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035" windowHeight="11250" tabRatio="661" activeTab="4"/>
  </bookViews>
  <sheets>
    <sheet name="kopb" sheetId="1" r:id="rId1"/>
    <sheet name="1.tab." sheetId="2" r:id="rId2"/>
    <sheet name="2.tab." sheetId="3" r:id="rId3"/>
    <sheet name="3.tab." sheetId="4" r:id="rId4"/>
    <sheet name="4.tab." sheetId="5" r:id="rId5"/>
    <sheet name="5.tab." sheetId="6" r:id="rId6"/>
    <sheet name="6.tab." sheetId="7" r:id="rId7"/>
    <sheet name="7.tab." sheetId="8" r:id="rId8"/>
    <sheet name="8.tab." sheetId="9" r:id="rId9"/>
    <sheet name="9.tab." sheetId="10" r:id="rId10"/>
    <sheet name="10.tab." sheetId="11" r:id="rId11"/>
    <sheet name="11.tab." sheetId="12" r:id="rId12"/>
    <sheet name="12.tab." sheetId="13" r:id="rId13"/>
    <sheet name="13.tab." sheetId="14" r:id="rId14"/>
    <sheet name="14.tab." sheetId="15" r:id="rId15"/>
    <sheet name="15.tab."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BEx00D1HBMPK0ZGXVVSUPWHTVRZ0" localSheetId="4" hidden="1">#REF!</definedName>
    <definedName name="BEx00D1HBMPK0ZGXVVSUPWHTVRZ0" hidden="1">#REF!</definedName>
    <definedName name="BEx00EOVX6R9LTFNXMW6ZC2V81DV" localSheetId="4" hidden="1">#REF!</definedName>
    <definedName name="BEx00EOVX6R9LTFNXMW6ZC2V81DV" hidden="1">#REF!</definedName>
    <definedName name="BEx00K8F6489273B5J8R3ZJRXL3J" hidden="1">2.8-'[3]2'!$D$1:$L$25</definedName>
    <definedName name="BEx00PMM34JLXDPMB3OGWAKF2ZPE" hidden="1">2.8-'[3]2'!$A$16:$B$19</definedName>
    <definedName name="BEx00T2NHEF23KCG5XGIY4VBDB2N" hidden="1">#REF!</definedName>
    <definedName name="BEx00WTLK2RI2Q75845B5FYBTNTH" localSheetId="4" hidden="1">#REF!</definedName>
    <definedName name="BEx00WTLK2RI2Q75845B5FYBTNTH" hidden="1">#REF!</definedName>
    <definedName name="BEx00YRTZSHQYY4IVT7APLDVNC46" hidden="1">2.7-'[3]2'!$A$16:$B$19</definedName>
    <definedName name="BEx010PUMO12ODJ011YNNTSQH2IK" localSheetId="4" hidden="1">#REF!</definedName>
    <definedName name="BEx010PUMO12ODJ011YNNTSQH2IK" hidden="1">#REF!</definedName>
    <definedName name="BEx0110LUAUW7IFV422PULB218S9" localSheetId="4" hidden="1">#REF!</definedName>
    <definedName name="BEx0110LUAUW7IFV422PULB218S9" hidden="1">#REF!</definedName>
    <definedName name="BEx01CJZ3FHVZ7HZUOD0RTH69IMF" hidden="1">2.8-'[5]3'!$A$16:$B$18</definedName>
    <definedName name="BEx01LUFWWGS2ABCEMDRRA8S9OGZ" localSheetId="4" hidden="1">#REF!</definedName>
    <definedName name="BEx01LUFWWGS2ABCEMDRRA8S9OGZ" hidden="1">#REF!</definedName>
    <definedName name="BEx023TTB2K3DIJTOERODQTZZVG4" localSheetId="4" hidden="1">#REF!</definedName>
    <definedName name="BEx023TTB2K3DIJTOERODQTZZVG4" hidden="1">#REF!</definedName>
    <definedName name="BEx02BX52ATUV0YLC4O4T5NH71GC" localSheetId="4" hidden="1">#REF!</definedName>
    <definedName name="BEx02BX52ATUV0YLC4O4T5NH71GC" hidden="1">#REF!</definedName>
    <definedName name="BEx02DF3EN4U72PLW5QOPZCTJ5RR" localSheetId="4" hidden="1">#REF!</definedName>
    <definedName name="BEx02DF3EN4U72PLW5QOPZCTJ5RR" hidden="1">#REF!</definedName>
    <definedName name="BEx02I2EDD1G25Q2WBTHD9BQHYW1" localSheetId="4" hidden="1">#REF!</definedName>
    <definedName name="BEx02I2EDD1G25Q2WBTHD9BQHYW1" hidden="1">#REF!</definedName>
    <definedName name="BEx031EANGP7PUIHDFAOMFPIZFPV" hidden="1">#REF!</definedName>
    <definedName name="BEx1ECIR46VZA8JOONKNR6882EYU" localSheetId="4" hidden="1">#REF!</definedName>
    <definedName name="BEx1ECIR46VZA8JOONKNR6882EYU" hidden="1">#REF!</definedName>
    <definedName name="BEx1FMDJGHF0S7S64O6Z7XTJDKO6" localSheetId="4" hidden="1">#REF!</definedName>
    <definedName name="BEx1FMDJGHF0S7S64O6Z7XTJDKO6" hidden="1">#REF!</definedName>
    <definedName name="BEx1G9R52LQGMLCR6PHRENBULA5E" localSheetId="4" hidden="1">#REF!</definedName>
    <definedName name="BEx1G9R52LQGMLCR6PHRENBULA5E" hidden="1">#REF!</definedName>
    <definedName name="BEx1H40WGUNJW2M9H49URW4KMMSL" localSheetId="4" hidden="1">#REF!</definedName>
    <definedName name="BEx1H40WGUNJW2M9H49URW4KMMSL" hidden="1">#REF!</definedName>
    <definedName name="BEx1HCV51Y5B9PNZKFYBN2J1VCZF" hidden="1">2.7-'[3]2'!$A$16:$B$19</definedName>
    <definedName name="BEx1HQ7CN2NF1BCX465M1ND798XZ" hidden="1">#REF!</definedName>
    <definedName name="BEx1HVLK69UE3FFHVINNQ80I6KOX" hidden="1">#REF!</definedName>
    <definedName name="BEx1JA8U270NA3JJF5ZUACHV7J93" hidden="1">2.8-'[5]3'!$D$1:$K$5</definedName>
    <definedName name="BEx1JFN1VMVKXJELDWW7UR7RY7CI" localSheetId="4" hidden="1">#REF!</definedName>
    <definedName name="BEx1JFN1VMVKXJELDWW7UR7RY7CI" hidden="1">#REF!</definedName>
    <definedName name="BEx1JLXMDFRXX0ICV8F11HR1HXIJ" hidden="1">1.2-'[2]1'!$D$1:$AF$50</definedName>
    <definedName name="BEx1LAX89242TVTECYXU87TDKT0A" hidden="1">#REF!</definedName>
    <definedName name="BEx1LE7XN5A2F17H146SGN73JXTG" localSheetId="4" hidden="1">#REF!</definedName>
    <definedName name="BEx1LE7XN5A2F17H146SGN73JXTG" hidden="1">#REF!</definedName>
    <definedName name="BEx1LEO0XBAUBKUKH3QZEBBA22O5" localSheetId="4" hidden="1">#REF!</definedName>
    <definedName name="BEx1LEO0XBAUBKUKH3QZEBBA22O5" hidden="1">#REF!</definedName>
    <definedName name="BEx1LGRIW8KWZC87UII1SLID1DPV" localSheetId="4" hidden="1">#REF!</definedName>
    <definedName name="BEx1LGRIW8KWZC87UII1SLID1DPV" hidden="1">#REF!</definedName>
    <definedName name="BEx1LO9AKO21PM6R885DYS0IVIAV" hidden="1">#REF!</definedName>
    <definedName name="BEx1LSR3XY9HO5A1LQCEJOIAUSXT" localSheetId="4" hidden="1">#REF!</definedName>
    <definedName name="BEx1LSR3XY9HO5A1LQCEJOIAUSXT" hidden="1">#REF!</definedName>
    <definedName name="BEx1M158QQUS0YLV70VPDWEH2XS6" hidden="1">#REF!</definedName>
    <definedName name="BEx1M2CEGVVH8PPHO1AY2KID0RMN" hidden="1">2.8-'[2]1'!$A$2:$B$10</definedName>
    <definedName name="BEx1MS9MOJ3YMIGF00RZ6DBPFC6I" hidden="1">#REF!</definedName>
    <definedName name="BEx1NHFYVJGWL279QAPQ1SMU49QF" hidden="1">#REF!</definedName>
    <definedName name="BEx1NJZKA6GAO600U86TGG4Z208I" localSheetId="4" hidden="1">#REF!</definedName>
    <definedName name="BEx1NJZKA6GAO600U86TGG4Z208I" hidden="1">#REF!</definedName>
    <definedName name="BEx1NQVQMKRDZI9J3H5B26BWGSJT" hidden="1">2.4-'[5]3'!$A$2</definedName>
    <definedName name="BEx1OOWG7K0VD2W32MXG1ZDCDLYJ" localSheetId="4" hidden="1">#REF!</definedName>
    <definedName name="BEx1OOWG7K0VD2W32MXG1ZDCDLYJ" hidden="1">#REF!</definedName>
    <definedName name="BEx1OY1GVFV6ONYFNFHBT6DPK4JF" hidden="1">2.8-'[5]3'!$D$1:$K$5</definedName>
    <definedName name="BEx1QRDG8S8ZXYIBF19ZD6HK8AUN" localSheetId="4" hidden="1">#REF!</definedName>
    <definedName name="BEx1QRDG8S8ZXYIBF19ZD6HK8AUN" hidden="1">#REF!</definedName>
    <definedName name="BEx1RFNEPVOX72E0XLSUXCE9LLEN" hidden="1">#REF!</definedName>
    <definedName name="BEx1RTFQCP3HQWF4QH12IZOGCGVJ" localSheetId="4" hidden="1">#REF!</definedName>
    <definedName name="BEx1RTFQCP3HQWF4QH12IZOGCGVJ" hidden="1">#REF!</definedName>
    <definedName name="BEx1RVZDGSA2KXPRVQ8AIH2HSQXU" localSheetId="4" hidden="1">#REF!</definedName>
    <definedName name="BEx1RVZDGSA2KXPRVQ8AIH2HSQXU" hidden="1">#REF!</definedName>
    <definedName name="BEx1TMMDHQXUNMHZJ7MFDHO4QEMH" localSheetId="4" hidden="1">#REF!</definedName>
    <definedName name="BEx1TMMDHQXUNMHZJ7MFDHO4QEMH" hidden="1">#REF!</definedName>
    <definedName name="BEx1TN2MVIJTDMLXCD93PK0EDMFW" hidden="1">2.4-'[3]2'!$A$1:$L$36</definedName>
    <definedName name="BEx1U4B0K2PZ4FE10O3S73JNYB9C" hidden="1">2.8-'[2]1'!$A$16:$B$18</definedName>
    <definedName name="BEx1UAAMHU2SHLR359BYQJLUI90F" localSheetId="4" hidden="1">#REF!</definedName>
    <definedName name="BEx1UAAMHU2SHLR359BYQJLUI90F" hidden="1">#REF!</definedName>
    <definedName name="BEx1UDQRCJOBY7N3YFJBOP5E7MLI" hidden="1">2.8-'[3]2'!$A$2:$B$11</definedName>
    <definedName name="BEx1USKREIQ7P0ELSBSUIOMQC0N5" hidden="1">2.4-'[6]4'!$A$1:$F$18</definedName>
    <definedName name="BEx1UXOC5396CPFDHF310ONEUUP4" localSheetId="4" hidden="1">#REF!</definedName>
    <definedName name="BEx1UXOC5396CPFDHF310ONEUUP4" hidden="1">#REF!</definedName>
    <definedName name="BEx1UYVDG0GFIYX9H1KSJ728N6HR" hidden="1">2.4-'[2]1'!$A$1:$F$96</definedName>
    <definedName name="BEx1V4KD7Z0MUX1AHJ49CQ6DHCZG" hidden="1">1.2-'[2]1'!$D$1:$AF$692</definedName>
    <definedName name="BEx1WA2TWWCSXZV32A10C90RYCXL" hidden="1">#REF!</definedName>
    <definedName name="BEx1WWEKSSIQS1HCKMTU9LEGZOSQ" hidden="1">#REF!</definedName>
    <definedName name="BEx1X0G51P24W1H7IXX80PKRX7O7" hidden="1">#REF!</definedName>
    <definedName name="BEx1X3G0LU8IPDHQONJ961LXMSX7" localSheetId="4" hidden="1">#REF!</definedName>
    <definedName name="BEx1X3G0LU8IPDHQONJ961LXMSX7" hidden="1">#REF!</definedName>
    <definedName name="BEx1Y1WV9F9CN9MKBZXMUB6V22K6" localSheetId="4" hidden="1">#REF!</definedName>
    <definedName name="BEx1Y1WV9F9CN9MKBZXMUB6V22K6" hidden="1">#REF!</definedName>
    <definedName name="BEx1YRZJJGG7AD0UQSLVCJ9PZKMY" localSheetId="4" hidden="1">#REF!</definedName>
    <definedName name="BEx1YRZJJGG7AD0UQSLVCJ9PZKMY" hidden="1">#REF!</definedName>
    <definedName name="BEx3BU1TCQNT2QS2TOUEK4MEJGIQ" hidden="1">2.4-'[3]2'!$A$1:$L$663</definedName>
    <definedName name="BEx3BUHX7TFK8NNT9X62BW3D8N51" localSheetId="4" hidden="1">#REF!</definedName>
    <definedName name="BEx3BUHX7TFK8NNT9X62BW3D8N51" hidden="1">#REF!</definedName>
    <definedName name="BEx3CLRSFQBE2UD4TXIM6YB3AGDA" hidden="1">#REF!</definedName>
    <definedName name="BEx3CQPX325GQXDR08F6CWNVCBJI" localSheetId="4" hidden="1">#REF!</definedName>
    <definedName name="BEx3CQPX325GQXDR08F6CWNVCBJI" hidden="1">#REF!</definedName>
    <definedName name="BEx3DK8LZEXMBSKP00WIWVQB0OV9" localSheetId="4" hidden="1">#REF!</definedName>
    <definedName name="BEx3DK8LZEXMBSKP00WIWVQB0OV9" hidden="1">#REF!</definedName>
    <definedName name="BEx3DS14DRONTM37PDC9YVUF43AV" localSheetId="4" hidden="1">#REF!</definedName>
    <definedName name="BEx3DS14DRONTM37PDC9YVUF43AV" hidden="1">#REF!</definedName>
    <definedName name="BEx3EH7ATZ9T6WEYHL1FY9IUZVKC" localSheetId="4" hidden="1">#REF!</definedName>
    <definedName name="BEx3EH7ATZ9T6WEYHL1FY9IUZVKC" hidden="1">#REF!</definedName>
    <definedName name="BEx3EHYDQLGMSK501FXTATGMEW71" hidden="1">2.4-'[3]2'!$A$2:$B$10</definedName>
    <definedName name="BEx3EWN20HQ0YKNMWELFWE340YTT" hidden="1">2.4-'[3]2'!$A$16:$B$18</definedName>
    <definedName name="BEx3EY4ZI3YH9XQ2QAJ4OVM7SW11" hidden="1">2.4-'[6]4'!$A$1:$F$18</definedName>
    <definedName name="BEx3F9IZWR6ZBAVKR3V33YZDYGDM" hidden="1">2.8-'[2]1'!$D$1:$F$15</definedName>
    <definedName name="BEx3H3WTK40FRC7SW1W68AD4LTIB" localSheetId="4" hidden="1">#REF!</definedName>
    <definedName name="BEx3H3WTK40FRC7SW1W68AD4LTIB" hidden="1">#REF!</definedName>
    <definedName name="BEx3IAGTKFV0K7W9H5YGLU8WX6OH" localSheetId="4" hidden="1">#REF!</definedName>
    <definedName name="BEx3IAGTKFV0K7W9H5YGLU8WX6OH" hidden="1">#REF!</definedName>
    <definedName name="BEx3ILUSOKKP24D0W1U22XTX76B2" localSheetId="4" hidden="1">#REF!</definedName>
    <definedName name="BEx3ILUSOKKP24D0W1U22XTX76B2" hidden="1">#REF!</definedName>
    <definedName name="BEx3IMR6UHKBSYBCMBUCX8VFW919" hidden="1">#REF!</definedName>
    <definedName name="BEx3IPR31GN9LTJABV7I4Y4D308L" localSheetId="4" hidden="1">#REF!</definedName>
    <definedName name="BEx3IPR31GN9LTJABV7I4Y4D308L" hidden="1">#REF!</definedName>
    <definedName name="BEx3IUUI8HKES932D2LAKHRJQ98B" localSheetId="4" hidden="1">#REF!</definedName>
    <definedName name="BEx3IUUI8HKES932D2LAKHRJQ98B" hidden="1">#REF!</definedName>
    <definedName name="BEx3IZSG90GZGW61J2PL24VITLNV" hidden="1">2.4-'[2]1'!$A$1:$F$19</definedName>
    <definedName name="BEx3JIIWAER2NA7LA9N8AKSVGLOM" hidden="1">2.8-'[2]1'!$A$2:$B$10</definedName>
    <definedName name="BEx3JM9OFGL4JHPPTOTEHIHCFPSS" localSheetId="4" hidden="1">#REF!</definedName>
    <definedName name="BEx3JM9OFGL4JHPPTOTEHIHCFPSS" hidden="1">#REF!</definedName>
    <definedName name="BEx3JNGU90IWJ107NYRKI8MAOQYA" localSheetId="4" hidden="1">#REF!</definedName>
    <definedName name="BEx3JNGU90IWJ107NYRKI8MAOQYA" hidden="1">#REF!</definedName>
    <definedName name="BEx3K491NNLWZNSMDLL5A1EGAELM" localSheetId="4" hidden="1">#REF!</definedName>
    <definedName name="BEx3K491NNLWZNSMDLL5A1EGAELM" hidden="1">#REF!</definedName>
    <definedName name="BEx3K7UIX9VY48AX7WCJWF7WRBSM" localSheetId="4" hidden="1">#REF!</definedName>
    <definedName name="BEx3K7UIX9VY48AX7WCJWF7WRBSM" hidden="1">#REF!</definedName>
    <definedName name="BEx3KCN65S5IDITVNEDGSU5I529H" localSheetId="4" hidden="1">#REF!</definedName>
    <definedName name="BEx3KCN65S5IDITVNEDGSU5I529H" hidden="1">#REF!</definedName>
    <definedName name="BEx3KFSJQAQ4Z1IWE4BU3OEM5JOQ" hidden="1">2.4-'[6]4'!$A$1:$A$2</definedName>
    <definedName name="BEx3KUBRV8VOF9WYTGWNCJXV5VA1" hidden="1">#REF!</definedName>
    <definedName name="BEx3L4D3HEFZR1LYSJUG2WCA9602" hidden="1">#REF!</definedName>
    <definedName name="BEx3L6WWX75FBLQ9X1Q5BJKHZWKN" localSheetId="4" hidden="1">#REF!</definedName>
    <definedName name="BEx3L6WWX75FBLQ9X1Q5BJKHZWKN" hidden="1">#REF!</definedName>
    <definedName name="BEx3LE3VGNF41545ZOKCSBO4WWEH" hidden="1">2.4-'[6]4'!$A$1:$F$20</definedName>
    <definedName name="BEx3MHNYQL6U65FCH7NLV05JZ9B0" localSheetId="4" hidden="1">#REF!</definedName>
    <definedName name="BEx3MHNYQL6U65FCH7NLV05JZ9B0" hidden="1">#REF!</definedName>
    <definedName name="BEx3ML43XGMUO94X934WXOGI2D29" localSheetId="4" hidden="1">#REF!</definedName>
    <definedName name="BEx3ML43XGMUO94X934WXOGI2D29" hidden="1">#REF!</definedName>
    <definedName name="BEx3MQ222OIJHP3P868RRECD95GD" hidden="1">2.4-'[2]1'!$A$1:$F$96</definedName>
    <definedName name="BEx3N3UF37NRF2LIF6UR9RW07TEC" localSheetId="4" hidden="1">#REF!</definedName>
    <definedName name="BEx3N3UF37NRF2LIF6UR9RW07TEC" hidden="1">#REF!</definedName>
    <definedName name="BEx3ND4V7AIT73YHCB85G3K9LJV4" hidden="1">2.4-'[3]2'!$A$1:$L$40</definedName>
    <definedName name="BEx3OLXUGVZVZ3Z16XEH60F6H0U4" localSheetId="4" hidden="1">#REF!</definedName>
    <definedName name="BEx3OLXUGVZVZ3Z16XEH60F6H0U4" hidden="1">#REF!</definedName>
    <definedName name="BEx3ORMV5A2U61AYMDTM89POFWY6" hidden="1">#REF!</definedName>
    <definedName name="BEx3PLWFY05L7OY3IQZXH5DMWP0F" hidden="1">1.2-'[2]1'!$A$2:$B$10</definedName>
    <definedName name="BEx3Q5OJCD75MSK34R26WK7W075J" hidden="1">#REF!</definedName>
    <definedName name="BEx3Q7BZ75OL41082MH41T42L8L8" hidden="1">#REF!</definedName>
    <definedName name="BEx3QRUYK8HINQ55C7CA4PQUFBZ7" hidden="1">#REF!</definedName>
    <definedName name="BEx3S625LCPHI11WYRJ1ZDC82EYH" hidden="1">2.8-'[2]1'!$D$1:$F$14</definedName>
    <definedName name="BEx3SRC85I1NXAOIFT9SBFMXZRTS" localSheetId="4" hidden="1">#REF!</definedName>
    <definedName name="BEx3SRC85I1NXAOIFT9SBFMXZRTS" hidden="1">#REF!</definedName>
    <definedName name="BEx3T8Q0IIR7VQ5NOWM10WYVJA2N" hidden="1">#REF!</definedName>
    <definedName name="BEx3TXG39UBFUXPSLMJW46O3BQXT" localSheetId="4" hidden="1">#REF!</definedName>
    <definedName name="BEx3TXG39UBFUXPSLMJW46O3BQXT" hidden="1">#REF!</definedName>
    <definedName name="BEx3V1LXD81102QRNSRNKI1OIGNR" hidden="1">1.2-'[2]1'!$A$16:$B$21</definedName>
    <definedName name="BEx3VB769OZKSUKHQ46QW2Z2QYQ3" localSheetId="4" hidden="1">#REF!</definedName>
    <definedName name="BEx3VB769OZKSUKHQ46QW2Z2QYQ3" hidden="1">#REF!</definedName>
    <definedName name="BEx3VFE7KTX6ES4B2TVVJ8OUQ00F" localSheetId="4" hidden="1">#REF!</definedName>
    <definedName name="BEx3VFE7KTX6ES4B2TVVJ8OUQ00F" hidden="1">#REF!</definedName>
    <definedName name="BEx5879NYUE6FWAZWCGK88XHEZHA" localSheetId="4" hidden="1">#REF!</definedName>
    <definedName name="BEx5879NYUE6FWAZWCGK88XHEZHA" hidden="1">#REF!</definedName>
    <definedName name="BEx589D6F9ISOFTNWN3RGCOB45OG" localSheetId="4" hidden="1">#REF!</definedName>
    <definedName name="BEx589D6F9ISOFTNWN3RGCOB45OG" hidden="1">#REF!</definedName>
    <definedName name="BEx58CD31DZACGG5IPTNL6XVNILL" hidden="1">2.8-'[3]2'!$A$2:$B$10</definedName>
    <definedName name="BEx58N5J8JGM5HJN7D7C33ZCGZPF" hidden="1">2.4-'[6]4'!$A$1:$F$18</definedName>
    <definedName name="BEx58TLFI7FRZBP1L2ELCEGA9935" localSheetId="4" hidden="1">#REF!</definedName>
    <definedName name="BEx58TLFI7FRZBP1L2ELCEGA9935" hidden="1">#REF!</definedName>
    <definedName name="BEx58Y3911DFM5BR1XIR0FPUMQ7F" localSheetId="4" hidden="1">#REF!</definedName>
    <definedName name="BEx58Y3911DFM5BR1XIR0FPUMQ7F" hidden="1">#REF!</definedName>
    <definedName name="BEx59Q9HIV2I73Q3CZGQIQS3UZ49" localSheetId="4" hidden="1">#REF!</definedName>
    <definedName name="BEx59Q9HIV2I73Q3CZGQIQS3UZ49" hidden="1">#REF!</definedName>
    <definedName name="BEx59VCX46M898NDNQCU6DEQMZPC" hidden="1">2.4-'[3]2'!$A$1:$L$19</definedName>
    <definedName name="BEx5A1YA3A3UAHWPN3H438YWDTTS" hidden="1">#REF!</definedName>
    <definedName name="BEx5A7SLIU5P2E5W3G36MWD666FZ" hidden="1">#REF!</definedName>
    <definedName name="BEx5ALVQF4475YEAUCF85KN0CBEQ" localSheetId="4" hidden="1">#REF!</definedName>
    <definedName name="BEx5ALVQF4475YEAUCF85KN0CBEQ" hidden="1">#REF!</definedName>
    <definedName name="BEx5B09NPWT75RMU9TPYID59AZO6" hidden="1">2.4-'[2]1'!$A$1:$F$33</definedName>
    <definedName name="BEx5B0PQHAUWYJTVC5R0DC18SK3D" localSheetId="4" hidden="1">#REF!</definedName>
    <definedName name="BEx5B0PQHAUWYJTVC5R0DC18SK3D" hidden="1">#REF!</definedName>
    <definedName name="BEx5B1BGXIJL8A0DZRVV3UEA4DPM" localSheetId="4" hidden="1">#REF!</definedName>
    <definedName name="BEx5B1BGXIJL8A0DZRVV3UEA4DPM" hidden="1">#REF!</definedName>
    <definedName name="BEx5B5IDE2NDHOV0PU0XNL42E7MM" hidden="1">2.4-'[5]3'!$A$1:$K$13</definedName>
    <definedName name="BEx5BAR8Y5K2Z37PH0UOHL6Q4K4V" hidden="1">2.8-'[3]2'!$A$2:$B$10</definedName>
    <definedName name="BEx5BZBZX6O0E0F2ICVURFDNHLA7" hidden="1">2.4-'[5]3'!$A$1:$K$8</definedName>
    <definedName name="BEx5CKRF8M7YYNJ3NWF0ERRQMPFX" hidden="1">1.2-'[3]2'!$A$2:$B$10</definedName>
    <definedName name="BEx5DCS53G9RA2GEID4Z61ZCG40M" hidden="1">1.2-'[2]1'!$A$2:$B$10</definedName>
    <definedName name="BEx5EQTZD2LMAVHD51FOF6VWMBME" localSheetId="4" hidden="1">#REF!</definedName>
    <definedName name="BEx5EQTZD2LMAVHD51FOF6VWMBME" hidden="1">#REF!</definedName>
    <definedName name="BEx5EX9WBHM8JHF4LZUP429LQK0N" hidden="1">2.4-'[2]1'!$A$1:$F$15</definedName>
    <definedName name="BEx5GX7FC0KHTC2P8JBI9OO5NI44" localSheetId="4" hidden="1">#REF!</definedName>
    <definedName name="BEx5GX7FC0KHTC2P8JBI9OO5NI44" hidden="1">#REF!</definedName>
    <definedName name="BEx5I1D2GUW8L74ROSP006SWC15A" hidden="1">#REF!</definedName>
    <definedName name="BEx5I4CZE2SQKFM13R8GH3DM8ZQH" localSheetId="4" hidden="1">#REF!</definedName>
    <definedName name="BEx5I4CZE2SQKFM13R8GH3DM8ZQH" hidden="1">#REF!</definedName>
    <definedName name="BEx5I8EIVVTUBTZFYDVSLGU2SH83" localSheetId="4" hidden="1">#REF!</definedName>
    <definedName name="BEx5I8EIVVTUBTZFYDVSLGU2SH83" hidden="1">#REF!</definedName>
    <definedName name="BEx5IVHITHIY0Q8VY6FP0BDTJB5L" hidden="1">2.8-'[2]1'!$A$2:$B$10</definedName>
    <definedName name="BEx5JPR3PETVYR2VEG634W2LKDYV" hidden="1">2.8-'[5]3'!$A$16:$B$18</definedName>
    <definedName name="BEx5JPR4A3WW5VICXA3HWT385Y94" hidden="1">2.4-'[3]2'!$A$1:$L$748</definedName>
    <definedName name="BEx5JWSMAQQE15XBBKVIRL8MZ32A" localSheetId="4" hidden="1">#REF!</definedName>
    <definedName name="BEx5JWSMAQQE15XBBKVIRL8MZ32A" hidden="1">#REF!</definedName>
    <definedName name="BEx5KXNOZPDT3ZEL21E8IXFIIZ4L" localSheetId="4" hidden="1">#REF!</definedName>
    <definedName name="BEx5KXNOZPDT3ZEL21E8IXFIIZ4L" hidden="1">#REF!</definedName>
    <definedName name="BEx5KY3YPUI7S92WPWAK5EVZFGI9" localSheetId="4" hidden="1">#REF!</definedName>
    <definedName name="BEx5KY3YPUI7S92WPWAK5EVZFGI9" hidden="1">#REF!</definedName>
    <definedName name="BEx5KZWJYG40JM2NGAKGRGBVQA0P" localSheetId="4" hidden="1">#REF!</definedName>
    <definedName name="BEx5KZWJYG40JM2NGAKGRGBVQA0P" hidden="1">#REF!</definedName>
    <definedName name="BEx5LJ37YTW68K3T7LQUQGHWOK93" hidden="1">2.8-'[3]2'!$A$2:$B$10</definedName>
    <definedName name="BEx5LL1B7SV88HOX3Q78Z0Y8PWFZ" hidden="1">#REF!</definedName>
    <definedName name="BEx5M17RLQUYBVWZ2UJ0X4427Z9C" hidden="1">1.2-'[3]2'!$A$16:$B$19</definedName>
    <definedName name="BEx5M2PQAW1GLOSU9FOAIYOE09W7" hidden="1">1.2-'[3]2'!$A$16:$B$19</definedName>
    <definedName name="BEx5M8EUZCMQ0COQ05WWF69Z2Y65" localSheetId="4" hidden="1">#REF!</definedName>
    <definedName name="BEx5M8EUZCMQ0COQ05WWF69Z2Y65" hidden="1">#REF!</definedName>
    <definedName name="BEx5MJSWG6SJX9HBPOT5D8RUFKM4" hidden="1">#REF!</definedName>
    <definedName name="BEx5MVN0MPKRJKFU13X85BRWHRD7" hidden="1">2.8-'[3]2'!$D$1:$L$25</definedName>
    <definedName name="BEx5NX902C98VQFB09E9AXMEG7O7" localSheetId="4" hidden="1">#REF!</definedName>
    <definedName name="BEx5NX902C98VQFB09E9AXMEG7O7" hidden="1">#REF!</definedName>
    <definedName name="BEx5O1LJN0VVM8HQSGG26YLOAZVX" hidden="1">#REF!</definedName>
    <definedName name="BEx5OAVUQ4GFRP73HEBIJU3WSK2Z" hidden="1">2.8-'[5]3'!$A$16:$B$18</definedName>
    <definedName name="BEx5OBHGDGQLF2ZP836KUCYCLNUW" localSheetId="4" hidden="1">#REF!</definedName>
    <definedName name="BEx5OBHGDGQLF2ZP836KUCYCLNUW" hidden="1">#REF!</definedName>
    <definedName name="BEx5ONBQV1ZNJSHFBUPDI0QFK8QJ" localSheetId="4" hidden="1">#REF!</definedName>
    <definedName name="BEx5ONBQV1ZNJSHFBUPDI0QFK8QJ" hidden="1">#REF!</definedName>
    <definedName name="BEx5P0NSR36HNMAR1DXK3Z86O453" hidden="1">2.4-'[2]1'!$A$1:$F$33</definedName>
    <definedName name="BEx5PHW9Y08XFXYOV46Z6676180B" localSheetId="4" hidden="1">#REF!</definedName>
    <definedName name="BEx5PHW9Y08XFXYOV46Z6676180B" hidden="1">#REF!</definedName>
    <definedName name="BEx5PMJFSBYL31ZMHALH726FB10X" hidden="1">#REF!</definedName>
    <definedName name="BEx5PUXKC5XJXIX9JV5F62I36YO9" localSheetId="4" hidden="1">#REF!</definedName>
    <definedName name="BEx5PUXKC5XJXIX9JV5F62I36YO9" hidden="1">#REF!</definedName>
    <definedName name="BEx5QBEYDPW2H9P9JO5VHTBNBU55" localSheetId="4" hidden="1">#REF!</definedName>
    <definedName name="BEx5QBEYDPW2H9P9JO5VHTBNBU55" hidden="1">#REF!</definedName>
    <definedName name="BEx744AVK75FZAM3MWGJGVKL8HOJ" localSheetId="4" hidden="1">#REF!</definedName>
    <definedName name="BEx744AVK75FZAM3MWGJGVKL8HOJ" hidden="1">#REF!</definedName>
    <definedName name="BEx74NHECZHCARYWU8MM2UI991EC" localSheetId="4" hidden="1">#REF!</definedName>
    <definedName name="BEx74NHECZHCARYWU8MM2UI991EC" hidden="1">#REF!</definedName>
    <definedName name="BEx74T6F1DKNPG8GZQDGNAGXKJGG" hidden="1">2.7-'[2]1'!$A$2:$B$10</definedName>
    <definedName name="BEx761U2D4TM7XRYD6BCJ94N7YE1" localSheetId="4" hidden="1">#REF!</definedName>
    <definedName name="BEx761U2D4TM7XRYD6BCJ94N7YE1" hidden="1">#REF!</definedName>
    <definedName name="BEx76MD2T9CO8Z60HUMFDRV4M1F0" localSheetId="4" hidden="1">#REF!</definedName>
    <definedName name="BEx76MD2T9CO8Z60HUMFDRV4M1F0" hidden="1">#REF!</definedName>
    <definedName name="BEx76O0CXGQZEY2AVRMA4F6U8X6W" localSheetId="4" hidden="1">#REF!</definedName>
    <definedName name="BEx76O0CXGQZEY2AVRMA4F6U8X6W" hidden="1">#REF!</definedName>
    <definedName name="BEx778OT3TD1LY12216XYN5ZGN6V" localSheetId="4" hidden="1">#REF!</definedName>
    <definedName name="BEx778OT3TD1LY12216XYN5ZGN6V" hidden="1">#REF!</definedName>
    <definedName name="BEx77EJAL1WYKT0W6E9Y3229FPLV" hidden="1">#REF!</definedName>
    <definedName name="BEx77FA6XFADDGU0B60G9O75GBQX" hidden="1">2.8-'[3]2'!$A$16:$B$19</definedName>
    <definedName name="BEx77QDDJU0ORT6MPV3VFQZS3NAR" localSheetId="4" hidden="1">#REF!</definedName>
    <definedName name="BEx77QDDJU0ORT6MPV3VFQZS3NAR" hidden="1">#REF!</definedName>
    <definedName name="BEx77XV4TBTWUOAUSUACEB407DKV" hidden="1">2.8-'[5]3'!$A$16:$B$18</definedName>
    <definedName name="BEx785T060AG2B8RVEY8SS7KA3HS" localSheetId="4" hidden="1">#REF!</definedName>
    <definedName name="BEx785T060AG2B8RVEY8SS7KA3HS" hidden="1">#REF!</definedName>
    <definedName name="BEx787GEL5WPKEGFLPZWO7LZTMVP" hidden="1">#REF!</definedName>
    <definedName name="BEx78PVX3N7H6L8M8KJR42HSVFLT" localSheetId="4" hidden="1">#REF!</definedName>
    <definedName name="BEx78PVX3N7H6L8M8KJR42HSVFLT" hidden="1">#REF!</definedName>
    <definedName name="BEx7949TTYJE7XKRM2VB55JZZH8C" localSheetId="4" hidden="1">#REF!</definedName>
    <definedName name="BEx7949TTYJE7XKRM2VB55JZZH8C" hidden="1">#REF!</definedName>
    <definedName name="BEx7962ILZEQB4PB5DWS1KGI8C1N" hidden="1">#REF!</definedName>
    <definedName name="BEx79PZY6AIQWRHPMQBDU1OGL2LP" hidden="1">2.8-'[3]2'!$D$1:$L$26</definedName>
    <definedName name="BEx79ZFXPB9U7N30GWGC4JOTV6LF" hidden="1">#REF!</definedName>
    <definedName name="BEx7A1ZKT6T383N1P9UMU84EGCFI" localSheetId="4" hidden="1">#REF!</definedName>
    <definedName name="BEx7A1ZKT6T383N1P9UMU84EGCFI" hidden="1">#REF!</definedName>
    <definedName name="BEx7AF0YVOG4SN3KY7XIKU11888V" localSheetId="4" hidden="1">#REF!</definedName>
    <definedName name="BEx7AF0YVOG4SN3KY7XIKU11888V" hidden="1">#REF!</definedName>
    <definedName name="BEx7AIGYHAV8U75TIGFK0ESZSCEP" hidden="1">2.4-'[2]1'!$A$1:$F$63</definedName>
    <definedName name="BEx7AKVAYA2FQF0L4FVFKK9J9VUC" localSheetId="4" hidden="1">#REF!</definedName>
    <definedName name="BEx7AKVAYA2FQF0L4FVFKK9J9VUC" hidden="1">#REF!</definedName>
    <definedName name="BEx7ALGVUY7458GEF9XT8CY3NAK4" hidden="1">#REF!</definedName>
    <definedName name="BEx7C2TG5WX1IWIHNEOPL993G7DS" localSheetId="4" hidden="1">#REF!</definedName>
    <definedName name="BEx7C2TG5WX1IWIHNEOPL993G7DS" hidden="1">#REF!</definedName>
    <definedName name="BEx7CRZLVVPHEGA80WI5P1FU4IFT" localSheetId="4" hidden="1">#REF!</definedName>
    <definedName name="BEx7CRZLVVPHEGA80WI5P1FU4IFT" hidden="1">#REF!</definedName>
    <definedName name="BEx7CTHJKYRWNE68G7Z90NQNOI2S" localSheetId="4" hidden="1">#REF!</definedName>
    <definedName name="BEx7CTHJKYRWNE68G7Z90NQNOI2S" hidden="1">#REF!</definedName>
    <definedName name="BEx7D1FK0JORXR69MZ8OE1DA5DDC" localSheetId="4" hidden="1">#REF!</definedName>
    <definedName name="BEx7D1FK0JORXR69MZ8OE1DA5DDC" hidden="1">#REF!</definedName>
    <definedName name="BEx7D2MQ5U2SIF5047NLO8RCLZRV" localSheetId="4" hidden="1">#REF!</definedName>
    <definedName name="BEx7D2MQ5U2SIF5047NLO8RCLZRV" hidden="1">#REF!</definedName>
    <definedName name="BEx7DX79KY68NT2ZI838ZXMKIZLM" hidden="1">2.8-'[5]3'!$D$1:$K$5</definedName>
    <definedName name="BEx7EC19AC1692W6GOVG7IVOQXHL" hidden="1">#REF!</definedName>
    <definedName name="BEx7ECXN8KIZV2WAMFJCMZ6WR695" hidden="1">#REF!</definedName>
    <definedName name="BEx7ELBQ4NQGNWC0FUCVBWKB24YB" hidden="1">#REF!</definedName>
    <definedName name="BEx7EUGRSLOM75ZJCIS5RVSQL3UM" hidden="1">2.8-'[2]1'!$D$1:$F$15</definedName>
    <definedName name="BEx7EYNSLLPCX08SDJAB650SHO8V" localSheetId="4" hidden="1">#REF!</definedName>
    <definedName name="BEx7EYNSLLPCX08SDJAB650SHO8V" hidden="1">#REF!</definedName>
    <definedName name="BEx7FDNAZWB0C1AULHM7L2Q2HUVM" localSheetId="4" hidden="1">#REF!</definedName>
    <definedName name="BEx7FDNAZWB0C1AULHM7L2Q2HUVM" hidden="1">#REF!</definedName>
    <definedName name="BEx7FYXD4ONNZEZ59A0U62SN5KW0" hidden="1">2.8-'[2]1'!$A$2:$B$10</definedName>
    <definedName name="BEx7GSG2BPHG3QKPZ77BFRTW2M4R" localSheetId="4" hidden="1">#REF!</definedName>
    <definedName name="BEx7GSG2BPHG3QKPZ77BFRTW2M4R" hidden="1">#REF!</definedName>
    <definedName name="BEx7H8XGH3PUU8T10QK16NQMOOKA" hidden="1">2.4-'[3]2'!$A$1:$L$738</definedName>
    <definedName name="BEx7HBXDSM8UNTDXOAJBGRLGM6X5" hidden="1">2.8-'[2]1'!$D$1:$F$14</definedName>
    <definedName name="BEx7HE67YRP4ORWIA3K6VUMQJKFJ" localSheetId="4" hidden="1">#REF!</definedName>
    <definedName name="BEx7HE67YRP4ORWIA3K6VUMQJKFJ" hidden="1">#REF!</definedName>
    <definedName name="BEx7HV3XEMWCX0HJY7SPTCYJSH6H" localSheetId="4" hidden="1">#REF!</definedName>
    <definedName name="BEx7HV3XEMWCX0HJY7SPTCYJSH6H" hidden="1">#REF!</definedName>
    <definedName name="BEx7HXNJJ3CPNV0KLL70W4J2BOUK" localSheetId="4" hidden="1">#REF!</definedName>
    <definedName name="BEx7HXNJJ3CPNV0KLL70W4J2BOUK" hidden="1">#REF!</definedName>
    <definedName name="BEx7IDJEK1I4MFL8S87VYS8BATUH" localSheetId="4" hidden="1">#REF!</definedName>
    <definedName name="BEx7IDJEK1I4MFL8S87VYS8BATUH" hidden="1">#REF!</definedName>
    <definedName name="BEx7IOBTDWMVFJV8R6WAQFA0A1ZE" hidden="1">2.8-'[2]1'!$A$16:$B$18</definedName>
    <definedName name="BEx7IPTRU36T8DHJZQF2UDIKX4AZ" hidden="1">#REF!</definedName>
    <definedName name="BEx7JQ36IBHD9PTDT6NNFLISQEJB" hidden="1">#REF!</definedName>
    <definedName name="BEx7K1BVHH3NFEM8W3YYC72P3LF7" localSheetId="4" hidden="1">#REF!</definedName>
    <definedName name="BEx7K1BVHH3NFEM8W3YYC72P3LF7" hidden="1">#REF!</definedName>
    <definedName name="BEx7L08RN02JQ4OKRSB5UX9DZTD0" localSheetId="4" hidden="1">#REF!</definedName>
    <definedName name="BEx7L08RN02JQ4OKRSB5UX9DZTD0" hidden="1">#REF!</definedName>
    <definedName name="BEx7LDVN112RHYTYF9WQBNUMDPHE" localSheetId="4" hidden="1">#REF!</definedName>
    <definedName name="BEx7LDVN112RHYTYF9WQBNUMDPHE" hidden="1">#REF!</definedName>
    <definedName name="BEx7LI2O9LTNWI6V095PSNQRTEBB" hidden="1">1.2-'[3]2'!$A$2:$B$10</definedName>
    <definedName name="BEx7M8G5JA8FH0EJW8QXGX6WFETE" localSheetId="4" hidden="1">#REF!</definedName>
    <definedName name="BEx7M8G5JA8FH0EJW8QXGX6WFETE" hidden="1">#REF!</definedName>
    <definedName name="BEx7MB59A12Z8DJSHNH9X45LJSNQ" localSheetId="4" hidden="1">#REF!</definedName>
    <definedName name="BEx7MB59A12Z8DJSHNH9X45LJSNQ" hidden="1">#REF!</definedName>
    <definedName name="BEx7MBG1QOOLKRER4CJTKEMONSKZ" localSheetId="4" hidden="1">#REF!</definedName>
    <definedName name="BEx7MBG1QOOLKRER4CJTKEMONSKZ" hidden="1">#REF!</definedName>
    <definedName name="BEx7MHFUJKIX4EKS96XW3EZHLFXN" hidden="1">#REF!</definedName>
    <definedName name="BEx8Z77QZTI4E01TWMBVD4UOXZ4J" localSheetId="4" hidden="1">#REF!</definedName>
    <definedName name="BEx8Z77QZTI4E01TWMBVD4UOXZ4J" hidden="1">#REF!</definedName>
    <definedName name="BEx8ZJI5IVZNBW0849VD39173PV4" localSheetId="4" hidden="1">#REF!</definedName>
    <definedName name="BEx8ZJI5IVZNBW0849VD39173PV4" hidden="1">#REF!</definedName>
    <definedName name="BEx90GRSD857N0KIXXTQ1VLXEWBO" hidden="1">2.4-'[2]1'!$A$1:$F$50</definedName>
    <definedName name="BEx90R3Y64J3XFU9W3ELCEIB0YCB" hidden="1">2.4-'[2]1'!$A$2:$B$10</definedName>
    <definedName name="BEx912SRH7S0R7DHBZRWGTAT7SES" hidden="1">#REF!</definedName>
    <definedName name="BEx912Y78XLY5LS3RA4Y2PAAR11X" hidden="1">#REF!</definedName>
    <definedName name="BEx91HXPQ03I71PYW5IIEOL71LWU" hidden="1">2.7-'[2]1'!$D$1:$I$102</definedName>
    <definedName name="BEx91Z61OOPETAYXXOURR1HITGX8" hidden="1">2.4-'[5]3'!$A$1:$K$13</definedName>
    <definedName name="BEx92ELKWLLLJKEMVGVN0D5DW1JG" hidden="1">#REF!</definedName>
    <definedName name="BEx92FCPIGB3UD3Y0UAWH0TOL6JB" hidden="1">2.8-'[3]2'!$A$2:$B$10</definedName>
    <definedName name="BEx92OSGU4KKE60BP9GG8WRHJOL5" hidden="1">2.8-'[2]1'!$A$2:$B$10</definedName>
    <definedName name="BEx9389T797RNT5P2DZN4LSHE4SO" localSheetId="4" hidden="1">#REF!</definedName>
    <definedName name="BEx9389T797RNT5P2DZN4LSHE4SO" hidden="1">#REF!</definedName>
    <definedName name="BEx93GT7H4JMBLTWPWRGJ443RGU7" localSheetId="4" hidden="1">#REF!</definedName>
    <definedName name="BEx93GT7H4JMBLTWPWRGJ443RGU7" hidden="1">#REF!</definedName>
    <definedName name="BEx93H9GIAZRAOMR03RSL3ZH929H" hidden="1">#REF!</definedName>
    <definedName name="BEx93M7GYB7NW6989CEDY1Q5SZMW" localSheetId="4" hidden="1">#REF!</definedName>
    <definedName name="BEx93M7GYB7NW6989CEDY1Q5SZMW" hidden="1">#REF!</definedName>
    <definedName name="BEx941CF2EKTLT52P4KAPWM0VTPM" hidden="1">2.7-'[3]2'!$D$1:$O$362</definedName>
    <definedName name="BEx96CCXBV57WYR2CXC42QSO87LP" hidden="1">2.4-'[3]2'!$A$1:$L$668</definedName>
    <definedName name="BEx96NQXYEM2CQG4IQJJU3R9VEMW" hidden="1">2.8-'[3]2'!$A$16:$B$19</definedName>
    <definedName name="BEx96SUE6RPZB66UEGWBAWDQ2K7I" localSheetId="4" hidden="1">#REF!</definedName>
    <definedName name="BEx96SUE6RPZB66UEGWBAWDQ2K7I" hidden="1">#REF!</definedName>
    <definedName name="BEx976XHIAFPQBLT490UZINF8DAP" hidden="1">#REF!</definedName>
    <definedName name="BEx97F6545O4ELA4Y271LPUUFLDT" localSheetId="4" hidden="1">#REF!</definedName>
    <definedName name="BEx97F6545O4ELA4Y271LPUUFLDT" hidden="1">#REF!</definedName>
    <definedName name="BEx97LBE98THTUVKUF7OYSI1KHVW" hidden="1">#REF!</definedName>
    <definedName name="BEx97UGE5E1A2GBWSLAAXK8ATMAX" localSheetId="4" hidden="1">#REF!</definedName>
    <definedName name="BEx97UGE5E1A2GBWSLAAXK8ATMAX" hidden="1">#REF!</definedName>
    <definedName name="BEx98CL392RL71DCM9XHEYS6ARMX" localSheetId="4" hidden="1">#REF!</definedName>
    <definedName name="BEx98CL392RL71DCM9XHEYS6ARMX" hidden="1">#REF!</definedName>
    <definedName name="BEx98KOFRM8914DU472O9WZLE7YS" localSheetId="4" hidden="1">#REF!</definedName>
    <definedName name="BEx98KOFRM8914DU472O9WZLE7YS" hidden="1">#REF!</definedName>
    <definedName name="BEx98LVL38WQWRV7F4S87ZLCGY5M" localSheetId="4" hidden="1">#REF!</definedName>
    <definedName name="BEx98LVL38WQWRV7F4S87ZLCGY5M" hidden="1">#REF!</definedName>
    <definedName name="BEx98MMNJ7WJNX8AIBN04WXRFA5B" hidden="1">2.8-'[3]2'!$D$1:$L$25</definedName>
    <definedName name="BEx98V62O11GWWWOVTHI7ACM056V" localSheetId="4" hidden="1">#REF!</definedName>
    <definedName name="BEx98V62O11GWWWOVTHI7ACM056V" hidden="1">#REF!</definedName>
    <definedName name="BEx99D5GF020U2EWGFZQ3XJJ4B4P" localSheetId="4" hidden="1">#REF!</definedName>
    <definedName name="BEx99D5GF020U2EWGFZQ3XJJ4B4P" hidden="1">#REF!</definedName>
    <definedName name="BEx99ROON5FRN2M8JEUFLSP7ZXSI" localSheetId="4" hidden="1">#REF!</definedName>
    <definedName name="BEx99ROON5FRN2M8JEUFLSP7ZXSI" hidden="1">#REF!</definedName>
    <definedName name="BEx9A3Z0RDMZNK31L6OSF19T09GS" localSheetId="4" hidden="1">#REF!</definedName>
    <definedName name="BEx9A3Z0RDMZNK31L6OSF19T09GS" hidden="1">#REF!</definedName>
    <definedName name="BEx9ADV46BUO3AE0I1T96H0H59IB" localSheetId="4" hidden="1">#REF!</definedName>
    <definedName name="BEx9ADV46BUO3AE0I1T96H0H59IB" hidden="1">#REF!</definedName>
    <definedName name="BEx9APELMZT1SZV3T78BOK7WV3RJ" localSheetId="4" hidden="1">#REF!</definedName>
    <definedName name="BEx9APELMZT1SZV3T78BOK7WV3RJ" hidden="1">#REF!</definedName>
    <definedName name="BEx9AS90FKNIIEDPGFUOG7NQIXN0" hidden="1">#REF!</definedName>
    <definedName name="BEx9ASUJXVZ2WYTMPN6I9P68SJ9I" localSheetId="4" hidden="1">#REF!</definedName>
    <definedName name="BEx9ASUJXVZ2WYTMPN6I9P68SJ9I" hidden="1">#REF!</definedName>
    <definedName name="BEx9B18O6U7TTVZ6WONVW9KSIAA5" localSheetId="4" hidden="1">#REF!</definedName>
    <definedName name="BEx9B18O6U7TTVZ6WONVW9KSIAA5" hidden="1">#REF!</definedName>
    <definedName name="BEx9BAZ9KKCQ5A039H354HQ9EX8S" hidden="1">2.4-'[5]3'!$A$1:$K$5</definedName>
    <definedName name="BEx9BH9TEWAT8Y4MOQI36X131A55" hidden="1">2.8-'[5]3'!$D$1:$K$5</definedName>
    <definedName name="BEx9BVT3J409QLCUWNMRFUDZQQOG" localSheetId="4" hidden="1">#REF!</definedName>
    <definedName name="BEx9BVT3J409QLCUWNMRFUDZQQOG" hidden="1">#REF!</definedName>
    <definedName name="BEx9C0047UF6G4IIP9CLU7XIDHPJ" localSheetId="4" hidden="1">#REF!</definedName>
    <definedName name="BEx9C0047UF6G4IIP9CLU7XIDHPJ" hidden="1">#REF!</definedName>
    <definedName name="BEx9C1YCDJ3DJ79LTLTPIOIVMFQ5" hidden="1">2.4-'[5]3'!$A$16:$A$18</definedName>
    <definedName name="BEx9C300TBU51YHX4UCJM0NIG2XR" localSheetId="4" hidden="1">#REF!</definedName>
    <definedName name="BEx9C300TBU51YHX4UCJM0NIG2XR" hidden="1">#REF!</definedName>
    <definedName name="BEx9CAN92X8973SHPIVYAK0UBRXV" localSheetId="4" hidden="1">#REF!</definedName>
    <definedName name="BEx9CAN92X8973SHPIVYAK0UBRXV" hidden="1">#REF!</definedName>
    <definedName name="BEx9CVXBOS1NM59U95SGYLFDPULM" hidden="1">2.8-'[5]3'!$D$1:$K$4</definedName>
    <definedName name="BEx9D2YT30DCHEFT37P8Y7JFN49S" hidden="1">2.8-'[3]2'!$A$16:$B$19</definedName>
    <definedName name="BEx9D45XDATI2S7WQNOQ1U6HZLKR" hidden="1">#REF!</definedName>
    <definedName name="BEx9DQXYEWUZTERREKRKMWMW8TP5" localSheetId="4" hidden="1">#REF!</definedName>
    <definedName name="BEx9DQXYEWUZTERREKRKMWMW8TP5" hidden="1">#REF!</definedName>
    <definedName name="BEx9E6OC48NF42UGE9ZOKO30C1UR" hidden="1">2.8-'[3]2'!$D$1:$D$2</definedName>
    <definedName name="BEx9E7KORQY5XZWH957G78CDDW0Z" hidden="1">2.8-'[2]1'!$A$2:$B$10</definedName>
    <definedName name="BEx9G23ZN3IM6Z9NMBQKVSEFXUMU" localSheetId="4" hidden="1">#REF!</definedName>
    <definedName name="BEx9G23ZN3IM6Z9NMBQKVSEFXUMU" hidden="1">#REF!</definedName>
    <definedName name="BEx9GEUG1RIJXZOMJRFZ7P04JWTV" hidden="1">2.4-'[2]1'!$A$16:$B$18</definedName>
    <definedName name="BEx9GRAC5EYN0QNXFHJKZKLOHHU9" hidden="1">#REF!</definedName>
    <definedName name="BEx9GRVQJ4F28QRPH8AY52R1KNHQ" localSheetId="4" hidden="1">#REF!</definedName>
    <definedName name="BEx9GRVQJ4F28QRPH8AY52R1KNHQ" hidden="1">#REF!</definedName>
    <definedName name="BEx9H3VBO1BQY0MKK6F00BQWHLSO" localSheetId="4" hidden="1">#REF!</definedName>
    <definedName name="BEx9H3VBO1BQY0MKK6F00BQWHLSO" hidden="1">#REF!</definedName>
    <definedName name="BEx9HA5XYHMJ3GISB708RILFK00N" localSheetId="4" hidden="1">#REF!</definedName>
    <definedName name="BEx9HA5XYHMJ3GISB708RILFK00N" hidden="1">#REF!</definedName>
    <definedName name="BEx9HK7FSIEZ1PNNIKBWANP1AF52" hidden="1">2.8-'[5]3'!$A$2:$B$10</definedName>
    <definedName name="BEx9HPLI029HMUSLCMOSTPFMJAZJ" localSheetId="4" hidden="1">#REF!</definedName>
    <definedName name="BEx9HPLI029HMUSLCMOSTPFMJAZJ" hidden="1">#REF!</definedName>
    <definedName name="BEx9HQ1QNDDG99IH0Q34S1Q5V3G0" hidden="1">1.2-'[2]1'!$A$16:$B$21</definedName>
    <definedName name="BEx9I4VR8Z45SRDYBCAAH9MLDW4H" localSheetId="4" hidden="1">#REF!</definedName>
    <definedName name="BEx9I4VR8Z45SRDYBCAAH9MLDW4H" hidden="1">#REF!</definedName>
    <definedName name="BEx9IG4GVLQ7GLXWKCAJ6XRGTLYC" hidden="1">1.2-'[3]2'!$A$16:$B$19</definedName>
    <definedName name="BEx9INRIKQNVB1BW948UQE2XNB03" hidden="1">#REF!</definedName>
    <definedName name="BEx9IO2BRFDRIVAO1OTYRUUYCBQ6" hidden="1">#REF!</definedName>
    <definedName name="BEx9K6M0O7C0J14YN852RT31TCDP" localSheetId="4" hidden="1">#REF!</definedName>
    <definedName name="BEx9K6M0O7C0J14YN852RT31TCDP" hidden="1">#REF!</definedName>
    <definedName name="BExAWY6P61LS3Z89KBEXWVYROAZ9" localSheetId="4" hidden="1">#REF!</definedName>
    <definedName name="BExAWY6P61LS3Z89KBEXWVYROAZ9" hidden="1">#REF!</definedName>
    <definedName name="BExAXVLMZFXCFTLRACF3S1R5SSL7" localSheetId="4" hidden="1">#REF!</definedName>
    <definedName name="BExAXVLMZFXCFTLRACF3S1R5SSL7" hidden="1">#REF!</definedName>
    <definedName name="BExAY51LFEZFD0NQ8SJKWBOZMDD2" localSheetId="4" hidden="1">#REF!</definedName>
    <definedName name="BExAY51LFEZFD0NQ8SJKWBOZMDD2" hidden="1">#REF!</definedName>
    <definedName name="BExAY6ZNW81FSR3AY3IOSJ4951LO" hidden="1">#REF!</definedName>
    <definedName name="BExAYPFA90EZW4PM0PDED3NS5XF5" localSheetId="4" hidden="1">#REF!</definedName>
    <definedName name="BExAYPFA90EZW4PM0PDED3NS5XF5" hidden="1">#REF!</definedName>
    <definedName name="BExAZJZNZVXX5W2K1URCAGGR0DPO" localSheetId="4" hidden="1">#REF!</definedName>
    <definedName name="BExAZJZNZVXX5W2K1URCAGGR0DPO" hidden="1">#REF!</definedName>
    <definedName name="BExAZXMP42MVMP8G8TV987A6WUI8" localSheetId="4" hidden="1">#REF!</definedName>
    <definedName name="BExAZXMP42MVMP8G8TV987A6WUI8" hidden="1">#REF!</definedName>
    <definedName name="BExB0N93XCOWBK86R0UASKU06DBC" localSheetId="4" hidden="1">#REF!</definedName>
    <definedName name="BExB0N93XCOWBK86R0UASKU06DBC" hidden="1">#REF!</definedName>
    <definedName name="BExB0VHPXLYDHWUY1C2HJINBRCPZ" localSheetId="4" hidden="1">#REF!</definedName>
    <definedName name="BExB0VHPXLYDHWUY1C2HJINBRCPZ" hidden="1">#REF!</definedName>
    <definedName name="BExB19VMKICKZ7AKYMUF90C6R3JD" hidden="1">2.8-'[2]1'!$D$1:$F$13</definedName>
    <definedName name="BExB1ZSUN18OK3PV0WQXZ03ZWR7G" hidden="1">2.8-'[3]2'!$D$1:$L$10</definedName>
    <definedName name="BExB2BN4WAX0TMCDB3UE9Z0CWBVD" localSheetId="4" hidden="1">#REF!</definedName>
    <definedName name="BExB2BN4WAX0TMCDB3UE9Z0CWBVD" hidden="1">#REF!</definedName>
    <definedName name="BExB2BXYU3566AQP7CQZNCFYVM7F" localSheetId="4" hidden="1">#REF!</definedName>
    <definedName name="BExB2BXYU3566AQP7CQZNCFYVM7F" hidden="1">#REF!</definedName>
    <definedName name="BExB2KHC68VNHZIAI3D3OWYY3ZJX" hidden="1">2.4-'[6]4'!$A$1:$F$18</definedName>
    <definedName name="BExB2QRY9G029EBDNNRAARQY8408" hidden="1">#REF!</definedName>
    <definedName name="BExB2WMA9HFQ4BYHSJYLQ9RKNYVB" localSheetId="4" hidden="1">#REF!</definedName>
    <definedName name="BExB2WMA9HFQ4BYHSJYLQ9RKNYVB" hidden="1">#REF!</definedName>
    <definedName name="BExB30D7KMXTIRLWOCWC7ISF2GSW" hidden="1">#REF!</definedName>
    <definedName name="BExB34V3JSWNSQWXDHAWEC9WGNUV" localSheetId="4" hidden="1">#REF!</definedName>
    <definedName name="BExB34V3JSWNSQWXDHAWEC9WGNUV" hidden="1">#REF!</definedName>
    <definedName name="BExB3A3SMEX2E23RUEHFKBD0703D" localSheetId="4" hidden="1">#REF!</definedName>
    <definedName name="BExB3A3SMEX2E23RUEHFKBD0703D" hidden="1">#REF!</definedName>
    <definedName name="BExB3C7CJBOOQ7I2IEZKEWKW97ZK" hidden="1">#REF!</definedName>
    <definedName name="BExB3JEAROI0D6KCQ6ZE573EKHNH" localSheetId="4" hidden="1">#REF!</definedName>
    <definedName name="BExB3JEAROI0D6KCQ6ZE573EKHNH" hidden="1">#REF!</definedName>
    <definedName name="BExB3KQWX808ZOAURP6DF9W5732R" localSheetId="4" hidden="1">#REF!</definedName>
    <definedName name="BExB3KQWX808ZOAURP6DF9W5732R" hidden="1">#REF!</definedName>
    <definedName name="BExB41Z8IW1TONVGX7CM8VPNVQ0M" localSheetId="4" hidden="1">#REF!</definedName>
    <definedName name="BExB41Z8IW1TONVGX7CM8VPNVQ0M" hidden="1">#REF!</definedName>
    <definedName name="BExB4DYTWJVJQTY6N0LCZT1G3UDA" hidden="1">2.4-'[3]2'!$A$1:$L$18</definedName>
    <definedName name="BExB6990K7TAVB7KUKIR12Z13MB9" hidden="1">#REF!</definedName>
    <definedName name="BExB6H1JXCOCCUKF7IGU7D6TVEMX" hidden="1">#REF!</definedName>
    <definedName name="BExB6RDPGNDSYMS8SDJCQGPUUD5X" hidden="1">2.4-'[2]1'!$A$2:$B$10</definedName>
    <definedName name="BExB6W0W4F3JDI67K8075K7WUR2W" localSheetId="4" hidden="1">#REF!</definedName>
    <definedName name="BExB6W0W4F3JDI67K8075K7WUR2W" hidden="1">#REF!</definedName>
    <definedName name="BExB7OHWAIQXYE8ABR47BI9RHDZ9" localSheetId="4" hidden="1">#REF!</definedName>
    <definedName name="BExB7OHWAIQXYE8ABR47BI9RHDZ9" hidden="1">#REF!</definedName>
    <definedName name="BExB7P8WV2HIVD7EZD1WYBL3YDMU" localSheetId="4" hidden="1">#REF!</definedName>
    <definedName name="BExB7P8WV2HIVD7EZD1WYBL3YDMU" hidden="1">#REF!</definedName>
    <definedName name="BExB84J72RFOY8WEV6IOUP1UN2YQ" hidden="1">#REF!</definedName>
    <definedName name="BExB8CXBCKDYG02KV7SSWY94AO68" localSheetId="4" hidden="1">#REF!</definedName>
    <definedName name="BExB8CXBCKDYG02KV7SSWY94AO68" hidden="1">#REF!</definedName>
    <definedName name="BExB8X5JDBE3N5G9A7KROMN82M4J" localSheetId="4" hidden="1">#REF!</definedName>
    <definedName name="BExB8X5JDBE3N5G9A7KROMN82M4J" hidden="1">#REF!</definedName>
    <definedName name="BExB9Q7ZTM6E9MSRV40LT4I9EHB9" hidden="1">2.8-'[3]2'!$A$2:$B$10</definedName>
    <definedName name="BExBAX2VHFRG5QZQ7RGAP2K06RJM" hidden="1">2.4-'[2]1'!$A$16:$B$18</definedName>
    <definedName name="BExBBOCR0VEQTALQUXV00TBSLTHT" localSheetId="4" hidden="1">#REF!</definedName>
    <definedName name="BExBBOCR0VEQTALQUXV00TBSLTHT" hidden="1">#REF!</definedName>
    <definedName name="BExBBWG2ZCT8G5L6HJHL0MTER14I" hidden="1">#REF!</definedName>
    <definedName name="BExBBZFYZXHLM8UQW15T7NMLSTCH" localSheetId="4" hidden="1">#REF!</definedName>
    <definedName name="BExBBZFYZXHLM8UQW15T7NMLSTCH" hidden="1">#REF!</definedName>
    <definedName name="BExBCTK8YI32H1DJ2LWQS9YTZPEG" localSheetId="4" hidden="1">#REF!</definedName>
    <definedName name="BExBCTK8YI32H1DJ2LWQS9YTZPEG" hidden="1">#REF!</definedName>
    <definedName name="BExBDHJF3F877NW1SO3B0CILBYGA" hidden="1">2.4-'[3]2'!$A$1:$L$18</definedName>
    <definedName name="BExBE22EYFAGOVA1TPUZGKSQG3LW" hidden="1">#REF!</definedName>
    <definedName name="BExBEBCVU8RLLPC0NS7M9LWIX6CP" hidden="1">2.4-'[3]2'!$A$1:$L$701</definedName>
    <definedName name="BExCRQLX0PSZC7KHQE7WH05SP789" hidden="1">2.4-'[3]2'!$A$1:$L$663</definedName>
    <definedName name="BExCSC6TDYELPSGI9LDGVXGDHXCR" hidden="1">#REF!</definedName>
    <definedName name="BExCSR69XOH23OF737VDETTXHCT5" localSheetId="4" hidden="1">#REF!</definedName>
    <definedName name="BExCSR69XOH23OF737VDETTXHCT5" hidden="1">#REF!</definedName>
    <definedName name="BExCU4X7JYMSMOTH5YUKDSYBZJIO" localSheetId="4" hidden="1">#REF!</definedName>
    <definedName name="BExCU4X7JYMSMOTH5YUKDSYBZJIO" hidden="1">#REF!</definedName>
    <definedName name="BExCVF2SQCO2IT82970MEURO1QHM" hidden="1">#REF!</definedName>
    <definedName name="BExCW61VTCFTUFBW5PO7B66HVDR1" hidden="1">2.4-'[3]2'!$D$1:$I$54</definedName>
    <definedName name="BExCWISDOACJTLIPSETXOL14X1ZS" localSheetId="4" hidden="1">#REF!</definedName>
    <definedName name="BExCWISDOACJTLIPSETXOL14X1ZS" hidden="1">#REF!</definedName>
    <definedName name="BExCWR15CCSV0N5KOWRRPVFUIQHE" localSheetId="4" hidden="1">#REF!</definedName>
    <definedName name="BExCWR15CCSV0N5KOWRRPVFUIQHE" hidden="1">#REF!</definedName>
    <definedName name="BExCX3WXUEPXKFMZLB842X0I5SA0" hidden="1">#REF!</definedName>
    <definedName name="BExCXE99Q1ZRD21YMVWBABGW91JT" localSheetId="4" hidden="1">#REF!</definedName>
    <definedName name="BExCXE99Q1ZRD21YMVWBABGW91JT" hidden="1">#REF!</definedName>
    <definedName name="BExCYB7Z1H6DBQQFC2DNK4IO8LWA" localSheetId="4" hidden="1">#REF!</definedName>
    <definedName name="BExCYB7Z1H6DBQQFC2DNK4IO8LWA" hidden="1">#REF!</definedName>
    <definedName name="BExCYJRK86I55CAAZ9J2H0WFKTA1" localSheetId="4" hidden="1">#REF!</definedName>
    <definedName name="BExCYJRK86I55CAAZ9J2H0WFKTA1" hidden="1">#REF!</definedName>
    <definedName name="BExCZPF5PD4Y55J95P6HXRWX151H" localSheetId="4" hidden="1">#REF!</definedName>
    <definedName name="BExCZPF5PD4Y55J95P6HXRWX151H" hidden="1">#REF!</definedName>
    <definedName name="BExD0WA31CU4NTT5X5EF077FOSE7" localSheetId="4" hidden="1">#REF!</definedName>
    <definedName name="BExD0WA31CU4NTT5X5EF077FOSE7" hidden="1">#REF!</definedName>
    <definedName name="BExD0X6G52VEX7U3QLS1OME1JPD3" hidden="1">2.7-'[2]1'!$D$1:$I$117</definedName>
    <definedName name="BExD1BKCJG0P4BE77SXKMF3EJFTY" localSheetId="4" hidden="1">#REF!</definedName>
    <definedName name="BExD1BKCJG0P4BE77SXKMF3EJFTY" hidden="1">#REF!</definedName>
    <definedName name="BExD2D12X5A1GKBKVALL381K0R1Q" localSheetId="4" hidden="1">#REF!</definedName>
    <definedName name="BExD2D12X5A1GKBKVALL381K0R1Q" hidden="1">#REF!</definedName>
    <definedName name="BExD2JX8MACUK8XJFVD7H6JPYDYM" hidden="1">#REF!</definedName>
    <definedName name="BExD2XEL2VDQGSRTIJ7WLSAMKQFI" hidden="1">#REF!</definedName>
    <definedName name="BExD4446CBWDNFN4T4G5K20YRDVI" hidden="1">#REF!</definedName>
    <definedName name="BExD4L1QXTX928S86028T0ZMBXL3" localSheetId="4" hidden="1">#REF!</definedName>
    <definedName name="BExD4L1QXTX928S86028T0ZMBXL3" hidden="1">#REF!</definedName>
    <definedName name="BExD4LNB6LQMVSPUT22SVGBBH9BI" hidden="1">#REF!</definedName>
    <definedName name="BExD4WVUX3KJJNESZS43UO0ECX5X" localSheetId="4" hidden="1">#REF!</definedName>
    <definedName name="BExD4WVUX3KJJNESZS43UO0ECX5X" hidden="1">#REF!</definedName>
    <definedName name="BExD4YDRATDIVKU5BE5QUAP2ZYSY" hidden="1">#REF!</definedName>
    <definedName name="BExD5CBL641B2C6G1NYR8GGWNCV0" localSheetId="4" hidden="1">#REF!</definedName>
    <definedName name="BExD5CBL641B2C6G1NYR8GGWNCV0" hidden="1">#REF!</definedName>
    <definedName name="BExD5I0LXX1VMH1EJQ2GHDXYVHJM" hidden="1">2.8-'[5]3'!$D$1:$K$5</definedName>
    <definedName name="BExD61HRXMQ9FEMTUAQ8AYSBHL8S" hidden="1">#REF!</definedName>
    <definedName name="BExD61N90XIGHONE7Z7JWPOK235L" hidden="1">2.4-'[6]4'!$A$1:$F$18</definedName>
    <definedName name="BExD6JRVQMO4FMFTDIJRE0CW6L26" localSheetId="4" hidden="1">#REF!</definedName>
    <definedName name="BExD6JRVQMO4FMFTDIJRE0CW6L26" hidden="1">#REF!</definedName>
    <definedName name="BExD6ZNS65C5LPYNA88EKU8BQT38" localSheetId="4" hidden="1">#REF!</definedName>
    <definedName name="BExD6ZNS65C5LPYNA88EKU8BQT38" hidden="1">#REF!</definedName>
    <definedName name="BExD7398V2JSV10153Q3TY8QTPKU" localSheetId="4" hidden="1">#REF!</definedName>
    <definedName name="BExD7398V2JSV10153Q3TY8QTPKU" hidden="1">#REF!</definedName>
    <definedName name="BExD7Y9WKERVL22RGX0RI2GKHMNX" localSheetId="4" hidden="1">#REF!</definedName>
    <definedName name="BExD7Y9WKERVL22RGX0RI2GKHMNX" hidden="1">#REF!</definedName>
    <definedName name="BExD8ELUEGF93IJXAQOACXORRID9" localSheetId="4" hidden="1">#REF!</definedName>
    <definedName name="BExD8ELUEGF93IJXAQOACXORRID9" hidden="1">#REF!</definedName>
    <definedName name="BExD9ADJHD2NV4EHJI0I6NP1D8F1" localSheetId="4" hidden="1">#REF!</definedName>
    <definedName name="BExD9ADJHD2NV4EHJI0I6NP1D8F1" hidden="1">#REF!</definedName>
    <definedName name="BExD9Q42XP9TR02D313M2PJOT1HP" localSheetId="4" hidden="1">#REF!</definedName>
    <definedName name="BExD9Q42XP9TR02D313M2PJOT1HP" hidden="1">#REF!</definedName>
    <definedName name="BExD9XGDE4ZRJB659X2LXZF162TI" hidden="1">#REF!</definedName>
    <definedName name="BExDAY0O2VIGA6PK1WXR4Z2ZLSV0" localSheetId="4" hidden="1">#REF!</definedName>
    <definedName name="BExDAY0O2VIGA6PK1WXR4Z2ZLSV0" hidden="1">#REF!</definedName>
    <definedName name="BExDB45SCBD0C4RKBJ6E48VUYSRS" hidden="1">#REF!</definedName>
    <definedName name="BExDC2XD2CP1D1KXLETFVM2GN82D" localSheetId="4" hidden="1">#REF!</definedName>
    <definedName name="BExDC2XD2CP1D1KXLETFVM2GN82D" hidden="1">#REF!</definedName>
    <definedName name="BExEP01KYVUUQC0FTP1XDIW8XUE0" localSheetId="4" hidden="1">#REF!</definedName>
    <definedName name="BExEP01KYVUUQC0FTP1XDIW8XUE0" hidden="1">#REF!</definedName>
    <definedName name="BExEQIW3EIDGDY8T24SO1TROQ20X" hidden="1">#REF!</definedName>
    <definedName name="BExESNGRUN11FPJSFENMVNVHEEY9" localSheetId="4" hidden="1">#REF!</definedName>
    <definedName name="BExESNGRUN11FPJSFENMVNVHEEY9" hidden="1">#REF!</definedName>
    <definedName name="BExET5G06JPPI72PCBPB7HGFN6P0" localSheetId="4" hidden="1">#REF!</definedName>
    <definedName name="BExET5G06JPPI72PCBPB7HGFN6P0" hidden="1">#REF!</definedName>
    <definedName name="BExEV5IT0IYT9IQQ2ZNC86WW8FJN" localSheetId="4" hidden="1">#REF!</definedName>
    <definedName name="BExEV5IT0IYT9IQQ2ZNC86WW8FJN" hidden="1">#REF!</definedName>
    <definedName name="BExEVQCSR5H8XOMYGR1231C4XOZF" localSheetId="4" hidden="1">#REF!</definedName>
    <definedName name="BExEVQCSR5H8XOMYGR1231C4XOZF" hidden="1">#REF!</definedName>
    <definedName name="BExEVQSU6BJLI6HLS8BWLS6GJSPO" localSheetId="4" hidden="1">#REF!</definedName>
    <definedName name="BExEVQSU6BJLI6HLS8BWLS6GJSPO" hidden="1">#REF!</definedName>
    <definedName name="BExEW1FZ2GR4TYUQQ3V9QUFYLYKI" localSheetId="4" hidden="1">#REF!</definedName>
    <definedName name="BExEW1FZ2GR4TYUQQ3V9QUFYLYKI" hidden="1">#REF!</definedName>
    <definedName name="BExEWJ4JLGY1CMJGFDDH2SACYTZB" hidden="1">1.2-'[3]2'!$D$1:$N$63</definedName>
    <definedName name="BExEWM9S1DMX1LCK0W3ZBPUQ4DMW" localSheetId="4" hidden="1">#REF!</definedName>
    <definedName name="BExEWM9S1DMX1LCK0W3ZBPUQ4DMW" hidden="1">#REF!</definedName>
    <definedName name="BExEXYIRBYIZPBESLT43P4H2BQF9" hidden="1">#REF!</definedName>
    <definedName name="BExEYDT0QUI7HNM920D1VO9LDQFX" hidden="1">2.4-'[2]1'!$A$1:$F$63</definedName>
    <definedName name="BExEYNZUOGWG7RF7RN7HSINPYARN" localSheetId="4" hidden="1">#REF!</definedName>
    <definedName name="BExEYNZUOGWG7RF7RN7HSINPYARN" hidden="1">#REF!</definedName>
    <definedName name="BExEYVSDVUBWOPOTSR8PWW88QGXV" hidden="1">2.4-'[3]2'!$A$1:$L$20</definedName>
    <definedName name="BExEYXL607HUXV4V8E8M7IDMUUOX" localSheetId="4" hidden="1">#REF!</definedName>
    <definedName name="BExEYXL607HUXV4V8E8M7IDMUUOX" hidden="1">#REF!</definedName>
    <definedName name="BExEZ4S4FLROJU5U36P94TSCKNLC" localSheetId="4" hidden="1">#REF!</definedName>
    <definedName name="BExEZ4S4FLROJU5U36P94TSCKNLC" hidden="1">#REF!</definedName>
    <definedName name="BExF0IOIL4PH07MESLELLT0LKP2S" localSheetId="4" hidden="1">#REF!</definedName>
    <definedName name="BExF0IOIL4PH07MESLELLT0LKP2S" hidden="1">#REF!</definedName>
    <definedName name="BExF0K0Y8CLH9VTKZSP8OE6YDWLJ" hidden="1">2.4-'[5]3'!$D$1:$N$12</definedName>
    <definedName name="BExF1HLER30KE1VHUYGG94MPGEZZ" localSheetId="4" hidden="1">#REF!</definedName>
    <definedName name="BExF1HLER30KE1VHUYGG94MPGEZZ" hidden="1">#REF!</definedName>
    <definedName name="BExF1KAJ2IYWR51V8JD1SDLSMNGU" localSheetId="4" hidden="1">#REF!</definedName>
    <definedName name="BExF1KAJ2IYWR51V8JD1SDLSMNGU" hidden="1">#REF!</definedName>
    <definedName name="BExF2S1SCMVG1SYR3ZWYS7WZE49R" hidden="1">1.2-'[2]1'!$D$1:$AF$738</definedName>
    <definedName name="BExF2Z8QZHZURQUMG8EH1EYHBT0P" localSheetId="4" hidden="1">#REF!</definedName>
    <definedName name="BExF2Z8QZHZURQUMG8EH1EYHBT0P" hidden="1">#REF!</definedName>
    <definedName name="BExF37C2F7HC9YRZQAK59LHKCLLH" hidden="1">#REF!</definedName>
    <definedName name="BExF4AAK3Q4CXPKLI21E8ROI29XW" localSheetId="4" hidden="1">#REF!</definedName>
    <definedName name="BExF4AAK3Q4CXPKLI21E8ROI29XW" hidden="1">#REF!</definedName>
    <definedName name="BExF6PYFPGS3JAOFS44CLXVE5NMJ" hidden="1">2.4-'[6]4'!$A$1:$A$2</definedName>
    <definedName name="BExF6QPBZ2BDCTBTM0QHHUTXYH58" hidden="1">#REF!</definedName>
    <definedName name="BExF728TP48UBONBVTE45U3UBCWE" hidden="1">2.4-'[5]3'!$D$1:$N$12</definedName>
    <definedName name="BExF7HOFTSO9HCVRGHOB9JBO67RW" localSheetId="4" hidden="1">#REF!</definedName>
    <definedName name="BExF7HOFTSO9HCVRGHOB9JBO67RW" hidden="1">#REF!</definedName>
    <definedName name="BExF7LKO5ADGZY0V8IVAASHIDEHE" localSheetId="4" hidden="1">#REF!</definedName>
    <definedName name="BExF7LKO5ADGZY0V8IVAASHIDEHE" hidden="1">#REF!</definedName>
    <definedName name="BExF7UV59N3HDCUV15NB31E08QH8" hidden="1">#REF!</definedName>
    <definedName name="BExGKMFT94RR5FGSCB3YX8AYN4JR" localSheetId="4" hidden="1">#REF!</definedName>
    <definedName name="BExGKMFT94RR5FGSCB3YX8AYN4JR" hidden="1">#REF!</definedName>
    <definedName name="BExGLJENX21WD88QR05G1OSTID6H" hidden="1">#REF!</definedName>
    <definedName name="BExGLVE8SL00YCWZCQPQI2PICP41" localSheetId="4" hidden="1">#REF!</definedName>
    <definedName name="BExGLVE8SL00YCWZCQPQI2PICP41" hidden="1">#REF!</definedName>
    <definedName name="BExGLVUC8Q2J5WBMU4WFA21PB9AH" localSheetId="4" hidden="1">#REF!</definedName>
    <definedName name="BExGLVUC8Q2J5WBMU4WFA21PB9AH" hidden="1">#REF!</definedName>
    <definedName name="BExGLXHSKDDY8XIXX2VGNJ3HKAUQ" localSheetId="4" hidden="1">#REF!</definedName>
    <definedName name="BExGLXHSKDDY8XIXX2VGNJ3HKAUQ" hidden="1">#REF!</definedName>
    <definedName name="BExGM01FMBRMZMGSHVWFYGY3CESA" localSheetId="4" hidden="1">#REF!</definedName>
    <definedName name="BExGM01FMBRMZMGSHVWFYGY3CESA" hidden="1">#REF!</definedName>
    <definedName name="BExGMIMELHNDNMFFXMYB6CRN2SQK" localSheetId="4" hidden="1">#REF!</definedName>
    <definedName name="BExGMIMELHNDNMFFXMYB6CRN2SQK" hidden="1">#REF!</definedName>
    <definedName name="BExGNUKPCX8GQMZC52MW0R40M4G5" hidden="1">2.4-'[5]3'!$A$16:$A$18</definedName>
    <definedName name="BExGOG04VTMW64QTKMJ01CIC8BMX" hidden="1">#REF!</definedName>
    <definedName name="BExGP7KPVY5S4C0PKK0YL53UYMGJ" hidden="1">#REF!</definedName>
    <definedName name="BExGP7VJRT9QPY79KDSVN05AKQAZ" hidden="1">#REF!</definedName>
    <definedName name="BExGPOYK1EKRF4KVMWGB4V0NEW2Y" hidden="1">2.4-'[2]1'!$A$1:$F$26</definedName>
    <definedName name="BExGQ36YERBCT8P8GCI1U81DTREF" localSheetId="4" hidden="1">#REF!</definedName>
    <definedName name="BExGQ36YERBCT8P8GCI1U81DTREF" hidden="1">#REF!</definedName>
    <definedName name="BExGQ4JGOABKNV3GRL03GBWYYBFJ" hidden="1">1.2-'[2]1'!$A$16:$B$21</definedName>
    <definedName name="BExGQ6CDMLB88QLHE4B1FM7J3FN4" hidden="1">1.2-'[2]1'!$A$2:$B$10</definedName>
    <definedName name="BExGQ8AEEDI2XX7PQ3B5YRFQ2LNB" hidden="1">#REF!</definedName>
    <definedName name="BExGQBAAUB7QJ65NJBRKHT4DV6MT" localSheetId="4" hidden="1">#REF!</definedName>
    <definedName name="BExGQBAAUB7QJ65NJBRKHT4DV6MT" hidden="1">#REF!</definedName>
    <definedName name="BExGQD8J965NJ4DEGJJ3ZJQ6LYLN" hidden="1">2.8-'[2]1'!$A$16:$B$18</definedName>
    <definedName name="BExGQM2PS0KW25UUHHVXNE2IRS1H" hidden="1">2.4-'[3]2'!$A$16:$B$18</definedName>
    <definedName name="BExGQQF2ZA973RDJRLVECSTPUTXV" hidden="1">2.4-'[5]3'!$A$1:$K$8</definedName>
    <definedName name="BExGR4T0DHWG91RU7TXYR7F2FDK8" localSheetId="4" hidden="1">#REF!</definedName>
    <definedName name="BExGR4T0DHWG91RU7TXYR7F2FDK8" hidden="1">#REF!</definedName>
    <definedName name="BExGS4MA789VOWNE4G0YW7LY10RR" hidden="1">2.4-'[2]1'!$A$1:$F$66</definedName>
    <definedName name="BExGSB7MVNQ07611A7PM3FWXUZK3" localSheetId="4" hidden="1">#REF!</definedName>
    <definedName name="BExGSB7MVNQ07611A7PM3FWXUZK3" hidden="1">#REF!</definedName>
    <definedName name="BExGSBIEN4WF5AEBMESJRH3NXFPX" hidden="1">2.4-'[2]1'!$A$2:$B$10</definedName>
    <definedName name="BExGSVW4R8UEHFAT83N21MJ40YS4" hidden="1">#REF!</definedName>
    <definedName name="BExGT036GGPY7QXL5591N8MWDE16" localSheetId="4" hidden="1">#REF!</definedName>
    <definedName name="BExGT036GGPY7QXL5591N8MWDE16" hidden="1">#REF!</definedName>
    <definedName name="BExGT4FPXB3R705AXSSJ8D8UZE5P" hidden="1">#REF!</definedName>
    <definedName name="BExGTDVHTW5A70P4HYBTXGBEJIZJ" hidden="1">2.4-'[5]3'!$A$1:$K$13</definedName>
    <definedName name="BExGTPV3DJ36NV4Y7S7YAUMSP6D1" hidden="1">1.2-'[2]1'!$A$16:$B$21</definedName>
    <definedName name="BExGU0I1R4Z4G0D5RFE01FAQTKS0" localSheetId="4" hidden="1">#REF!</definedName>
    <definedName name="BExGU0I1R4Z4G0D5RFE01FAQTKS0" hidden="1">#REF!</definedName>
    <definedName name="BExGUCHMZOH8CJ52WWR2W07NWDTC" localSheetId="4" hidden="1">#REF!</definedName>
    <definedName name="BExGUCHMZOH8CJ52WWR2W07NWDTC" hidden="1">#REF!</definedName>
    <definedName name="BExGVGY8AHCZI61K0WBYC6GGD2YV" localSheetId="4" hidden="1">#REF!</definedName>
    <definedName name="BExGVGY8AHCZI61K0WBYC6GGD2YV" hidden="1">#REF!</definedName>
    <definedName name="BExGVP1JNUBN7ZL1R8LMLXGZENCY" localSheetId="4" hidden="1">#REF!</definedName>
    <definedName name="BExGVP1JNUBN7ZL1R8LMLXGZENCY" hidden="1">#REF!</definedName>
    <definedName name="BExGVPSHGX0HQK3U49X2MQDAV9KX" localSheetId="4" hidden="1">#REF!</definedName>
    <definedName name="BExGVPSHGX0HQK3U49X2MQDAV9KX" hidden="1">#REF!</definedName>
    <definedName name="BExGW64FFNNHB3E529O5LY5560AO" hidden="1">#REF!</definedName>
    <definedName name="BExGW6KO7NRW2BK7SG3592PXW3UH" hidden="1">2.4-'[5]3'!$A$1:$K$13</definedName>
    <definedName name="BExGWEYSDESF0LK7AVIMFDV2VCVQ" localSheetId="4" hidden="1">#REF!</definedName>
    <definedName name="BExGWEYSDESF0LK7AVIMFDV2VCVQ" hidden="1">#REF!</definedName>
    <definedName name="BExGWJ0CW4OXUKSIYRSUHG5MM2JZ" hidden="1">2.8-'[2]1'!$D$1:$F$14</definedName>
    <definedName name="BExGWOK1D2Y15O0JQ499NCLAKQGH" localSheetId="4" hidden="1">#REF!</definedName>
    <definedName name="BExGWOK1D2Y15O0JQ499NCLAKQGH" hidden="1">#REF!</definedName>
    <definedName name="BExGWT77PYX9RJGPGWY686677K4D" localSheetId="4" hidden="1">#REF!</definedName>
    <definedName name="BExGWT77PYX9RJGPGWY686677K4D" hidden="1">#REF!</definedName>
    <definedName name="BExGX6DYT4QPF82FWDR2F8SC7ECR" hidden="1">1.2-'[3]2'!$A$2:$B$10</definedName>
    <definedName name="BExGZ364KNWHTQNHJ8U5YIU4X7KJ" hidden="1">2.8-'[5]3'!$A$16:$B$18</definedName>
    <definedName name="BExGZAIEBA7EIUCP2R7Y05RI5PW1" hidden="1">#REF!</definedName>
    <definedName name="BExH08ODKLD3X9ACEKCR6XL3CS7P" localSheetId="4" hidden="1">#REF!</definedName>
    <definedName name="BExH08ODKLD3X9ACEKCR6XL3CS7P" hidden="1">#REF!</definedName>
    <definedName name="BExH0E7WZ2K0F5AOGME5OO7GMEUA" hidden="1">2.8-'[2]1'!$A$16:$B$18</definedName>
    <definedName name="BExH0VR6J8BBBO8JVBWZVQPI60Y2" hidden="1">2.4-'[5]3'!$A$1:$K$4</definedName>
    <definedName name="BExH1938L8L5RFD2PE8ZO202VRQM" hidden="1">#REF!</definedName>
    <definedName name="BExH1QH0Y1KPQRTGZ000YHPA06TZ" hidden="1">#REF!</definedName>
    <definedName name="BExH27K110RQCBSFABQ5RA59KQHJ" hidden="1">2.4-'[2]1'!$A$1:$F$21</definedName>
    <definedName name="BExH28WK3KFDXF1Z0WHE2MJR5KWO" hidden="1">2.8-'[2]1'!$A$16:$B$18</definedName>
    <definedName name="BExH30RZR2YSYCT7P8D5A8SVEUI2" hidden="1">#REF!</definedName>
    <definedName name="BExH32FDWMVSP1Z0TPFJM23DPOAD" localSheetId="4" hidden="1">#REF!</definedName>
    <definedName name="BExH32FDWMVSP1Z0TPFJM23DPOAD" hidden="1">#REF!</definedName>
    <definedName name="BExH3OR4UG7P8DFCD9SO9K8PDK9S" hidden="1">2.4-'[3]2'!$A$1:$L$69</definedName>
    <definedName name="BExH3V1QWSM1IL3GHYC2TK2C3R6I" hidden="1">#REF!</definedName>
    <definedName name="BExIGWT8YDZEB298MJPG155GPJ0D" hidden="1">2.8-'[5]3'!$A$2:$B$10</definedName>
    <definedName name="BExIH3PDRITFA30JWZADBE7O5C00" hidden="1">2.8-'[3]2'!$A$16:$B$19</definedName>
    <definedName name="BExIH4WJX8KZUP6B4T6M9NR25A2O" localSheetId="4" hidden="1">#REF!</definedName>
    <definedName name="BExIH4WJX8KZUP6B4T6M9NR25A2O" hidden="1">#REF!</definedName>
    <definedName name="BExIHF3DVABLQNIAFSKYAJ4E9RAC" hidden="1">2.7-'[3]2'!$A$2:$B$10</definedName>
    <definedName name="BExIHY4GGKDRGCZ2U8CLOHAL7HEM" localSheetId="4" hidden="1">#REF!</definedName>
    <definedName name="BExIHY4GGKDRGCZ2U8CLOHAL7HEM" hidden="1">#REF!</definedName>
    <definedName name="BExIIGUUR8CGLI2MCKYRE1UN1280" hidden="1">#REF!</definedName>
    <definedName name="BExIK7HR2SMC3LPDU58LK8Q0I1LM" hidden="1">2.7-'[2]1'!$A$2:$B$10</definedName>
    <definedName name="BExIKTTHM3KBBP4MM43CQNTY9Z42" localSheetId="4" hidden="1">#REF!</definedName>
    <definedName name="BExIKTTHM3KBBP4MM43CQNTY9Z42" hidden="1">#REF!</definedName>
    <definedName name="BExIKXEZ36P6IVNWR8ROMOG340W8" localSheetId="4" hidden="1">#REF!</definedName>
    <definedName name="BExIKXEZ36P6IVNWR8ROMOG340W8" hidden="1">#REF!</definedName>
    <definedName name="BExIL5D0ECGC2HQTYWD8866IIWUJ" hidden="1">#REF!</definedName>
    <definedName name="BExIL87EVEI2UEX6EB62ITZMAFPQ" localSheetId="4" hidden="1">#REF!</definedName>
    <definedName name="BExIL87EVEI2UEX6EB62ITZMAFPQ" hidden="1">#REF!</definedName>
    <definedName name="BExILYKW4V99MPO6R889I3CU12DN" localSheetId="4" hidden="1">#REF!</definedName>
    <definedName name="BExILYKW4V99MPO6R889I3CU12DN" hidden="1">#REF!</definedName>
    <definedName name="BExIMPPAPWSPJ5AH4OE4ZEM5IGD8" localSheetId="4" hidden="1">#REF!</definedName>
    <definedName name="BExIMPPAPWSPJ5AH4OE4ZEM5IGD8" hidden="1">#REF!</definedName>
    <definedName name="BExIOFL8LS5292ENXQ4KO22TEJTV" localSheetId="4" hidden="1">#REF!</definedName>
    <definedName name="BExIOFL8LS5292ENXQ4KO22TEJTV" hidden="1">#REF!</definedName>
    <definedName name="BExIORVMO7GOG3VUP1DYIN5OHXNG" localSheetId="4" hidden="1">#REF!</definedName>
    <definedName name="BExIORVMO7GOG3VUP1DYIN5OHXNG" hidden="1">#REF!</definedName>
    <definedName name="BExIP1RPGYVZT29MP4SUJYO7D4UV" hidden="1">2.8-'[2]1'!$D$1:$F$14</definedName>
    <definedName name="BExIPWSC1JYWQM57I7JZY2OOCIK4" hidden="1">2.4-'[3]2'!$A$1:$L$712</definedName>
    <definedName name="BExIQQ091IVZ7NLLO4H1O26E5XQU" localSheetId="4" hidden="1">#REF!</definedName>
    <definedName name="BExIQQ091IVZ7NLLO4H1O26E5XQU" hidden="1">#REF!</definedName>
    <definedName name="BExIQQLT1C2NP8TPE4RB6INLZQ8I" localSheetId="4" hidden="1">#REF!</definedName>
    <definedName name="BExIQQLT1C2NP8TPE4RB6INLZQ8I" hidden="1">#REF!</definedName>
    <definedName name="BExIQT05LAUP7UM2SG956VWC95MJ" localSheetId="4" hidden="1">#REF!</definedName>
    <definedName name="BExIQT05LAUP7UM2SG956VWC95MJ" hidden="1">#REF!</definedName>
    <definedName name="BExIRFHDHXMRJKQPXY15B1LSTOA3" localSheetId="4" hidden="1">#REF!</definedName>
    <definedName name="BExIRFHDHXMRJKQPXY15B1LSTOA3" hidden="1">#REF!</definedName>
    <definedName name="BExISQ32HP0AKY1BMTIOOPWY26PZ" hidden="1">2.8-'[5]3'!$A$16:$B$18</definedName>
    <definedName name="BExITK21223QOWVR2WLWLQMRFITH" localSheetId="4" hidden="1">#REF!</definedName>
    <definedName name="BExITK21223QOWVR2WLWLQMRFITH" hidden="1">#REF!</definedName>
    <definedName name="BExITUJOVJJYRXXUAQ0GK2ITE72H" hidden="1">2.4-'[5]3'!$A$1:$K$4</definedName>
    <definedName name="BExITX8LJ9PDH4WNI9273P0IHDFI" hidden="1">2.4-'[5]3'!$A$1:$K$13</definedName>
    <definedName name="BExIU8XF5O0XTSTHHXT88UYAGXLP" localSheetId="4" hidden="1">#REF!</definedName>
    <definedName name="BExIU8XF5O0XTSTHHXT88UYAGXLP" hidden="1">#REF!</definedName>
    <definedName name="BExIULYVMKL7Y4SJ5C12V2HB1UP6" hidden="1">#REF!</definedName>
    <definedName name="BExIVBL9YKFC9WCT5DM5U50U1UU1" localSheetId="4" hidden="1">#REF!</definedName>
    <definedName name="BExIVBL9YKFC9WCT5DM5U50U1UU1" hidden="1">#REF!</definedName>
    <definedName name="BExIVN4SGKLOR6JPDQX0VTSC5JXV" localSheetId="4" hidden="1">#REF!</definedName>
    <definedName name="BExIVN4SGKLOR6JPDQX0VTSC5JXV" hidden="1">#REF!</definedName>
    <definedName name="BExIVPIYSVT7Y7479YFG2IUPG28Y" hidden="1">#REF!</definedName>
    <definedName name="BExIVPZ66J6ELK8K52VXJOK373G1" localSheetId="4" hidden="1">#REF!</definedName>
    <definedName name="BExIVPZ66J6ELK8K52VXJOK373G1" hidden="1">#REF!</definedName>
    <definedName name="BExIW1TH56WP9QOEUYU4JXJUJVJP" localSheetId="4" hidden="1">#REF!</definedName>
    <definedName name="BExIW1TH56WP9QOEUYU4JXJUJVJP" hidden="1">#REF!</definedName>
    <definedName name="BExIW8K5GSHQDXTFJUPXKWAMT5S3" localSheetId="4" hidden="1">#REF!</definedName>
    <definedName name="BExIW8K5GSHQDXTFJUPXKWAMT5S3" hidden="1">#REF!</definedName>
    <definedName name="BExIWK8ZEA8N79YQ4MR1Z6KJTNQY" hidden="1">2.8-'[2]1'!$A$2:$B$10</definedName>
    <definedName name="BExIX1HAKDJZ0Q5ZMCQO2ULHBX06" localSheetId="4" hidden="1">#REF!</definedName>
    <definedName name="BExIX1HAKDJZ0Q5ZMCQO2ULHBX06" hidden="1">#REF!</definedName>
    <definedName name="BExIXCPTDSQU44LYIDYHEH3NWDRJ" localSheetId="4" hidden="1">#REF!</definedName>
    <definedName name="BExIXCPTDSQU44LYIDYHEH3NWDRJ" hidden="1">#REF!</definedName>
    <definedName name="BExIXIKA1DJR2K2PUP4LDY2JITCK" localSheetId="4" hidden="1">#REF!</definedName>
    <definedName name="BExIXIKA1DJR2K2PUP4LDY2JITCK" hidden="1">#REF!</definedName>
    <definedName name="BExIXZ71B2JUOV7U34EG1HAWFO5H" hidden="1">1.2-'[2]1'!$A$2:$B$10</definedName>
    <definedName name="BExIY0E6DQMEVSR4IQWGPXZ7JH38" localSheetId="4" hidden="1">#REF!</definedName>
    <definedName name="BExIY0E6DQMEVSR4IQWGPXZ7JH38" hidden="1">#REF!</definedName>
    <definedName name="BExIYWGNB3ZGQKX6GJ5IIHDP65ZV" localSheetId="4" hidden="1">#REF!</definedName>
    <definedName name="BExIYWGNB3ZGQKX6GJ5IIHDP65ZV" hidden="1">#REF!</definedName>
    <definedName name="BExIZ25ORVPH84MNY5OE89FM70N3" localSheetId="4" hidden="1">#REF!</definedName>
    <definedName name="BExIZ25ORVPH84MNY5OE89FM70N3" hidden="1">#REF!</definedName>
    <definedName name="BExIZL1FGDZ3NQC7NMMLMU8E3SDR" hidden="1">#REF!</definedName>
    <definedName name="BExIZRHCIUYPUVIAV1N5ND7YX3XM" hidden="1">1.2-'[3]2'!$A$16:$B$18</definedName>
    <definedName name="BExJ0E9DKWBTPZ3BTEWX4P7D3WHQ" hidden="1">#REF!</definedName>
    <definedName name="BExJ0HK23U0LA0FDJF3DU41RUDRI" hidden="1">1.2-'[3]2'!$D$1:$N$43</definedName>
    <definedName name="BExKCZJEVFDAUL09ON4SKSOECQOJ" hidden="1">2.8-'[2]1'!$A$2:$B$11</definedName>
    <definedName name="BExKDHDBGYQ9JCDAOVO380U0GJUU" hidden="1">#REF!</definedName>
    <definedName name="BExKDSB82VOJKE0K2GGXZ2I5LPAX" hidden="1">1.2-'[3]2'!$A$16:$B$19</definedName>
    <definedName name="BExKE1LPB2OP8NWVFBRUCLS0F3MS" hidden="1">#REF!</definedName>
    <definedName name="BExKF262472OTTUPL4210FPNG9UC" localSheetId="4" hidden="1">#REF!</definedName>
    <definedName name="BExKF262472OTTUPL4210FPNG9UC" hidden="1">#REF!</definedName>
    <definedName name="BExKF50FDXTR519X3DDDC9ZOB4MI" localSheetId="4" hidden="1">#REF!</definedName>
    <definedName name="BExKF50FDXTR519X3DDDC9ZOB4MI" hidden="1">#REF!</definedName>
    <definedName name="BExKFEGFMS0QTM7EVX8NOQSP9FPA" hidden="1">1.2-'[3]2'!$D$1:$N$71</definedName>
    <definedName name="BExKG6RYFC73UJ234ZG08P2SC0CZ" hidden="1">2.8-'[5]3'!$D$1:$K$5</definedName>
    <definedName name="BExKGTP95PHMVI6UKBWB0KVYPZYS" hidden="1">2.4-'[2]1'!$D$1:$I$36</definedName>
    <definedName name="BExKGV790GIQS6MBZ6G0W4X63ZL7" localSheetId="4" hidden="1">#REF!</definedName>
    <definedName name="BExKGV790GIQS6MBZ6G0W4X63ZL7" hidden="1">#REF!</definedName>
    <definedName name="BExKGYSPFKEWEQ3ABR1011P8Q6R6" localSheetId="4" hidden="1">#REF!</definedName>
    <definedName name="BExKGYSPFKEWEQ3ABR1011P8Q6R6" hidden="1">#REF!</definedName>
    <definedName name="BExKHVRJXQB3E84TDDBX8GVSBZKP" localSheetId="4" hidden="1">#REF!</definedName>
    <definedName name="BExKHVRJXQB3E84TDDBX8GVSBZKP" hidden="1">#REF!</definedName>
    <definedName name="BExKI6JZ2H54EWHRXWESJTI0QK8S" localSheetId="4" hidden="1">#REF!</definedName>
    <definedName name="BExKI6JZ2H54EWHRXWESJTI0QK8S" hidden="1">#REF!</definedName>
    <definedName name="BExKI878E3AYVQZ217SZ0EJM2Z5R" localSheetId="4" hidden="1">#REF!</definedName>
    <definedName name="BExKI878E3AYVQZ217SZ0EJM2Z5R" hidden="1">#REF!</definedName>
    <definedName name="BExKIM51VQDBFCZUW92GYTRGMXRM" hidden="1">2.8-'[3]2'!$A$2:$B$10</definedName>
    <definedName name="BExKIPL1E5J2Y7CXYY9N2R1GTNL3" hidden="1">1.2-'[3]2'!$D$1:$N$23</definedName>
    <definedName name="BExKJ67TD0Y7QKFQSLJK9JA42B4D" localSheetId="4" hidden="1">#REF!</definedName>
    <definedName name="BExKJ67TD0Y7QKFQSLJK9JA42B4D" hidden="1">#REF!</definedName>
    <definedName name="BExKJ97OH615W61R7DC5C6ID8BBH" hidden="1">#REF!</definedName>
    <definedName name="BExKJL79EM4656Q5U8JS82BE5NGL" hidden="1">2.8-'[2]1'!$D$1:$F$14</definedName>
    <definedName name="BExKJXXQ8FGT86UBBLCPBMCTS0TS" localSheetId="4" hidden="1">#REF!</definedName>
    <definedName name="BExKJXXQ8FGT86UBBLCPBMCTS0TS" hidden="1">#REF!</definedName>
    <definedName name="BExKJYE1CPPGY3GN0RI5BWOM2V64" localSheetId="4" hidden="1">#REF!</definedName>
    <definedName name="BExKJYE1CPPGY3GN0RI5BWOM2V64" hidden="1">#REF!</definedName>
    <definedName name="BExKKK48ERQMOAF1ZKJV2TDQGVCC" localSheetId="4" hidden="1">#REF!</definedName>
    <definedName name="BExKKK48ERQMOAF1ZKJV2TDQGVCC" hidden="1">#REF!</definedName>
    <definedName name="BExKKLRG44V4ONSRYZRS89SNXRIB" localSheetId="4" hidden="1">#REF!</definedName>
    <definedName name="BExKKLRG44V4ONSRYZRS89SNXRIB" hidden="1">#REF!</definedName>
    <definedName name="BExKL11X46HVPRR9DLCXJL4DXZUX" localSheetId="4" hidden="1">#REF!</definedName>
    <definedName name="BExKL11X46HVPRR9DLCXJL4DXZUX" hidden="1">#REF!</definedName>
    <definedName name="BExKLX48TBDHQRYFZ34RLHJILCE8" localSheetId="4" hidden="1">#REF!</definedName>
    <definedName name="BExKLX48TBDHQRYFZ34RLHJILCE8" hidden="1">#REF!</definedName>
    <definedName name="BExKM3K9W2GT985Y4DG8FBPXJDIA" localSheetId="4" hidden="1">#REF!</definedName>
    <definedName name="BExKM3K9W2GT985Y4DG8FBPXJDIA" hidden="1">#REF!</definedName>
    <definedName name="BExKM6PHK0VZYWKD9R7FESS9FO0Y" hidden="1">2.8-'[5]3'!$A$16:$B$18</definedName>
    <definedName name="BExKMFP7A4NFTN73IMXFLC67OXXS" localSheetId="4" hidden="1">#REF!</definedName>
    <definedName name="BExKMFP7A4NFTN73IMXFLC67OXXS" hidden="1">#REF!</definedName>
    <definedName name="BExKMNSITODBAEB35AK5LX7C9CLC" localSheetId="4" hidden="1">#REF!</definedName>
    <definedName name="BExKMNSITODBAEB35AK5LX7C9CLC" hidden="1">#REF!</definedName>
    <definedName name="BExKNR7AG0OB91D7WBDRH25HQB75" localSheetId="4" hidden="1">#REF!</definedName>
    <definedName name="BExKNR7AG0OB91D7WBDRH25HQB75" hidden="1">#REF!</definedName>
    <definedName name="BExKO3SFC7JX2ZGK5BL1N8DX3R3P" localSheetId="4" hidden="1">#REF!</definedName>
    <definedName name="BExKO3SFC7JX2ZGK5BL1N8DX3R3P" hidden="1">#REF!</definedName>
    <definedName name="BExKOV24L7SPR6U2DZLTQ3MR7D1O" hidden="1">2.8-'[2]1'!$A$16:$B$18</definedName>
    <definedName name="BExKOYYJBM880RD8T8XTNYKFB2KZ" localSheetId="4" hidden="1">#REF!</definedName>
    <definedName name="BExKOYYJBM880RD8T8XTNYKFB2KZ" hidden="1">#REF!</definedName>
    <definedName name="BExKPG6V98EESM30DPOR74R9GX40" hidden="1">#REF!</definedName>
    <definedName name="BExKPPMN90O178B8MUG479YMBC82" localSheetId="4" hidden="1">#REF!</definedName>
    <definedName name="BExKPPMN90O178B8MUG479YMBC82" hidden="1">#REF!</definedName>
    <definedName name="BExKPT2TXG4RNB0W4KLEW34CJ91B" hidden="1">2.4-'[5]3'!$A$1:$K$5</definedName>
    <definedName name="BExKQ8IF17O53LQG2EG0KFFDFUFD" localSheetId="4" hidden="1">#REF!</definedName>
    <definedName name="BExKQ8IF17O53LQG2EG0KFFDFUFD" hidden="1">#REF!</definedName>
    <definedName name="BExKRGF0GEWAWRDSQXYUVFIZ2HMQ" localSheetId="4" hidden="1">#REF!</definedName>
    <definedName name="BExKRGF0GEWAWRDSQXYUVFIZ2HMQ" hidden="1">#REF!</definedName>
    <definedName name="BExKRHRNMFWOHC11Y6WAFGXEPPOV" hidden="1">#REF!</definedName>
    <definedName name="BExKS4UFGR3FV0IN2O0QSMFUQWCU" hidden="1">#REF!</definedName>
    <definedName name="BExKSRMAM8BYTU0QZDTSMTL5TMN6" localSheetId="4" hidden="1">#REF!</definedName>
    <definedName name="BExKSRMAM8BYTU0QZDTSMTL5TMN6" hidden="1">#REF!</definedName>
    <definedName name="BExKT7I66LIPJBQPAWWZ3P5P12M1" localSheetId="4" hidden="1">#REF!</definedName>
    <definedName name="BExKT7I66LIPJBQPAWWZ3P5P12M1" hidden="1">#REF!</definedName>
    <definedName name="BExKT9LOBPJUS3APZ5G2Q344PM3S" localSheetId="4" hidden="1">#REF!</definedName>
    <definedName name="BExKT9LOBPJUS3APZ5G2Q344PM3S" hidden="1">#REF!</definedName>
    <definedName name="BExKTCASSP8JOGOPAEWXZY5B1ERP" hidden="1">#REF!</definedName>
    <definedName name="BExKUL3R8FA4UN9FLW6JZW4DQ05S" hidden="1">2.4-'[5]3'!$A$1:$K$13</definedName>
    <definedName name="BExKV3OPFULRS04ZVKSEJ0WZKPCP" hidden="1">#REF!</definedName>
    <definedName name="BExKVAVOG5OH5LUDOS6JYLR089VQ" hidden="1">2.8-'[3]2'!$D$1:$L$10</definedName>
    <definedName name="BExKVI2MPD8U7IIAEHT73L5NEFH0" hidden="1">1.2-'[2]1'!$D$1:$AF$692</definedName>
    <definedName name="BExM9AYHBGGCNEUBPFTAUWF89N0U" hidden="1">1.2-'[3]2'!$A$2:$B$9</definedName>
    <definedName name="BExMA4MOXKPFP5QJ96J8BNM70G36" hidden="1">1.2-'[3]2'!$A$16:$B$19</definedName>
    <definedName name="BExMAGBH8TGZ58WKHFRHTZXE6HL6" hidden="1">2.8-'[5]3'!$A$16:$B$18</definedName>
    <definedName name="BExMAMBAMM4J2E6PV0JZ6HSX9H5A" localSheetId="4" hidden="1">#REF!</definedName>
    <definedName name="BExMAMBAMM4J2E6PV0JZ6HSX9H5A" hidden="1">#REF!</definedName>
    <definedName name="BExMAQIBGOJGHLC01MI3I5YE295I" localSheetId="4" hidden="1">#REF!</definedName>
    <definedName name="BExMAQIBGOJGHLC01MI3I5YE295I" hidden="1">#REF!</definedName>
    <definedName name="BExMB7W4DRAHFHQ946PQFNGTD3JO" hidden="1">2.8-'[2]1'!$D$1:$F$14</definedName>
    <definedName name="BExMBDL5J072X9SK2LQFT1CVSSWN" localSheetId="4" hidden="1">#REF!</definedName>
    <definedName name="BExMBDL5J072X9SK2LQFT1CVSSWN" hidden="1">#REF!</definedName>
    <definedName name="BExMDB9NZJEKWTMP3VLL4MCTRO6Y" localSheetId="4" hidden="1">#REF!</definedName>
    <definedName name="BExMDB9NZJEKWTMP3VLL4MCTRO6Y" hidden="1">#REF!</definedName>
    <definedName name="BExME0AHWSCW77UHB5X5BVH62BES" hidden="1">2.4-'[5]3'!$A$16:$A$18</definedName>
    <definedName name="BExMF2YCZI35Y8R9ES0D2R7OR0OD" hidden="1">2.8-'[5]3'!$A$2:$B$10</definedName>
    <definedName name="BExMFALEAZGGA3KN9F16QOPUE7NQ" localSheetId="4" hidden="1">#REF!</definedName>
    <definedName name="BExMFALEAZGGA3KN9F16QOPUE7NQ" hidden="1">#REF!</definedName>
    <definedName name="BExMFB6ZKGGT905J6XQY30ZJB2KF" localSheetId="4" hidden="1">#REF!</definedName>
    <definedName name="BExMFB6ZKGGT905J6XQY30ZJB2KF" hidden="1">#REF!</definedName>
    <definedName name="BExMFUDJK4PXZFAGG2FO111XD1XF" localSheetId="4" hidden="1">#REF!</definedName>
    <definedName name="BExMFUDJK4PXZFAGG2FO111XD1XF" hidden="1">#REF!</definedName>
    <definedName name="BExMG5B8YRBG2Z5NUBI3LP05MJEI" localSheetId="4" hidden="1">#REF!</definedName>
    <definedName name="BExMG5B8YRBG2Z5NUBI3LP05MJEI" hidden="1">#REF!</definedName>
    <definedName name="BExMGA98AV6JJLNMJZTNLR6LFH0N" hidden="1">2.8-'[5]3'!$A$2:$B$10</definedName>
    <definedName name="BExMGISTDQ7X3PEGLGBBP6CSS7GW" hidden="1">#REF!</definedName>
    <definedName name="BExMHP24XGY7OQDP3YD3K6V6JNMW" hidden="1">#REF!</definedName>
    <definedName name="BExMHWP81TEG55OXYMNYWN0NZ9BM" localSheetId="4" hidden="1">#REF!</definedName>
    <definedName name="BExMHWP81TEG55OXYMNYWN0NZ9BM" hidden="1">#REF!</definedName>
    <definedName name="BExMHY75G8F6KM590GE1T6BGD0LC" localSheetId="4" hidden="1">#REF!</definedName>
    <definedName name="BExMHY75G8F6KM590GE1T6BGD0LC" hidden="1">#REF!</definedName>
    <definedName name="BExMHZZUPJI30WIXPOSL42KT9L62" hidden="1">2.4-'[5]3'!$A$1:$K$13</definedName>
    <definedName name="BExMJIU9N8HI8CJ5KDYO0AQ9MK2E" hidden="1">2.8-'[5]3'!$A$2:$B$10</definedName>
    <definedName name="BExMJLE0MWTSCJVDP12WJ63B9VUA" hidden="1">#REF!</definedName>
    <definedName name="BExMJMW08HLIHTQQ9BANCCDTKMO4" localSheetId="4" hidden="1">#REF!</definedName>
    <definedName name="BExMJMW08HLIHTQQ9BANCCDTKMO4" hidden="1">#REF!</definedName>
    <definedName name="BExMJSQBB8Q6HETD8GR5GP171YL5" hidden="1">2.4-'[2]1'!$A$16:$B$18</definedName>
    <definedName name="BExMK4VC7G5BS07J4UO3TZBZN6M4" hidden="1">2.4-'[5]3'!$A$1:$K$4</definedName>
    <definedName name="BExMK8RLX2Z84Y494LELDESM5RH9" localSheetId="4" hidden="1">#REF!</definedName>
    <definedName name="BExMK8RLX2Z84Y494LELDESM5RH9" hidden="1">#REF!</definedName>
    <definedName name="BExMLBA10ECBPHC0HYYO5YD4HYCW" localSheetId="4" hidden="1">#REF!</definedName>
    <definedName name="BExMLBA10ECBPHC0HYYO5YD4HYCW" hidden="1">#REF!</definedName>
    <definedName name="BExMLI651KY3HY3P5XFY4ZRXVZ69" localSheetId="4" hidden="1">#REF!</definedName>
    <definedName name="BExMLI651KY3HY3P5XFY4ZRXVZ69" hidden="1">#REF!</definedName>
    <definedName name="BExMM3AROW4HJZUF2XZ9ES7RFURZ" localSheetId="4" hidden="1">#REF!</definedName>
    <definedName name="BExMM3AROW4HJZUF2XZ9ES7RFURZ" hidden="1">#REF!</definedName>
    <definedName name="BExMM4HXGY8HGZ4XB6P9COF1H88A" hidden="1">2.7-'[3]2'!$D$1:$O$55</definedName>
    <definedName name="BExMMH8JR3ZB6PD5C7J8ZMINQIPB" hidden="1">2.4-'[3]2'!$A$1:$L$684</definedName>
    <definedName name="BExMMWO5RQG78U3JKC17KO8BWYAO" localSheetId="4" hidden="1">#REF!</definedName>
    <definedName name="BExMMWO5RQG78U3JKC17KO8BWYAO" hidden="1">#REF!</definedName>
    <definedName name="BExMMX9PP750FCZGPLZ3P65CUDOI" localSheetId="4" hidden="1">#REF!</definedName>
    <definedName name="BExMMX9PP750FCZGPLZ3P65CUDOI" hidden="1">#REF!</definedName>
    <definedName name="BExMN341FFA2JWFUYB09GDT3M340" localSheetId="4" hidden="1">#REF!</definedName>
    <definedName name="BExMN341FFA2JWFUYB09GDT3M340" hidden="1">#REF!</definedName>
    <definedName name="BExMN8CXXUVNZ7VAPTJC04OBKB4O" localSheetId="4" hidden="1">#REF!</definedName>
    <definedName name="BExMN8CXXUVNZ7VAPTJC04OBKB4O" hidden="1">#REF!</definedName>
    <definedName name="BExMO5X81OJXCUUN1GUS80Z0J2T8" hidden="1">#REF!</definedName>
    <definedName name="BExMOR1ZLPDOPB2MD6DO9JIS0LCA" localSheetId="4" hidden="1">#REF!</definedName>
    <definedName name="BExMOR1ZLPDOPB2MD6DO9JIS0LCA" hidden="1">#REF!</definedName>
    <definedName name="BExMPGODGMPDCKPYWEMPPX90Z0CX" hidden="1">#REF!</definedName>
    <definedName name="BExMQFLB7RM006P4DGAHY7MR477A" localSheetId="4" hidden="1">#REF!</definedName>
    <definedName name="BExMQFLB7RM006P4DGAHY7MR477A" hidden="1">#REF!</definedName>
    <definedName name="BExMQFLBSW26ZI9VYRH9DKJZD38B" localSheetId="4" hidden="1">#REF!</definedName>
    <definedName name="BExMQFLBSW26ZI9VYRH9DKJZD38B" hidden="1">#REF!</definedName>
    <definedName name="BExMQOKZJQ9EEP6XKRJ8LXOL2YJV" hidden="1">2.4-'[5]3'!$A$2</definedName>
    <definedName name="BExMR0F4QY81QDXRYNP0H4T8197Z" hidden="1">1.2-'[2]1'!$D$1:$AF$107</definedName>
    <definedName name="BExMRENPDNX96PG96ZEDA87Z247C" localSheetId="4" hidden="1">#REF!</definedName>
    <definedName name="BExMRENPDNX96PG96ZEDA87Z247C" hidden="1">#REF!</definedName>
    <definedName name="BExMRJ5KCK3EFUS5E896OQQGVTPT" localSheetId="4" hidden="1">#REF!</definedName>
    <definedName name="BExMRJ5KCK3EFUS5E896OQQGVTPT" hidden="1">#REF!</definedName>
    <definedName name="BExMS0DVI809G6FCXR251G3ECOFT" localSheetId="4" hidden="1">#REF!</definedName>
    <definedName name="BExMS0DVI809G6FCXR251G3ECOFT" hidden="1">#REF!</definedName>
    <definedName name="BExMSDQ3I2JANI7T986D9EL3Q1AS" hidden="1">2.7-'[2]1'!$A$2:$B$10</definedName>
    <definedName name="BExMSKRK5MOJCGQM04LU6FAC6H79" localSheetId="4" hidden="1">#REF!</definedName>
    <definedName name="BExMSKRK5MOJCGQM04LU6FAC6H79" hidden="1">#REF!</definedName>
    <definedName name="BExMT6N89A2XPP5271EWO9DOZ544" hidden="1">2.4-'[2]1'!$A$1:$F$63</definedName>
    <definedName name="BExO5E4XVPMP4QBO1NUEPQSAB3G2" hidden="1">#REF!</definedName>
    <definedName name="BExO6CWJR53ZTGA5RZGVPGPHE3VM" localSheetId="4" hidden="1">#REF!</definedName>
    <definedName name="BExO6CWJR53ZTGA5RZGVPGPHE3VM" hidden="1">#REF!</definedName>
    <definedName name="BExO6GCL27RU7DH2E3O8YP3Z47Z7" hidden="1">2.4-'[3]2'!$A$1:$L$739</definedName>
    <definedName name="BExO6W8FE771W7VV1H3FRC0T36DE" hidden="1">#REF!</definedName>
    <definedName name="BExO8OIPQU4AR350UXQ617THMJE3" hidden="1">2.8-'[5]3'!$A$16:$B$18</definedName>
    <definedName name="BExO8RTEO2H544CPDZ9CHDDGJ17Z" localSheetId="4" hidden="1">#REF!</definedName>
    <definedName name="BExO8RTEO2H544CPDZ9CHDDGJ17Z" hidden="1">#REF!</definedName>
    <definedName name="BExO8W5WA4LSGDBVU9G0UPLHHYYX" hidden="1">2.4-'[3]2'!$A$1:$L$37</definedName>
    <definedName name="BExO8WLZQP10A6DR2WWPFYLZT0TW" localSheetId="4" hidden="1">#REF!</definedName>
    <definedName name="BExO8WLZQP10A6DR2WWPFYLZT0TW" hidden="1">#REF!</definedName>
    <definedName name="BExO94PBTVF2RD4MNTN5SD9OK4KU" localSheetId="4" hidden="1">#REF!</definedName>
    <definedName name="BExO94PBTVF2RD4MNTN5SD9OK4KU" hidden="1">#REF!</definedName>
    <definedName name="BExO9A3J7Y9P2UUPUJGV9GIQ416G" hidden="1">2.8-'[3]2'!$D$1:$L$25</definedName>
    <definedName name="BExO9AEDCCLT0H7YVLWVAASN4VQI" hidden="1">2.8-'[5]3'!$D$1:$K$5</definedName>
    <definedName name="BExO9Y82EEBMORHA991DEGBK18CO" localSheetId="4" hidden="1">#REF!</definedName>
    <definedName name="BExO9Y82EEBMORHA991DEGBK18CO" hidden="1">#REF!</definedName>
    <definedName name="BExOAQ8TB7N518C81ESEHBLQO8RP" localSheetId="4" hidden="1">#REF!</definedName>
    <definedName name="BExOAQ8TB7N518C81ESEHBLQO8RP" hidden="1">#REF!</definedName>
    <definedName name="BExOB1HHAY7JJ760Y518A24H066M" hidden="1">#REF!</definedName>
    <definedName name="BExOB2ZFMNH03ZWNAU9HCH9AYYDI" localSheetId="4" hidden="1">#REF!</definedName>
    <definedName name="BExOB2ZFMNH03ZWNAU9HCH9AYYDI" hidden="1">#REF!</definedName>
    <definedName name="BExOBNT9OM1KSXXWEW8M8KV7949C" localSheetId="4" hidden="1">#REF!</definedName>
    <definedName name="BExOBNT9OM1KSXXWEW8M8KV7949C" hidden="1">#REF!</definedName>
    <definedName name="BExOBTT0NCP6QF3OG65QDMIWM2Z6" hidden="1">2.8-'[3]2'!$A$16:$B$19</definedName>
    <definedName name="BExOBV5IN2D997ISE6OSCGTFTHET" hidden="1">#REF!</definedName>
    <definedName name="BExOC9E2QKTAEKTLYYLNVM2J54CH" hidden="1">#REF!</definedName>
    <definedName name="BExOCCDZ2O89PESMBANZUC15GT5Q" localSheetId="4" hidden="1">#REF!</definedName>
    <definedName name="BExOCCDZ2O89PESMBANZUC15GT5Q" hidden="1">#REF!</definedName>
    <definedName name="BExOCCOS6L2LATVYEWN5THMX9LYR" hidden="1">2.8-'[5]3'!$A$16:$B$18</definedName>
    <definedName name="BExOCJKYPT7MEUKG5FCTRYLAPTMC" hidden="1">#REF!</definedName>
    <definedName name="BExOD0YPOWGS4RIP6GGXAUQ31IW6" hidden="1">#REF!</definedName>
    <definedName name="BExOEATDYZQE4E9J3IXBL0IKC4XX" hidden="1">2.8-'[3]2'!$D$1:$D$2</definedName>
    <definedName name="BExOEFB9GG56X99D3LK5A1CNK2FK" localSheetId="4" hidden="1">#REF!</definedName>
    <definedName name="BExOEFB9GG56X99D3LK5A1CNK2FK" hidden="1">#REF!</definedName>
    <definedName name="BExOFPWXDL6R1QYVGTLKHPT8OP12" hidden="1">#REF!</definedName>
    <definedName name="BExOG2NGDHWHRZVSK3CL9NCEDSN6" localSheetId="4" hidden="1">#REF!</definedName>
    <definedName name="BExOG2NGDHWHRZVSK3CL9NCEDSN6" hidden="1">#REF!</definedName>
    <definedName name="BExOGFZO3BD1DGA67LTLGU71B9A4" localSheetId="4" hidden="1">#REF!</definedName>
    <definedName name="BExOGFZO3BD1DGA67LTLGU71B9A4" hidden="1">#REF!</definedName>
    <definedName name="BExOGZ0OE0QK3BJQ2L78GJ9O6YNM" localSheetId="4" hidden="1">#REF!</definedName>
    <definedName name="BExOGZ0OE0QK3BJQ2L78GJ9O6YNM" hidden="1">#REF!</definedName>
    <definedName name="BExOHA9FNBPGZT7F3L9CCJTW2YSZ" localSheetId="4" hidden="1">#REF!</definedName>
    <definedName name="BExOHA9FNBPGZT7F3L9CCJTW2YSZ" hidden="1">#REF!</definedName>
    <definedName name="BExOHD99PWUUZPYOSGXL4HS5W3RL" localSheetId="4" hidden="1">#REF!</definedName>
    <definedName name="BExOHD99PWUUZPYOSGXL4HS5W3RL" hidden="1">#REF!</definedName>
    <definedName name="BExOHELQHVVM5YQXUY7944DDMTK2" localSheetId="4" hidden="1">#REF!</definedName>
    <definedName name="BExOHELQHVVM5YQXUY7944DDMTK2" hidden="1">#REF!</definedName>
    <definedName name="BExOHRXUC49C86PK6VVE0AJ2FDOF" localSheetId="4" hidden="1">#REF!</definedName>
    <definedName name="BExOHRXUC49C86PK6VVE0AJ2FDOF" hidden="1">#REF!</definedName>
    <definedName name="BExOIGO1V162OH1W7R9SMRU8OO4F" localSheetId="4" hidden="1">#REF!</definedName>
    <definedName name="BExOIGO1V162OH1W7R9SMRU8OO4F" hidden="1">#REF!</definedName>
    <definedName name="BExOIWP8RWDU1DH4EU7WF3ZT66SM" hidden="1">#REF!</definedName>
    <definedName name="BExOJJXBYHX5JCP7ID8ZDYYG2I2Y" hidden="1">2.4-'[2]1'!$A$1:$F$21</definedName>
    <definedName name="BExOJPX5348MMRY6S6DC0A4W56H0" hidden="1">2.4-'[5]3'!$A$1:$K$5</definedName>
    <definedName name="BExOJZT7KZWPLRC8XPXZEB869POQ" localSheetId="4" hidden="1">#REF!</definedName>
    <definedName name="BExOJZT7KZWPLRC8XPXZEB869POQ" hidden="1">#REF!</definedName>
    <definedName name="BExOKUDQ7B00RZ3NQ8842WJOY1JD" localSheetId="4" hidden="1">#REF!</definedName>
    <definedName name="BExOKUDQ7B00RZ3NQ8842WJOY1JD" hidden="1">#REF!</definedName>
    <definedName name="BExOLF235BQ7HWTZ0OHAFQEKWF2I" localSheetId="4" hidden="1">#REF!</definedName>
    <definedName name="BExOLF235BQ7HWTZ0OHAFQEKWF2I" hidden="1">#REF!</definedName>
    <definedName name="BExOLYOUYNFWPT6OVIVT7V3GTYPB" hidden="1">1.2-'[3]2'!$A$2:$B$10</definedName>
    <definedName name="BExOMYY98SQDM9MEAQTA712NZQKO" localSheetId="4" hidden="1">#REF!</definedName>
    <definedName name="BExOMYY98SQDM9MEAQTA712NZQKO" hidden="1">#REF!</definedName>
    <definedName name="BExON9LEG927V3ZS98YWVCHQV9O0" localSheetId="4" hidden="1">#REF!</definedName>
    <definedName name="BExON9LEG927V3ZS98YWVCHQV9O0" hidden="1">#REF!</definedName>
    <definedName name="BExOOBYFAQ7VBEC42K7BZDOGS3J3" localSheetId="4" hidden="1">#REF!</definedName>
    <definedName name="BExOOBYFAQ7VBEC42K7BZDOGS3J3" hidden="1">#REF!</definedName>
    <definedName name="BExOOD5LWG1OV456Z7X5VZA9WB1G" localSheetId="4" hidden="1">#REF!</definedName>
    <definedName name="BExOOD5LWG1OV456Z7X5VZA9WB1G" hidden="1">#REF!</definedName>
    <definedName name="BExOOKNC0C1BGL3E3TSENUH6HUTA" hidden="1">1.2-'[2]1'!$D$1:$AF$11</definedName>
    <definedName name="BExOP1A31X416QU407ENJQ8IPJCN" hidden="1">2.8-'[3]2'!$A$16:$B$19</definedName>
    <definedName name="BExOPNRBNQAS8462XAIZYCRUSX02" localSheetId="4" hidden="1">#REF!</definedName>
    <definedName name="BExOPNRBNQAS8462XAIZYCRUSX02" hidden="1">#REF!</definedName>
    <definedName name="BExQ2Q4DK0I3PA0DQRK9C9588PS0" hidden="1">2.8-'[5]3'!$A$2:$B$10</definedName>
    <definedName name="BExQ2X5VCJH1WNMSTZGBBB0E2H2V" hidden="1">1.2-'[2]1'!$D$1:$AF$692</definedName>
    <definedName name="BExQ347IYN0QOVUJZ49HM8FPQ834" localSheetId="4" hidden="1">#REF!</definedName>
    <definedName name="BExQ347IYN0QOVUJZ49HM8FPQ834" hidden="1">#REF!</definedName>
    <definedName name="BExQ37T0AE502ABE615I4TYWEG06" hidden="1">#REF!</definedName>
    <definedName name="BExQ3E8V3S7WYG84SMLH5FXY7FKY" localSheetId="4" hidden="1">#REF!</definedName>
    <definedName name="BExQ3E8V3S7WYG84SMLH5FXY7FKY" hidden="1">#REF!</definedName>
    <definedName name="BExQ4HYF0DNL3Z52HB4EV2IERSPV" localSheetId="4" hidden="1">#REF!</definedName>
    <definedName name="BExQ4HYF0DNL3Z52HB4EV2IERSPV" hidden="1">#REF!</definedName>
    <definedName name="BExQ4IK0DOXC6WELN2R2D3RBZLY6" hidden="1">#REF!</definedName>
    <definedName name="BExQ5H0SEYS33UQG7V665E6EMSPW" localSheetId="4" hidden="1">#REF!</definedName>
    <definedName name="BExQ5H0SEYS33UQG7V665E6EMSPW" hidden="1">#REF!</definedName>
    <definedName name="BExQ5TB6R7FXTKLFI879XPT53GOG" hidden="1">2.8-'[2]1'!$A$2:$B$10</definedName>
    <definedName name="BExQ6F6U5W4M8H484FR6XPKTE8ME" localSheetId="4" hidden="1">#REF!</definedName>
    <definedName name="BExQ6F6U5W4M8H484FR6XPKTE8ME" hidden="1">#REF!</definedName>
    <definedName name="BExQ6K4SBYQACA4ZFA3H7B4F9872" localSheetId="4" hidden="1">#REF!</definedName>
    <definedName name="BExQ6K4SBYQACA4ZFA3H7B4F9872" hidden="1">#REF!</definedName>
    <definedName name="BExQ74YQ6Y9L3312UYD40ERHJUXH" hidden="1">2.4-'[3]2'!$A$1:$L$20</definedName>
    <definedName name="BExQ7AT1IO0ZGX06RVLTQ49BN9QM" localSheetId="4" hidden="1">#REF!</definedName>
    <definedName name="BExQ7AT1IO0ZGX06RVLTQ49BN9QM" hidden="1">#REF!</definedName>
    <definedName name="BExQ7H3NFOFRWGMFH512TUTOH58Q" hidden="1">2.8-'[3]2'!$A$16:$B$19</definedName>
    <definedName name="BExQ9JKMUAGU37FZ35QLBEJWML53" hidden="1">2.8-'[5]3'!$D$1:$K$4</definedName>
    <definedName name="BExQ9L2R4WBXEH44VCREJ4CJFYT0" localSheetId="4" hidden="1">#REF!</definedName>
    <definedName name="BExQ9L2R4WBXEH44VCREJ4CJFYT0" hidden="1">#REF!</definedName>
    <definedName name="BExQ9SKH2LJGT1TWCAS5NVO88AUL" localSheetId="4" hidden="1">#REF!</definedName>
    <definedName name="BExQ9SKH2LJGT1TWCAS5NVO88AUL" hidden="1">#REF!</definedName>
    <definedName name="BExQ9WWV4T0L69TQXIGGHP5BGY6D" hidden="1">1.2-'[2]1'!$A$16:$B$21</definedName>
    <definedName name="BExQ9Y40K2A9AJ5G6NE0RFINZK77" hidden="1">1.2-'[3]2'!$A$2:$B$10</definedName>
    <definedName name="BExQ9Y412EVUL6HX4EF08W2DJ0UE" hidden="1">#REF!</definedName>
    <definedName name="BExQA9SS2XFZEN5NCI3OIRHMPEMJ" localSheetId="4" hidden="1">#REF!</definedName>
    <definedName name="BExQA9SS2XFZEN5NCI3OIRHMPEMJ" hidden="1">#REF!</definedName>
    <definedName name="BExQAEW853TIOWLUMYFR1VPEB87V" localSheetId="4" hidden="1">#REF!</definedName>
    <definedName name="BExQAEW853TIOWLUMYFR1VPEB87V" hidden="1">#REF!</definedName>
    <definedName name="BExQAF70MM4DFQIMA2ZLZKGGGF53" hidden="1">#REF!</definedName>
    <definedName name="BExQARHDE3KE713FLODHZ9IDJN0B" hidden="1">#REF!</definedName>
    <definedName name="BExQB90HFCS0JXHTMA23W8530KVN" localSheetId="4" hidden="1">#REF!</definedName>
    <definedName name="BExQB90HFCS0JXHTMA23W8530KVN" hidden="1">#REF!</definedName>
    <definedName name="BExQBMCJ3A3I4UVIWEKABVN3F0SJ" localSheetId="4" hidden="1">#REF!</definedName>
    <definedName name="BExQBMCJ3A3I4UVIWEKABVN3F0SJ" hidden="1">#REF!</definedName>
    <definedName name="BExQC886QXDKXZSNYCIBE6MRNY8O" hidden="1">2.8-'[3]2'!$A$16:$B$19</definedName>
    <definedName name="BExQDEC1F9II6IH25J4Z8UDUDY8H" hidden="1">2.8-'[2]1'!$A$2:$B$10</definedName>
    <definedName name="BExQDHMR1O7S5254RFXVOWMKLJ55" localSheetId="4" hidden="1">#REF!</definedName>
    <definedName name="BExQDHMR1O7S5254RFXVOWMKLJ55" hidden="1">#REF!</definedName>
    <definedName name="BExQDI8CJW6KFYQP4MH5BPNIKK24" hidden="1">1.2-'[2]1'!$A$2:$B$10</definedName>
    <definedName name="BExQDKMNNSP9T39PAR4NSZ2CNUVS" hidden="1">#REF!</definedName>
    <definedName name="BExQDNS0VIEFFY5JRT2FHQ6V5BGJ" hidden="1">#REF!</definedName>
    <definedName name="BExQE6T41HK60HJMOXWF720EWRC4" hidden="1">2.8-'[3]2'!$A$2:$B$10</definedName>
    <definedName name="BExQEBWIRVBA1HBOA0D8YF8D1RTC" hidden="1">#REF!</definedName>
    <definedName name="BExQES8GQ6MD5OWJSQCNQYR2W25G" hidden="1">2.7-'[2]1'!$A$16:$B$18</definedName>
    <definedName name="BExQEUS8PA203K927F4QBZ5XS8T7" hidden="1">2.8-'[3]2'!$D$1:$L$25</definedName>
    <definedName name="BExQFBV3OPSZ6K4C7SNTNMNZBF7L" localSheetId="4" hidden="1">#REF!</definedName>
    <definedName name="BExQFBV3OPSZ6K4C7SNTNMNZBF7L" hidden="1">#REF!</definedName>
    <definedName name="BExQFSI0OKHHNATJILVNT9NOPSHZ" hidden="1">#REF!</definedName>
    <definedName name="BExQFTZXX0DU2NSIMI5ODPPUTXCF" hidden="1">1.2-'[3]2'!$D$1:$N$62</definedName>
    <definedName name="BExQGA6LQCL7B1WY4R0MPMSU0T0G" hidden="1">#REF!</definedName>
    <definedName name="BExQGTT93E4PFDDLNBDA8M7PYAXL" hidden="1">#REF!</definedName>
    <definedName name="BExQHCE7GKT1XBIKAOYCI97QJT8C" localSheetId="4" hidden="1">#REF!</definedName>
    <definedName name="BExQHCE7GKT1XBIKAOYCI97QJT8C" hidden="1">#REF!</definedName>
    <definedName name="BExQHRZ8ZJ663SLO34OWN3USWN3L" localSheetId="4" hidden="1">#REF!</definedName>
    <definedName name="BExQHRZ8ZJ663SLO34OWN3USWN3L" hidden="1">#REF!</definedName>
    <definedName name="BExQHW0T58IG1VHFXWPU0Z6DYTX8" localSheetId="4" hidden="1">#REF!</definedName>
    <definedName name="BExQHW0T58IG1VHFXWPU0Z6DYTX8" hidden="1">#REF!</definedName>
    <definedName name="BExQJE4AXJFY57V24GQDFIJLUJOR" localSheetId="4" hidden="1">#REF!</definedName>
    <definedName name="BExQJE4AXJFY57V24GQDFIJLUJOR" hidden="1">#REF!</definedName>
    <definedName name="BExQKMRX6OE6PH7ZGO62KIQCARZA" localSheetId="4" hidden="1">#REF!</definedName>
    <definedName name="BExQKMRX6OE6PH7ZGO62KIQCARZA" hidden="1">#REF!</definedName>
    <definedName name="BExRYERGOB4M3S0WKHJJCWNII6SE" localSheetId="4" hidden="1">#REF!</definedName>
    <definedName name="BExRYERGOB4M3S0WKHJJCWNII6SE" hidden="1">#REF!</definedName>
    <definedName name="BExRZ918OJ9FOSAGURKX63RO43TQ" localSheetId="4" hidden="1">#REF!</definedName>
    <definedName name="BExRZ918OJ9FOSAGURKX63RO43TQ" hidden="1">#REF!</definedName>
    <definedName name="BExS0A751GRIHHI8CGXQJZ6IQJRV" localSheetId="4" hidden="1">#REF!</definedName>
    <definedName name="BExS0A751GRIHHI8CGXQJZ6IQJRV" hidden="1">#REF!</definedName>
    <definedName name="BExS0VBQIYD124LK8GRKA1RQ5BNZ" hidden="1">#REF!</definedName>
    <definedName name="BExS19PNV8U7EI0RXX8GUHRPBTPQ" hidden="1">#REF!</definedName>
    <definedName name="BExS1NN8XUW7JYVKFD9Z9TB5CAA4" localSheetId="4" hidden="1">#REF!</definedName>
    <definedName name="BExS1NN8XUW7JYVKFD9Z9TB5CAA4" hidden="1">#REF!</definedName>
    <definedName name="BExS1RZSDF5WW59VIHGMJAS7H992" localSheetId="4" hidden="1">#REF!</definedName>
    <definedName name="BExS1RZSDF5WW59VIHGMJAS7H992" hidden="1">#REF!</definedName>
    <definedName name="BExS21FKUPB0WGPMUUUGC5DYCLYK" localSheetId="4" hidden="1">#REF!</definedName>
    <definedName name="BExS21FKUPB0WGPMUUUGC5DYCLYK" hidden="1">#REF!</definedName>
    <definedName name="BExS23TVQ2KTW7MDEA2BCX0W85ZI" localSheetId="4" hidden="1">#REF!</definedName>
    <definedName name="BExS23TVQ2KTW7MDEA2BCX0W85ZI" hidden="1">#REF!</definedName>
    <definedName name="BExS28MJX56XM2GOQX2ZOUXZ46I5" localSheetId="4" hidden="1">#REF!</definedName>
    <definedName name="BExS28MJX56XM2GOQX2ZOUXZ46I5" hidden="1">#REF!</definedName>
    <definedName name="BExS2BRRFZAZ13BWEWYP85FFUEKE" hidden="1">2.4-'[6]4'!$A$1:$F$20</definedName>
    <definedName name="BExS2J9IE5ZZU5F0P54UIMY5FQEW" hidden="1">#REF!</definedName>
    <definedName name="BExS2KBBQW3ZGGLX1IUWV1R8TAXR" localSheetId="4" hidden="1">#REF!</definedName>
    <definedName name="BExS2KBBQW3ZGGLX1IUWV1R8TAXR" hidden="1">#REF!</definedName>
    <definedName name="BExS2QLWLHUW50GHC8TB4IL5POEI" hidden="1">2.4-'[3]2'!$A$16:$B$18</definedName>
    <definedName name="BExS2YJWQEPRTMXDQN1YAG8XX6L1" localSheetId="4" hidden="1">#REF!</definedName>
    <definedName name="BExS2YJWQEPRTMXDQN1YAG8XX6L1" hidden="1">#REF!</definedName>
    <definedName name="BExS47NNNFDRIHHM45K94KTFJAUB" hidden="1">2.4-'[2]1'!$A$1:$F$65</definedName>
    <definedName name="BExS49AXC9S8TDE0NR3HSJK23UV0" hidden="1">#REF!</definedName>
    <definedName name="BExS5L94BBF01PPXY3A1H8SOO6WO" localSheetId="4" hidden="1">#REF!</definedName>
    <definedName name="BExS5L94BBF01PPXY3A1H8SOO6WO" hidden="1">#REF!</definedName>
    <definedName name="BExS61L8QVYEZRM3OKNBGSEXX1SZ" hidden="1">1.2-'[2]1'!$A$2:$B$10</definedName>
    <definedName name="BExS67QCIEM3DCUSS1VDYRUVIEF8" hidden="1">2.4-'[2]1'!$A$1:$F$15</definedName>
    <definedName name="BExS6KBICQH89CL8EUJAJCEBGB9X" hidden="1">2.7-'[2]1'!$D$1:$I$39</definedName>
    <definedName name="BExS75WD28AE9ET52V1H8BOF4XAM" localSheetId="4" hidden="1">#REF!</definedName>
    <definedName name="BExS75WD28AE9ET52V1H8BOF4XAM" hidden="1">#REF!</definedName>
    <definedName name="BExS8VMVU2F9D22U7O1SI2F9H0C2" localSheetId="4" hidden="1">#REF!</definedName>
    <definedName name="BExS8VMVU2F9D22U7O1SI2F9H0C2" hidden="1">#REF!</definedName>
    <definedName name="BExS9BDF5PNGQGNOCO3547YUGQKB" localSheetId="4" hidden="1">#REF!</definedName>
    <definedName name="BExS9BDF5PNGQGNOCO3547YUGQKB" hidden="1">#REF!</definedName>
    <definedName name="BExS9OPIETKK0NGKDD33O1KS3J9C" hidden="1">2.8-'[2]1'!$A$16:$B$18</definedName>
    <definedName name="BExS9QCPJPB30PHYZNLSV2ON4M7B" hidden="1">1.2-'[3]2'!$A$16:$B$19</definedName>
    <definedName name="BExS9YWCC0K2IL07Y1UCPXUCUSPN" hidden="1">2.4-'[5]3'!$D$1:$N$12</definedName>
    <definedName name="BExS9ZSPR1QS3MOM3NAC98T9FGZG" localSheetId="4" hidden="1">#REF!</definedName>
    <definedName name="BExS9ZSPR1QS3MOM3NAC98T9FGZG" hidden="1">#REF!</definedName>
    <definedName name="BExSA7QJ4GNDIIHB7DJBDQZMF9MB" hidden="1">#REF!</definedName>
    <definedName name="BExSAMKP00BZZNJZ0HNB82B3CK89" localSheetId="4" hidden="1">#REF!</definedName>
    <definedName name="BExSAMKP00BZZNJZ0HNB82B3CK89" hidden="1">#REF!</definedName>
    <definedName name="BExSAQBI3U7M2U4HDD9OUYE67WWD" hidden="1">2.4-'[3]2'!$A$1:$X$158</definedName>
    <definedName name="BExSAQRQMVPWB9UZV69SCYWZ7JDY" hidden="1">1.2-'[2]1'!$A$2:$B$10</definedName>
    <definedName name="BExSAWWUNKOBYZ24OCDHYXQX1FYZ" localSheetId="4" hidden="1">#REF!</definedName>
    <definedName name="BExSAWWUNKOBYZ24OCDHYXQX1FYZ" hidden="1">#REF!</definedName>
    <definedName name="BExSBDZUNKC18N1XW975871XLB13" localSheetId="4" hidden="1">#REF!</definedName>
    <definedName name="BExSBDZUNKC18N1XW975871XLB13" hidden="1">#REF!</definedName>
    <definedName name="BExSBJ8MAKC9Z8I7DM3Z3BL451WC" hidden="1">1.2-'[3]2'!$D$1:$N$63</definedName>
    <definedName name="BExSBKAH107KIP4O57VZ9HXMNH43" hidden="1">#REF!</definedName>
    <definedName name="BExSBZVJ8HWR5S48KPKLEAK7KLHZ" hidden="1">2.8-'[2]1'!$A$16:$B$18</definedName>
    <definedName name="BExSC47VW4XCCVCPJ52IC3D9JF5F" localSheetId="4" hidden="1">#REF!</definedName>
    <definedName name="BExSC47VW4XCCVCPJ52IC3D9JF5F" hidden="1">#REF!</definedName>
    <definedName name="BExSCCWRKEHRRDNVXMMOI8B32WHX" hidden="1">#REF!</definedName>
    <definedName name="BExSCXAHR2KX0EENN6WCCGI92JII" hidden="1">2.4-'[3]2'!$A$2:$B$10</definedName>
    <definedName name="BExSD1SBDJ2VAEGSH8IMWQCDZU9Q" hidden="1">#REF!</definedName>
    <definedName name="BExSDC9ZSZPPFTQ9NUTJW5U6XAE5" hidden="1">2.8-'[3]2'!$A$2:$B$10</definedName>
    <definedName name="BExSEEMWDDEZKCGOL141FHW4MPTA" hidden="1">#REF!</definedName>
    <definedName name="BExSEXIMN5O2OSHQ1NIBAY4HCTD7" localSheetId="4" hidden="1">#REF!</definedName>
    <definedName name="BExSEXIMN5O2OSHQ1NIBAY4HCTD7" hidden="1">#REF!</definedName>
    <definedName name="BExSFJ3INLD6A2OWSZE0SY0C4OGO" localSheetId="4" hidden="1">#REF!</definedName>
    <definedName name="BExSFJ3INLD6A2OWSZE0SY0C4OGO" hidden="1">#REF!</definedName>
    <definedName name="BExSHK2PNHL9ZYPU1RS2PZ5MBZ39" hidden="1">#REF!</definedName>
    <definedName name="BExSI09C6BB9N3ISEBDFALT404RO" hidden="1">1.2-'[3]2'!$A$16:$B$19</definedName>
    <definedName name="BExTTWD20I71UGK41DUGHFTUFYZK" hidden="1">1.2-'[3]2'!$D$1:$N$17</definedName>
    <definedName name="BExTTZ26I4WZ0RG8LMAH31R31EV2" hidden="1">#REF!</definedName>
    <definedName name="BExTUPQGS3KNADKOPYH4JFQIBPM9" hidden="1">2.4-'[5]3'!$A$1:$K$13</definedName>
    <definedName name="BExTVD40Z0CUZ5KU1056B76N4XBJ" localSheetId="4" hidden="1">#REF!</definedName>
    <definedName name="BExTVD40Z0CUZ5KU1056B76N4XBJ" hidden="1">#REF!</definedName>
    <definedName name="BExTW1OTJV3IF3DF8I8GZC41VC3L" localSheetId="4" hidden="1">#REF!</definedName>
    <definedName name="BExTW1OTJV3IF3DF8I8GZC41VC3L" hidden="1">#REF!</definedName>
    <definedName name="BExTW7J3I2UB838MT58CXB7DVGWM" localSheetId="4" hidden="1">#REF!</definedName>
    <definedName name="BExTW7J3I2UB838MT58CXB7DVGWM" hidden="1">#REF!</definedName>
    <definedName name="BExTX11SOGMKQMSW5FZ6F3SGWE9I" hidden="1">2.4-'[2]1'!$A$1:$F$63</definedName>
    <definedName name="BExTX3QXHEFTLB7BQHY36X654UGF" localSheetId="4" hidden="1">#REF!</definedName>
    <definedName name="BExTX3QXHEFTLB7BQHY36X654UGF" hidden="1">#REF!</definedName>
    <definedName name="BExTX4NAW7XHJ56RZ0JCDJX5VALP" hidden="1">2.7-'[3]2'!$D$1:$O$434</definedName>
    <definedName name="BExTX9QPH9NB9Y3PFXWKYB964LK2" hidden="1">2.7-'[3]2'!$A$2:$B$10</definedName>
    <definedName name="BExTXLFHDSFAT0PHU1R8CGIT7CLE" hidden="1">#REF!</definedName>
    <definedName name="BExTY63ZVZRFHFB2SEP3SDXF7VXS" localSheetId="4" hidden="1">#REF!</definedName>
    <definedName name="BExTY63ZVZRFHFB2SEP3SDXF7VXS" hidden="1">#REF!</definedName>
    <definedName name="BExTY75OP0QY3CDJAG0HS6WA16DL" localSheetId="4" hidden="1">#REF!</definedName>
    <definedName name="BExTY75OP0QY3CDJAG0HS6WA16DL" hidden="1">#REF!</definedName>
    <definedName name="BExTYUU171EGCK9XLNPREXFVAAV0" hidden="1">2.4-'[3]2'!$A$1:$X$175</definedName>
    <definedName name="BExTYXJ5GCK2UIFXKBI4QF830RXT" localSheetId="4" hidden="1">#REF!</definedName>
    <definedName name="BExTYXJ5GCK2UIFXKBI4QF830RXT" hidden="1">#REF!</definedName>
    <definedName name="BExTZB0PK80OF0PAB8VBFNUX3ZQ3" localSheetId="4" hidden="1">#REF!</definedName>
    <definedName name="BExTZB0PK80OF0PAB8VBFNUX3ZQ3" hidden="1">#REF!</definedName>
    <definedName name="BExTZQAZ113EYEPQ3W2ZELZUKXGT" hidden="1">2.8-'[5]3'!$D$1:$K$4</definedName>
    <definedName name="BExU0EKXKH1YEHP178S344ZG1S4U" hidden="1">2.4-'[6]4'!$A$1:$F$18</definedName>
    <definedName name="BExU0LMEPJ2PWWMGS6ULFWBMVF5Q" localSheetId="4" hidden="1">#REF!</definedName>
    <definedName name="BExU0LMEPJ2PWWMGS6ULFWBMVF5Q" hidden="1">#REF!</definedName>
    <definedName name="BExU1ASR9ZB38KV7IQ1F1UC9AKS5" localSheetId="4" hidden="1">#REF!</definedName>
    <definedName name="BExU1ASR9ZB38KV7IQ1F1UC9AKS5" hidden="1">#REF!</definedName>
    <definedName name="BExU1CW93ZXINGWWAP1IVO994O3R" hidden="1">2.4-'[3]2'!$D$1:$I$54</definedName>
    <definedName name="BExU1GXTO7KGHO8Y6L3IPT9L6Z5P" hidden="1">2.4-'[5]3'!$A$1:$K$13</definedName>
    <definedName name="BExU1MXNRLZ4PTB7RNZLC4QCYHDM" localSheetId="4" hidden="1">#REF!</definedName>
    <definedName name="BExU1MXNRLZ4PTB7RNZLC4QCYHDM" hidden="1">#REF!</definedName>
    <definedName name="BExU287PGE6WLSLERW3WYAMQOHIZ" localSheetId="4" hidden="1">#REF!</definedName>
    <definedName name="BExU287PGE6WLSLERW3WYAMQOHIZ" hidden="1">#REF!</definedName>
    <definedName name="BExU28IIUREAKBG20O7ANHS3WTIM" hidden="1">#REF!</definedName>
    <definedName name="BExU2YQIHIBUW6F5QKGBB6FJK3ZH" hidden="1">2.8-'[2]1'!$A$16:$B$18</definedName>
    <definedName name="BExU3GPW6ZJFLRQIUB66XNXZ7904" localSheetId="4" hidden="1">#REF!</definedName>
    <definedName name="BExU3GPW6ZJFLRQIUB66XNXZ7904" hidden="1">#REF!</definedName>
    <definedName name="BExU4P82LMSBX0P0JJM45JQR2PK6" hidden="1">1.2-'[2]1'!$A$16:$B$21</definedName>
    <definedName name="BExU4WPSPIPGQNMEOZNE1ORHZHKW" localSheetId="4" hidden="1">#REF!</definedName>
    <definedName name="BExU4WPSPIPGQNMEOZNE1ORHZHKW" hidden="1">#REF!</definedName>
    <definedName name="BExU5YHBPUO5VSGWG1VKBVT9TLOO" localSheetId="4" hidden="1">#REF!</definedName>
    <definedName name="BExU5YHBPUO5VSGWG1VKBVT9TLOO" hidden="1">#REF!</definedName>
    <definedName name="BExU6N7EMI9HWZOLGS1R7QYE8HHL" localSheetId="4" hidden="1">#REF!</definedName>
    <definedName name="BExU6N7EMI9HWZOLGS1R7QYE8HHL" hidden="1">#REF!</definedName>
    <definedName name="BExU6PLNSFBVCMXUKUNI4UTHQHLF" localSheetId="4" hidden="1">#REF!</definedName>
    <definedName name="BExU6PLNSFBVCMXUKUNI4UTHQHLF" hidden="1">#REF!</definedName>
    <definedName name="BExU74ACUP7TA4PSUIT6R4ONE9SM" hidden="1">2.8-'[2]1'!$D$1:$F$13</definedName>
    <definedName name="BExU8PJ0VR364VFCG2IJMFGH0VI5" hidden="1">2.7-'[2]1'!$A$16:$B$18</definedName>
    <definedName name="BExU990E4VWW9KGL7SJNECS5J7AS" localSheetId="4" hidden="1">#REF!</definedName>
    <definedName name="BExU990E4VWW9KGL7SJNECS5J7AS" hidden="1">#REF!</definedName>
    <definedName name="BExU9FAYD35HVCMTYNVUNI70GCNQ" hidden="1">2.8-'[2]1'!$A$16:$B$18</definedName>
    <definedName name="BExU9HUQQWL8BNUG89ELZP95KREX" hidden="1">2.4-'[5]3'!$A$1:$K$13</definedName>
    <definedName name="BExU9I01M4GRSUJ55Q4DEK45ON61" hidden="1">#REF!</definedName>
    <definedName name="BExU9SXSI3FJX5PTQC84NWGYGBJH" hidden="1">2.4-'[3]2'!$A$1:$L$699</definedName>
    <definedName name="BExUADX2BRU32RXTYLPOC8H77BF2" hidden="1">2.4-'[5]3'!$A$2</definedName>
    <definedName name="BExUANNTAR0EDV8SWHD6HCE2YSWZ" localSheetId="4" hidden="1">#REF!</definedName>
    <definedName name="BExUANNTAR0EDV8SWHD6HCE2YSWZ" hidden="1">#REF!</definedName>
    <definedName name="BExUAYQVUYFWAR4ZV18XG88S12RL" hidden="1">#REF!</definedName>
    <definedName name="BExUBES6A6KGU79H6K2LD8M2TCU9" hidden="1">2.8-'[3]2'!$D$1:$L$25</definedName>
    <definedName name="BExUBMQ1UBWYOIBUB3BAGYYGIAYP" localSheetId="4" hidden="1">#REF!</definedName>
    <definedName name="BExUBMQ1UBWYOIBUB3BAGYYGIAYP" hidden="1">#REF!</definedName>
    <definedName name="BExUBRTGLCPZQSH2PZPCYHRK7TBI" localSheetId="4" hidden="1">#REF!</definedName>
    <definedName name="BExUBRTGLCPZQSH2PZPCYHRK7TBI" hidden="1">#REF!</definedName>
    <definedName name="BExUBZGHQV0JRMWTK9FTUC0WYL92" hidden="1">#REF!</definedName>
    <definedName name="BExUC2GENV759K4UUPAEPG3L0VIK" hidden="1">#REF!</definedName>
    <definedName name="BExUCISK0Q0QX11808HFH7M0MS62" localSheetId="4" hidden="1">#REF!</definedName>
    <definedName name="BExUCISK0Q0QX11808HFH7M0MS62" hidden="1">#REF!</definedName>
    <definedName name="BExUCVIZK0TXDDDLOHYWMT6HJVR6" hidden="1">2.4-'[6]4'!$A$1:$F$20</definedName>
    <definedName name="BExUCX6F5N1HGV4D3ZBLAQV60CA2" hidden="1">#REF!</definedName>
    <definedName name="BExUDB9JIPNR4VJD2RED7SJQTGT7" hidden="1">#REF!</definedName>
    <definedName name="BExVQFKOXCUZ7GRP861U7Q4FLYGJ" localSheetId="4" hidden="1">#REF!</definedName>
    <definedName name="BExVQFKOXCUZ7GRP861U7Q4FLYGJ" hidden="1">#REF!</definedName>
    <definedName name="BExVRAAJ79FPMC27W5LCOW3K4X6J" hidden="1">#REF!</definedName>
    <definedName name="BExVRAG0S9S3H4R6E6GAP8NO7M70" localSheetId="4" hidden="1">#REF!</definedName>
    <definedName name="BExVRAG0S9S3H4R6E6GAP8NO7M70" hidden="1">#REF!</definedName>
    <definedName name="BExVRLJ8ZFPYSZ7JEX3QHEYYT3EN" localSheetId="4" hidden="1">#REF!</definedName>
    <definedName name="BExVRLJ8ZFPYSZ7JEX3QHEYYT3EN" hidden="1">#REF!</definedName>
    <definedName name="BExVRWBOPY3RUAFZ9NLRMDKXTO28" localSheetId="4" hidden="1">#REF!</definedName>
    <definedName name="BExVRWBOPY3RUAFZ9NLRMDKXTO28" hidden="1">#REF!</definedName>
    <definedName name="BExVSAUWWLQAS2FISLZ1M7O4EAGO" hidden="1">#REF!</definedName>
    <definedName name="BExVSU6WR72J1XJ7LFQJLTBB46ET" hidden="1">#REF!</definedName>
    <definedName name="BExVT3XG5NNI0Z0ZFVSK0DM0BDEJ" hidden="1">#REF!</definedName>
    <definedName name="BExVT786R23SPM6KDEI7RG2H1SNU" hidden="1">#REF!</definedName>
    <definedName name="BExVTD2HJ56U5QWML41T2FA6SMSI" hidden="1">#REF!</definedName>
    <definedName name="BExVTDO1UWKAI17TWZPAOMCXIISC" localSheetId="4" hidden="1">#REF!</definedName>
    <definedName name="BExVTDO1UWKAI17TWZPAOMCXIISC" hidden="1">#REF!</definedName>
    <definedName name="BExVU3AGP8ZWMOE4XQ0OFRQE1JRI" localSheetId="4" hidden="1">#REF!</definedName>
    <definedName name="BExVU3AGP8ZWMOE4XQ0OFRQE1JRI" hidden="1">#REF!</definedName>
    <definedName name="BExVUM0XEJL1A82ZK9FKGG48LN9B" hidden="1">2.8-'[5]3'!$D$1:$K$5</definedName>
    <definedName name="BExVUQIRJS1D23S17IIV2BMZC8FW" hidden="1">#REF!</definedName>
    <definedName name="BExVV9JTXDJPXVYVF2ULIFDZ4J04" hidden="1">#REF!</definedName>
    <definedName name="BExVVGLGUAPY7RYC9M5QRECMQHFT" hidden="1">2.4-'[5]3'!$A$1:$K$5</definedName>
    <definedName name="BExVVJW627421ZGOYLIIQPBCOD64" localSheetId="4" hidden="1">#REF!</definedName>
    <definedName name="BExVVJW627421ZGOYLIIQPBCOD64" hidden="1">#REF!</definedName>
    <definedName name="BExVVM4ZNNGS4XC3YRYOU12DB7MZ" hidden="1">2.8-'[3]2'!$D$1:$L$26</definedName>
    <definedName name="BExVVOJB9OWKQWQWP9AM52BRC2TR" localSheetId="4" hidden="1">#REF!</definedName>
    <definedName name="BExVVOJB9OWKQWQWP9AM52BRC2TR" hidden="1">#REF!</definedName>
    <definedName name="BExVVT16QALRMMSTMVISLXX96V66" hidden="1">2.7-'[3]2'!$A$2:$B$10</definedName>
    <definedName name="BExVVTS7WLTKCWCYLB1PRHUN6BRI" hidden="1">#REF!</definedName>
    <definedName name="BExVVU8BRGVXVL0W5JBRXM29D91C" hidden="1">2.8-'[2]1'!$D$1:$D$2</definedName>
    <definedName name="BExVWMEJWX2FNA9D33V4ZFILYISJ" hidden="1">2.7-'[3]2'!$D$1:$O$771</definedName>
    <definedName name="BExVWW55I40XZFSOHAVUOA5QP17G" hidden="1">2.4-'[6]4'!$A$1:$F$20</definedName>
    <definedName name="BExVX2AFEIERYLC84PH3GGALADMZ" localSheetId="4" hidden="1">#REF!</definedName>
    <definedName name="BExVX2AFEIERYLC84PH3GGALADMZ" hidden="1">#REF!</definedName>
    <definedName name="BExVXDTP1HH0UEDPYMGI8ZUZANEZ" hidden="1">2.4-'[2]1'!$A$1:$F$94</definedName>
    <definedName name="BExVYIVWG9QGF562HDA6HIYB442O" localSheetId="4" hidden="1">#REF!</definedName>
    <definedName name="BExVYIVWG9QGF562HDA6HIYB442O" hidden="1">#REF!</definedName>
    <definedName name="BExVYSMHLVZQSL4GX73EPUJNLEQ4" localSheetId="4" hidden="1">#REF!</definedName>
    <definedName name="BExVYSMHLVZQSL4GX73EPUJNLEQ4" hidden="1">#REF!</definedName>
    <definedName name="BExVZN71KUG5VNFUQ99QC4USMD6M" hidden="1">#REF!</definedName>
    <definedName name="BExVZT6SRHB2JCVYQ3OO21LBUZXW" localSheetId="4" hidden="1">#REF!</definedName>
    <definedName name="BExVZT6SRHB2JCVYQ3OO21LBUZXW" hidden="1">#REF!</definedName>
    <definedName name="BExW0E0LU0RY3OX02YDP5CA7XZEM" hidden="1">2.8-'[5]3'!$A$2:$B$10</definedName>
    <definedName name="BExW0FIK23GJU0JU7YEA2SOFJL3B" localSheetId="4" hidden="1">#REF!</definedName>
    <definedName name="BExW0FIK23GJU0JU7YEA2SOFJL3B" hidden="1">#REF!</definedName>
    <definedName name="BExW0HWUW6OPLB1974SWVGIJNK0U" hidden="1">2.8-'[2]1'!$D$1:$D$2</definedName>
    <definedName name="BExW0N0B0HVKX380S6NJ0S2V3H1X" hidden="1">#REF!</definedName>
    <definedName name="BExW0Q07D0OICFGB0NIDZ28NQ1DK" localSheetId="4" hidden="1">#REF!</definedName>
    <definedName name="BExW0Q07D0OICFGB0NIDZ28NQ1DK" hidden="1">#REF!</definedName>
    <definedName name="BExW161CFQPUPY9D2HU6HBEDGQOS" localSheetId="4" hidden="1">#REF!</definedName>
    <definedName name="BExW161CFQPUPY9D2HU6HBEDGQOS" hidden="1">#REF!</definedName>
    <definedName name="BExW1F6JIYL2B3J9S388HPSF3YHB" localSheetId="4" hidden="1">#REF!</definedName>
    <definedName name="BExW1F6JIYL2B3J9S388HPSF3YHB" hidden="1">#REF!</definedName>
    <definedName name="BExW1M2IH12W0VMKIQIQPICEXWHR" hidden="1">2.8-'[2]1'!$A$2:$B$10</definedName>
    <definedName name="BExW1P2F1VHO0Y2S202HBYC8VH6W" hidden="1">2.8-'[2]1'!$D$1:$F$9</definedName>
    <definedName name="BExW1XB81Y7TSLHNJHFL8G3MY1VK" localSheetId="4" hidden="1">#REF!</definedName>
    <definedName name="BExW1XB81Y7TSLHNJHFL8G3MY1VK" hidden="1">#REF!</definedName>
    <definedName name="BExW2WO91BZQNXZR1BQ7UT6FPV4Y" hidden="1">#REF!</definedName>
    <definedName name="BExW31BK6GBSLRKH4JPUE80WNPCG" localSheetId="4" hidden="1">#REF!</definedName>
    <definedName name="BExW31BK6GBSLRKH4JPUE80WNPCG" hidden="1">#REF!</definedName>
    <definedName name="BExW38D1M6F9358I00P599IWKEUC" hidden="1">#REF!</definedName>
    <definedName name="BExW3TN3M2302L9E26G6ITHLVQHM" localSheetId="4" hidden="1">#REF!</definedName>
    <definedName name="BExW3TN3M2302L9E26G6ITHLVQHM" hidden="1">#REF!</definedName>
    <definedName name="BExW3YVU8KJLMVIW1S6A8F3F3SWH" localSheetId="4" hidden="1">#REF!</definedName>
    <definedName name="BExW3YVU8KJLMVIW1S6A8F3F3SWH" hidden="1">#REF!</definedName>
    <definedName name="BExW4EBM6TL25O4FSQPIHRK07DJ5" hidden="1">2.8-'[2]1'!$A$16:$B$18</definedName>
    <definedName name="BExW4HX3A1F3076K6GJYXWRR4VNA" localSheetId="4" hidden="1">#REF!</definedName>
    <definedName name="BExW4HX3A1F3076K6GJYXWRR4VNA" hidden="1">#REF!</definedName>
    <definedName name="BExW573EFHUPM7YUWWJKDBKIRZVE" hidden="1">1.2-'[2]1'!$A$2:$B$10</definedName>
    <definedName name="BExW5TVEK19SQ4HKTY8NQB2OU47D" localSheetId="4" hidden="1">#REF!</definedName>
    <definedName name="BExW5TVEK19SQ4HKTY8NQB2OU47D" hidden="1">#REF!</definedName>
    <definedName name="BExW6O50T19GUXUDS7LWBV4E44ZH" hidden="1">#REF!</definedName>
    <definedName name="BExW6TOPFJ8TNXX0KM4FG5ZNHZCW" hidden="1">2.4-'[2]1'!$A$1:$F$47</definedName>
    <definedName name="BExW6VBYJ96MIN4JN2AWLNQOG8VM" hidden="1">#REF!</definedName>
    <definedName name="BExW70FDLL3UP9OCMG7014069G9T" localSheetId="4" hidden="1">#REF!</definedName>
    <definedName name="BExW70FDLL3UP9OCMG7014069G9T" hidden="1">#REF!</definedName>
    <definedName name="BExW80ZP5ORBCN9ESIIQH3R2PAPK" hidden="1">2.8-'[5]3'!$A$2:$B$10</definedName>
    <definedName name="BExW96CNPC1Y60BWTG214J4QNQPB" hidden="1">#REF!</definedName>
    <definedName name="BExW9BW8G8VEPAR7LG24JHTHI5CB" localSheetId="4" hidden="1">#REF!</definedName>
    <definedName name="BExW9BW8G8VEPAR7LG24JHTHI5CB" hidden="1">#REF!</definedName>
    <definedName name="BExXM3GUDP6NJ412W4QJH3GVGLOG" hidden="1">1.2-'[3]2'!$A$2:$B$10</definedName>
    <definedName name="BExXMY6PRI5WR0YMB3FH3OW8CYCW" localSheetId="4" hidden="1">#REF!</definedName>
    <definedName name="BExXMY6PRI5WR0YMB3FH3OW8CYCW" hidden="1">#REF!</definedName>
    <definedName name="BExXNW7FZQNE0EP84PA392X0PYRS" localSheetId="4" hidden="1">#REF!</definedName>
    <definedName name="BExXNW7FZQNE0EP84PA392X0PYRS" hidden="1">#REF!</definedName>
    <definedName name="BExXO2CK5ZAR0J9FZPCLZIMUPIOF" hidden="1">2.8-'[3]2'!$D$1:$L$9</definedName>
    <definedName name="BExXO6UD73OJEFXXCZLJY1MRFYRH" hidden="1">#REF!</definedName>
    <definedName name="BExXON10J5QS2HW6NHGP0QLBL2SH" localSheetId="4" hidden="1">#REF!</definedName>
    <definedName name="BExXON10J5QS2HW6NHGP0QLBL2SH" hidden="1">#REF!</definedName>
    <definedName name="BExXOSQ1SGLX9OXWYW7WLXOEST62" hidden="1">#REF!</definedName>
    <definedName name="BExXP67JSSVFMZSJ4SD6I4NULZGH" hidden="1">2.8-'[3]2'!$A$16:$B$19</definedName>
    <definedName name="BExXPB00OQWO92TVC8NKSNBQBGUU" localSheetId="4" hidden="1">#REF!</definedName>
    <definedName name="BExXPB00OQWO92TVC8NKSNBQBGUU" hidden="1">#REF!</definedName>
    <definedName name="BExXPGEFJPPPBOEWJ1NVQFERJ4I7" localSheetId="4" hidden="1">#REF!</definedName>
    <definedName name="BExXPGEFJPPPBOEWJ1NVQFERJ4I7" hidden="1">#REF!</definedName>
    <definedName name="BExXQK3Y7I3MM4I5XDNQVSHN5TR0" hidden="1">1.2-'[3]2'!$A$2:$B$10</definedName>
    <definedName name="BExXQKPJI1IGBB0FEC4VGW58QCZ6" hidden="1">2.7-'[2]1'!$A$16:$B$18</definedName>
    <definedName name="BExXQL0AXCU41JV3D3S77GLZ13RM" localSheetId="4" hidden="1">#REF!</definedName>
    <definedName name="BExXQL0AXCU41JV3D3S77GLZ13RM" hidden="1">#REF!</definedName>
    <definedName name="BExXQT3HKTXJEN1UDDQGNM4WLC15" localSheetId="4" hidden="1">#REF!</definedName>
    <definedName name="BExXQT3HKTXJEN1UDDQGNM4WLC15" hidden="1">#REF!</definedName>
    <definedName name="BExXREZ4BMA9U58IC2DX0CBWJS09" hidden="1">2.8-'[5]3'!$A$2:$B$10</definedName>
    <definedName name="BExXSODUNEMXFL9BPYLLKLUZ92N8" hidden="1">2.8-'[3]2'!$A$2:$B$10</definedName>
    <definedName name="BExXSRJ2FMONO9I6YXNKEGQN1XU1" hidden="1">#REF!</definedName>
    <definedName name="BExXSS4M8EF044DK0BNW9SQOTUPA" localSheetId="4" hidden="1">#REF!</definedName>
    <definedName name="BExXSS4M8EF044DK0BNW9SQOTUPA" hidden="1">#REF!</definedName>
    <definedName name="BExXSS9YCN2G1SV9VFLBHEVESE1M" hidden="1">2.8-'[5]3'!$A$16:$B$18</definedName>
    <definedName name="BExXT0O22LN4A0MRKOV85QNY487V" localSheetId="4" hidden="1">#REF!</definedName>
    <definedName name="BExXT0O22LN4A0MRKOV85QNY487V" hidden="1">#REF!</definedName>
    <definedName name="BExXT5RI0AQHQE1I2WMP650X4TSK" hidden="1">2.4-'[2]1'!$D$1:$I$36</definedName>
    <definedName name="BExXTNWBK1YID5Z8FLWD0RD5I1EZ" hidden="1">#REF!</definedName>
    <definedName name="BExXU018YR80G700OKHGU45VYHK3" hidden="1">2.4-'[6]4'!$A$1:$F$18</definedName>
    <definedName name="BExXU5Q855YYKOFE2308I0FX77U3" localSheetId="4" hidden="1">#REF!</definedName>
    <definedName name="BExXU5Q855YYKOFE2308I0FX77U3" hidden="1">#REF!</definedName>
    <definedName name="BExXVSGTJ52ODB1IVG339X129JGW" localSheetId="4" hidden="1">#REF!</definedName>
    <definedName name="BExXVSGTJ52ODB1IVG339X129JGW" hidden="1">#REF!</definedName>
    <definedName name="BExXVTIOIR7L0XK5TJ67T3A4J5WI" hidden="1">1.2-'[2]1'!$D$1:$AF$107</definedName>
    <definedName name="BExXVX46DPMGI0G4ZCOW1UQ9ZWLP" localSheetId="4" hidden="1">#REF!</definedName>
    <definedName name="BExXVX46DPMGI0G4ZCOW1UQ9ZWLP" hidden="1">#REF!</definedName>
    <definedName name="BExXVX9GO8F7TWLPSWAV3PNS4P62" localSheetId="4" hidden="1">#REF!</definedName>
    <definedName name="BExXVX9GO8F7TWLPSWAV3PNS4P62" hidden="1">#REF!</definedName>
    <definedName name="BExXW27MC9F58QD35Q1C0NXYUYJ5" localSheetId="4" hidden="1">#REF!</definedName>
    <definedName name="BExXW27MC9F58QD35Q1C0NXYUYJ5" hidden="1">#REF!</definedName>
    <definedName name="BExXXZAIUZXLLFTKH7DDP5519A6I" localSheetId="4" hidden="1">#REF!</definedName>
    <definedName name="BExXXZAIUZXLLFTKH7DDP5519A6I" hidden="1">#REF!</definedName>
    <definedName name="BExXYKV8BTY3RSZCY08IFWZYAGIJ" hidden="1">#REF!</definedName>
    <definedName name="BExXYLBIS7WJ6HRMMUS7ID93UYAJ" hidden="1">#REF!</definedName>
    <definedName name="BExXYNF0PV32UVTS7PVZDC45EGLD" hidden="1">#REF!</definedName>
    <definedName name="BExXYT9CQYXI2W0CZ0L32GLYOT8W" localSheetId="4" hidden="1">#REF!</definedName>
    <definedName name="BExXYT9CQYXI2W0CZ0L32GLYOT8W" hidden="1">#REF!</definedName>
    <definedName name="BExXYXB24WQQZR24DG0YVYW6F8U0" localSheetId="4" hidden="1">#REF!</definedName>
    <definedName name="BExXYXB24WQQZR24DG0YVYW6F8U0" hidden="1">#REF!</definedName>
    <definedName name="BExXZ8E9Y7D70B73I7S55H5ZEPQ6" localSheetId="4" hidden="1">#REF!</definedName>
    <definedName name="BExXZ8E9Y7D70B73I7S55H5ZEPQ6" hidden="1">#REF!</definedName>
    <definedName name="BExXZGMXBJD2OEUAOJ00QMIOX0IN" localSheetId="4" hidden="1">#REF!</definedName>
    <definedName name="BExXZGMXBJD2OEUAOJ00QMIOX0IN" hidden="1">#REF!</definedName>
    <definedName name="BExXZIA7EGOJBFH29518E0SAPO7D" localSheetId="4" hidden="1">#REF!</definedName>
    <definedName name="BExXZIA7EGOJBFH29518E0SAPO7D" hidden="1">#REF!</definedName>
    <definedName name="BExXZTOBX0LNHNVJKERQU75P77W8" localSheetId="4" hidden="1">#REF!</definedName>
    <definedName name="BExXZTOBX0LNHNVJKERQU75P77W8" hidden="1">#REF!</definedName>
    <definedName name="BExY00PTCYE9EZ540KMO17FR9G2S" localSheetId="4" hidden="1">#REF!</definedName>
    <definedName name="BExY00PTCYE9EZ540KMO17FR9G2S" hidden="1">#REF!</definedName>
    <definedName name="BExY0G5ETY6I7JUQUOEPMR1R8P6O" hidden="1">#REF!</definedName>
    <definedName name="BExY0MQT3ZKWD6NV3CUWHCRHJOMU" localSheetId="4" hidden="1">#REF!</definedName>
    <definedName name="BExY0MQT3ZKWD6NV3CUWHCRHJOMU" hidden="1">#REF!</definedName>
    <definedName name="BExY0X8F8NV8PNFBNPYMA8FAH00O" hidden="1">2.4-'[5]3'!$A$1:$K$5</definedName>
    <definedName name="BExY19O9ZVNAA45OOWOU814EUAY2" localSheetId="4" hidden="1">#REF!</definedName>
    <definedName name="BExY19O9ZVNAA45OOWOU814EUAY2" hidden="1">#REF!</definedName>
    <definedName name="BExY1BRTE0GIYWXO245V8JMQEKCE" localSheetId="4" hidden="1">#REF!</definedName>
    <definedName name="BExY1BRTE0GIYWXO245V8JMQEKCE" hidden="1">#REF!</definedName>
    <definedName name="BExY1ERJOFDWSAU3E15VCTSBTYQO" localSheetId="4" hidden="1">#REF!</definedName>
    <definedName name="BExY1ERJOFDWSAU3E15VCTSBTYQO" hidden="1">#REF!</definedName>
    <definedName name="BExY1F7TODWG13KLB1P5WIQ8FPU0" localSheetId="4" hidden="1">#REF!</definedName>
    <definedName name="BExY1F7TODWG13KLB1P5WIQ8FPU0" hidden="1">#REF!</definedName>
    <definedName name="BExY1M3YDOI3HZS8U9NIJUA8UTCJ" localSheetId="4" hidden="1">#REF!</definedName>
    <definedName name="BExY1M3YDOI3HZS8U9NIJUA8UTCJ" hidden="1">#REF!</definedName>
    <definedName name="BExY1TR0U4MVWAG9OAITSGCBWV6R" localSheetId="4" hidden="1">#REF!</definedName>
    <definedName name="BExY1TR0U4MVWAG9OAITSGCBWV6R" hidden="1">#REF!</definedName>
    <definedName name="BExY1VUJAC3YKD7QCW360QS5H9SR" hidden="1">#REF!</definedName>
    <definedName name="BExY29MVJZD45ZFGCGNBSP2665ST" localSheetId="4" hidden="1">#REF!</definedName>
    <definedName name="BExY29MVJZD45ZFGCGNBSP2665ST" hidden="1">#REF!</definedName>
    <definedName name="BExY3296KG6B502EARRRI7VKNCQU" localSheetId="4" hidden="1">#REF!</definedName>
    <definedName name="BExY3296KG6B502EARRRI7VKNCQU" hidden="1">#REF!</definedName>
    <definedName name="BExY33R65T9V30NNOD0YVJYVKRRO" localSheetId="4" hidden="1">#REF!</definedName>
    <definedName name="BExY33R65T9V30NNOD0YVJYVKRRO" hidden="1">#REF!</definedName>
    <definedName name="BExY36AXR1E8SC0TTS22XON5MZWT" hidden="1">2.4-'[5]3'!$A$1:$K$5</definedName>
    <definedName name="BExY37SWGLYXZTE5PZ8DPLKTADJY" hidden="1">2.7-'[2]1'!$A$2:$B$10</definedName>
    <definedName name="BExY3E3H1M1YA7OKZ2G1EZXJY130" hidden="1">2.4-'[2]1'!$A$1:$F$63</definedName>
    <definedName name="BExY3NJA2B7CDAAVWPBLZ0SDZB8O" localSheetId="4" hidden="1">#REF!</definedName>
    <definedName name="BExY3NJA2B7CDAAVWPBLZ0SDZB8O" hidden="1">#REF!</definedName>
    <definedName name="BExY3XKMPDLE5QLTYZHM2CRU6FWK" hidden="1">2.8-'[3]2'!$A$2:$B$10</definedName>
    <definedName name="BExY3XQ3I8137OL0E0A5HJHWC0BG" hidden="1">#REF!</definedName>
    <definedName name="BExY49PPUVKXSMUZNBIKC8WAYPOI" hidden="1">2.4-'[6]4'!$A$1:$F$18</definedName>
    <definedName name="BExY4AWW05ZCHV5XFVXS0CL6GW3Y" hidden="1">2.4-'[2]1'!$A$1:$F$60</definedName>
    <definedName name="BExY4CERYB20DACOXKLJPU6L2KAS" hidden="1">2.4-'[3]2'!$A$2:$B$10</definedName>
    <definedName name="BExY4GWO0VWTMBQPSA7ZYQU9S39M" hidden="1">2.8-'[5]3'!$D$1:$K$5</definedName>
    <definedName name="BExY5ITGP4E5VJM68NVWSN4JJQNW" hidden="1">2.7-'[3]2'!$A$2:$B$10</definedName>
    <definedName name="BExY5N0IVU5Y3HJCVOWYMN5HFOWO" hidden="1">2.8-'[5]3'!$A$2:$B$11</definedName>
    <definedName name="BExY5QLZDXLNV2YO20Y4JNNYNGE1" hidden="1">2.7-'[3]2'!$A$16:$B$19</definedName>
    <definedName name="BExY69SI33C8S0TXOP0ZBSVBRPF4" hidden="1">#REF!</definedName>
    <definedName name="BExZIF6S6IATWI4X3FU08KDR7NBR" localSheetId="4" hidden="1">#REF!</definedName>
    <definedName name="BExZIF6S6IATWI4X3FU08KDR7NBR" hidden="1">#REF!</definedName>
    <definedName name="BExZJ4NWFG7XBR99MTEV852Z66BF" localSheetId="4" hidden="1">#REF!</definedName>
    <definedName name="BExZJ4NWFG7XBR99MTEV852Z66BF" hidden="1">#REF!</definedName>
    <definedName name="BExZK0VOKEYFRWNQDDNKBE8XIYHN" hidden="1">2.7-'[3]2'!$A$16:$B$19</definedName>
    <definedName name="BExZKTCPQSFIRRPIP7Q4QU5UYHTO" localSheetId="4" hidden="1">#REF!</definedName>
    <definedName name="BExZKTCPQSFIRRPIP7Q4QU5UYHTO" hidden="1">#REF!</definedName>
    <definedName name="BExZKUJUPTWEHVOTHHE31H63JLT5" localSheetId="4" hidden="1">#REF!</definedName>
    <definedName name="BExZKUJUPTWEHVOTHHE31H63JLT5" hidden="1">#REF!</definedName>
    <definedName name="BExZKWY5ZX7RPM1UKVLTDM5D2SXT" hidden="1">1.2-'[2]1'!$A$16:$B$21</definedName>
    <definedName name="BExZL2N7DX2KSI2XTIXH6TYY3JNN" localSheetId="4" hidden="1">#REF!</definedName>
    <definedName name="BExZL2N7DX2KSI2XTIXH6TYY3JNN" hidden="1">#REF!</definedName>
    <definedName name="BExZLEBZ5QUM9HPPC5ZUOG882L9H" hidden="1">2.4-'[2]1'!$D$1:$I$36</definedName>
    <definedName name="BExZLQ639A3FIJKQ3DC0MSOR668R" localSheetId="4" hidden="1">#REF!</definedName>
    <definedName name="BExZLQ639A3FIJKQ3DC0MSOR668R" hidden="1">#REF!</definedName>
    <definedName name="BExZM6CPSQU0CELJMIA4BWV9F2QT" localSheetId="4" hidden="1">#REF!</definedName>
    <definedName name="BExZM6CPSQU0CELJMIA4BWV9F2QT" hidden="1">#REF!</definedName>
    <definedName name="BExZMJOX6M6FMSVIUUL1NAU93UVJ" localSheetId="4" hidden="1">#REF!</definedName>
    <definedName name="BExZMJOX6M6FMSVIUUL1NAU93UVJ" hidden="1">#REF!</definedName>
    <definedName name="BExZMWFF0HNZD00PE0I822OPFUAM" hidden="1">2.7-'[2]1'!$A$16:$B$18</definedName>
    <definedName name="BExZNPNBQUXLZYCK1K92FKVYT5P4" localSheetId="4" hidden="1">#REF!</definedName>
    <definedName name="BExZNPNBQUXLZYCK1K92FKVYT5P4" hidden="1">#REF!</definedName>
    <definedName name="BExZNWE6JPQ3CKCVEAH8UQRMQBXF" localSheetId="4" hidden="1">#REF!</definedName>
    <definedName name="BExZNWE6JPQ3CKCVEAH8UQRMQBXF" hidden="1">#REF!</definedName>
    <definedName name="BExZP757NI14S0VXYMBJSB0L8KUJ" localSheetId="4" hidden="1">#REF!</definedName>
    <definedName name="BExZP757NI14S0VXYMBJSB0L8KUJ" hidden="1">#REF!</definedName>
    <definedName name="BExZPAQOE4NI99OCSERB5YWZ2Z0K" localSheetId="4" hidden="1">#REF!</definedName>
    <definedName name="BExZPAQOE4NI99OCSERB5YWZ2Z0K" hidden="1">#REF!</definedName>
    <definedName name="BExZPBHQT19U4OXVQCPZ3LHKOJDU" localSheetId="4" hidden="1">#REF!</definedName>
    <definedName name="BExZPBHQT19U4OXVQCPZ3LHKOJDU" hidden="1">#REF!</definedName>
    <definedName name="BExZPHXMX5JV65IKDOQA0BSZWTID" hidden="1">#REF!</definedName>
    <definedName name="BExZPL8BAR7OG0BVDA2OGOOWMH8K" hidden="1">2.8-'[5]3'!$D$1:$K$5</definedName>
    <definedName name="BExZQ02BE81PS0QRFGHQD7Z1ZHLB" localSheetId="4" hidden="1">#REF!</definedName>
    <definedName name="BExZQ02BE81PS0QRFGHQD7Z1ZHLB" hidden="1">#REF!</definedName>
    <definedName name="BExZR2KPBPW62GYF37T2U6YF5HWX" hidden="1">#REF!</definedName>
    <definedName name="BExZRI0GTR4DSIYQ1ZVI27QLXZQ1" hidden="1">#REF!</definedName>
    <definedName name="BExZRKPL1S5UTS4RSYHU649GZPOU" localSheetId="4" hidden="1">#REF!</definedName>
    <definedName name="BExZRKPL1S5UTS4RSYHU649GZPOU" hidden="1">#REF!</definedName>
    <definedName name="BExZROR542LP39XWBLJF8K9BTLEA" hidden="1">#REF!</definedName>
    <definedName name="BExZRVCIB9ZRWKMJSQTR0DPHLQY0" localSheetId="4" hidden="1">#REF!</definedName>
    <definedName name="BExZRVCIB9ZRWKMJSQTR0DPHLQY0" hidden="1">#REF!</definedName>
    <definedName name="BExZS58K9IY6P65CWLXLBSELLJ3W" hidden="1">2.4-'[3]2'!$D$1:$I$54</definedName>
    <definedName name="BExZSETUGIEIIP5ZT82X3UIAAM7L" hidden="1">1.2-'[2]1'!$A$16:$B$21</definedName>
    <definedName name="BExZSTNV071UXH5D3OLP83WN6T4X" localSheetId="4" hidden="1">#REF!</definedName>
    <definedName name="BExZSTNV071UXH5D3OLP83WN6T4X" hidden="1">#REF!</definedName>
    <definedName name="BExZU85T41DTOC5N2OF7ZVDO2NNP" localSheetId="4" hidden="1">#REF!</definedName>
    <definedName name="BExZU85T41DTOC5N2OF7ZVDO2NNP" hidden="1">#REF!</definedName>
    <definedName name="BExZW0QXU8YT1FNS8GH2B9CM08AV" hidden="1">#REF!</definedName>
    <definedName name="BExZWGMS85K6Q15MEOAD3JF0RBTL" localSheetId="4" hidden="1">#REF!</definedName>
    <definedName name="BExZWGMS85K6Q15MEOAD3JF0RBTL" hidden="1">#REF!</definedName>
    <definedName name="BExZWK8973RSWJVJFWZYAS57PHKS" localSheetId="4" hidden="1">#REF!</definedName>
    <definedName name="BExZWK8973RSWJVJFWZYAS57PHKS" hidden="1">#REF!</definedName>
    <definedName name="BExZWS0QXRY2X7ISLF352IDNJ2WE" hidden="1">#REF!</definedName>
    <definedName name="BExZWV0NXJZWW2DYABYNZQCNRCVU" localSheetId="4" hidden="1">#REF!</definedName>
    <definedName name="BExZWV0NXJZWW2DYABYNZQCNRCVU" hidden="1">#REF!</definedName>
    <definedName name="BExZX0K7A42CB1E99GN4JS6S9WFT" hidden="1">2.7-'[2]1'!$D$1:$I$117</definedName>
    <definedName name="BExZY8X2CGXD9B6UVQ8NHWT1ALLX" hidden="1">2.8-'[3]2'!$A$16:$B$19</definedName>
    <definedName name="BExZYWW98P984AU0WCJZ0I1M3DDH" localSheetId="4" hidden="1">#REF!</definedName>
    <definedName name="BExZYWW98P984AU0WCJZ0I1M3DDH" hidden="1">#REF!</definedName>
    <definedName name="BExZZ2L8MSIITKH85WVHWR8INOZJ" hidden="1">2.8-'[5]3'!$A$2:$B$10</definedName>
    <definedName name="BExZZ5QFHY0FULSP3H2DIPPB8FRJ" localSheetId="4" hidden="1">#REF!</definedName>
    <definedName name="BExZZ5QFHY0FULSP3H2DIPPB8FRJ" hidden="1">#REF!</definedName>
    <definedName name="BExZZATUMMG0NOVG1UI1MZJPSOM2" hidden="1">1.2-'[3]2'!$D$1:$N$63</definedName>
    <definedName name="BExZZF6DV58RMA7B5DEGWPVD0KD1" localSheetId="4" hidden="1">#REF!</definedName>
    <definedName name="BExZZF6DV58RMA7B5DEGWPVD0KD1" hidden="1">#REF!</definedName>
    <definedName name="_xlnm.Print_Area" localSheetId="10">'10.tab.'!$A$1:$D$217</definedName>
    <definedName name="_xlnm.Print_Area" localSheetId="11">'11.tab.'!$A$1:$D$34</definedName>
    <definedName name="_xlnm.Print_Area" localSheetId="13">'13.tab.'!$A$1:$D$63</definedName>
    <definedName name="_xlnm.Print_Area" localSheetId="3">'3.tab.'!$A$1:$F$97</definedName>
    <definedName name="_xlnm.Print_Area" localSheetId="7">'7.tab.'!$A$1:$F$104</definedName>
    <definedName name="_xlnm.Print_Area" localSheetId="8">'8.tab.'!$A$1:$F$217</definedName>
    <definedName name="_xlnm.Print_Area" localSheetId="9">'9.tab.'!$A$1:$F$184</definedName>
    <definedName name="_xlnm.Print_Titles" localSheetId="10">'10.tab.'!$11:$12</definedName>
    <definedName name="_xlnm.Print_Titles" localSheetId="13">'13.tab.'!$10:$13</definedName>
    <definedName name="_xlnm.Print_Titles" localSheetId="3">'3.tab.'!$10:$12</definedName>
    <definedName name="_xlnm.Print_Titles" localSheetId="7">'7.tab.'!$10:$12</definedName>
    <definedName name="_xlnm.Print_Titles" localSheetId="8">'8.tab.'!$10:$12</definedName>
    <definedName name="_xlnm.Print_Titles" localSheetId="9">'9.tab.'!$11:$13</definedName>
    <definedName name="Z_1893421C_DBAA_4C10_AA6C_4D0F39122205_.wvu.FilterData" localSheetId="10" hidden="1">'10.tab.'!$A$11:$D$104</definedName>
    <definedName name="Z_1893421C_DBAA_4C10_AA6C_4D0F39122205_.wvu.FilterData" localSheetId="8" hidden="1">'8.tab.'!$A$10:$F$126</definedName>
    <definedName name="Z_1893421C_DBAA_4C10_AA6C_4D0F39122205_.wvu.FilterData" localSheetId="9" hidden="1">'9.tab.'!$A$11:$F$104</definedName>
    <definedName name="Z_483F8D4B_D649_4D59_A67B_5E8B6C0D2E28_.wvu.FilterData" localSheetId="10" hidden="1">'10.tab.'!$A$11:$D$104</definedName>
    <definedName name="Z_483F8D4B_D649_4D59_A67B_5E8B6C0D2E28_.wvu.FilterData" localSheetId="8" hidden="1">'8.tab.'!$A$10:$F$126</definedName>
    <definedName name="Z_483F8D4B_D649_4D59_A67B_5E8B6C0D2E28_.wvu.FilterData" localSheetId="9" hidden="1">'9.tab.'!$A$11:$F$104</definedName>
    <definedName name="Z_56A06D27_97E5_4D01_ADCE_F8E0A2A870EF_.wvu.FilterData" localSheetId="10" hidden="1">'10.tab.'!$A$11:$D$104</definedName>
    <definedName name="Z_56A06D27_97E5_4D01_ADCE_F8E0A2A870EF_.wvu.FilterData" localSheetId="8" hidden="1">'8.tab.'!$A$10:$F$126</definedName>
    <definedName name="Z_56A06D27_97E5_4D01_ADCE_F8E0A2A870EF_.wvu.FilterData" localSheetId="9" hidden="1">'9.tab.'!$A$11:$F$104</definedName>
    <definedName name="Z_81EB1DB6_89AB_4045_90FA_EF2BA7E792F9_.wvu.FilterData" localSheetId="10" hidden="1">'10.tab.'!$A$11:$D$104</definedName>
    <definedName name="Z_81EB1DB6_89AB_4045_90FA_EF2BA7E792F9_.wvu.FilterData" localSheetId="8" hidden="1">'8.tab.'!$A$10:$F$126</definedName>
    <definedName name="Z_81EB1DB6_89AB_4045_90FA_EF2BA7E792F9_.wvu.FilterData" localSheetId="9" hidden="1">'9.tab.'!$A$11:$F$104</definedName>
    <definedName name="Z_81EB1DB6_89AB_4045_90FA_EF2BA7E792F9_.wvu.PrintArea" localSheetId="10" hidden="1">'10.tab.'!$A:$D</definedName>
    <definedName name="Z_81EB1DB6_89AB_4045_90FA_EF2BA7E792F9_.wvu.PrintArea" localSheetId="8" hidden="1">'8.tab.'!$A:$F</definedName>
    <definedName name="Z_81EB1DB6_89AB_4045_90FA_EF2BA7E792F9_.wvu.PrintArea" localSheetId="9" hidden="1">'9.tab.'!$A:$F</definedName>
    <definedName name="Z_8545B4E6_A517_4BD7_BFB7_42FEB5F229AD_.wvu.FilterData" localSheetId="10" hidden="1">'10.tab.'!$A$11:$D$104</definedName>
    <definedName name="Z_8545B4E6_A517_4BD7_BFB7_42FEB5F229AD_.wvu.FilterData" localSheetId="8" hidden="1">'8.tab.'!$A$10:$F$126</definedName>
    <definedName name="Z_8545B4E6_A517_4BD7_BFB7_42FEB5F229AD_.wvu.FilterData" localSheetId="9" hidden="1">'9.tab.'!$A$11:$F$104</definedName>
    <definedName name="Z_877A1030_2452_46B0_88DF_8A068656C08E_.wvu.FilterData" localSheetId="10" hidden="1">'10.tab.'!$A$11:$D$104</definedName>
    <definedName name="Z_877A1030_2452_46B0_88DF_8A068656C08E_.wvu.FilterData" localSheetId="8" hidden="1">'8.tab.'!$A$10:$F$126</definedName>
    <definedName name="Z_877A1030_2452_46B0_88DF_8A068656C08E_.wvu.FilterData" localSheetId="9" hidden="1">'9.tab.'!$A$11:$F$104</definedName>
    <definedName name="Z_ABD8A783_3A6C_4629_9559_1E4E89E80131_.wvu.FilterData" localSheetId="10" hidden="1">'10.tab.'!$A$11:$D$104</definedName>
    <definedName name="Z_ABD8A783_3A6C_4629_9559_1E4E89E80131_.wvu.FilterData" localSheetId="8" hidden="1">'8.tab.'!$A$10:$F$126</definedName>
    <definedName name="Z_ABD8A783_3A6C_4629_9559_1E4E89E80131_.wvu.FilterData" localSheetId="9" hidden="1">'9.tab.'!$A$11:$F$104</definedName>
    <definedName name="Z_AF277C95_CBD9_4696_AC72_D010599E9831_.wvu.FilterData" localSheetId="10" hidden="1">'10.tab.'!$A$11:$D$104</definedName>
    <definedName name="Z_AF277C95_CBD9_4696_AC72_D010599E9831_.wvu.FilterData" localSheetId="8" hidden="1">'8.tab.'!$A$10:$F$126</definedName>
    <definedName name="Z_AF277C95_CBD9_4696_AC72_D010599E9831_.wvu.FilterData" localSheetId="9" hidden="1">'9.tab.'!$A$11:$F$104</definedName>
    <definedName name="Z_B7CBCF06_FF41_423A_9AB3_E1D1F70C6FC5_.wvu.FilterData" localSheetId="10" hidden="1">'10.tab.'!$A$11:$D$104</definedName>
    <definedName name="Z_B7CBCF06_FF41_423A_9AB3_E1D1F70C6FC5_.wvu.FilterData" localSheetId="8" hidden="1">'8.tab.'!$A$10:$F$126</definedName>
    <definedName name="Z_B7CBCF06_FF41_423A_9AB3_E1D1F70C6FC5_.wvu.FilterData" localSheetId="9" hidden="1">'9.tab.'!$A$11:$F$104</definedName>
    <definedName name="Z_C5511FB8_86C5_41F3_ADCD_B10310F066F5_.wvu.FilterData" localSheetId="10" hidden="1">'10.tab.'!$A$11:$D$104</definedName>
    <definedName name="Z_C5511FB8_86C5_41F3_ADCD_B10310F066F5_.wvu.FilterData" localSheetId="8" hidden="1">'8.tab.'!$A$10:$F$126</definedName>
    <definedName name="Z_C5511FB8_86C5_41F3_ADCD_B10310F066F5_.wvu.FilterData" localSheetId="9" hidden="1">'9.tab.'!$A$11:$F$104</definedName>
    <definedName name="Z_DB8ECBD1_2D44_4F97_BCC9_F610BA0A3109_.wvu.FilterData" localSheetId="10" hidden="1">'10.tab.'!$A$11:$D$104</definedName>
    <definedName name="Z_DB8ECBD1_2D44_4F97_BCC9_F610BA0A3109_.wvu.FilterData" localSheetId="8" hidden="1">'8.tab.'!$A$10:$F$126</definedName>
    <definedName name="Z_DB8ECBD1_2D44_4F97_BCC9_F610BA0A3109_.wvu.FilterData" localSheetId="9" hidden="1">'9.tab.'!$A$11:$F$104</definedName>
    <definedName name="Z_DEE3A27E_689A_4E9F_A3EB_C84F1E3B413E_.wvu.FilterData" localSheetId="10" hidden="1">'10.tab.'!$A$11:$D$104</definedName>
    <definedName name="Z_DEE3A27E_689A_4E9F_A3EB_C84F1E3B413E_.wvu.FilterData" localSheetId="8" hidden="1">'8.tab.'!$A$10:$F$126</definedName>
    <definedName name="Z_DEE3A27E_689A_4E9F_A3EB_C84F1E3B413E_.wvu.FilterData" localSheetId="9" hidden="1">'9.tab.'!$A$11:$F$104</definedName>
    <definedName name="Z_F1F489B9_0F61_4F1F_A151_75EF77465344_.wvu.Cols" localSheetId="10" hidden="1">'10.tab.'!#REF!</definedName>
    <definedName name="Z_F1F489B9_0F61_4F1F_A151_75EF77465344_.wvu.Cols" localSheetId="8" hidden="1">'8.tab.'!#REF!</definedName>
    <definedName name="Z_F1F489B9_0F61_4F1F_A151_75EF77465344_.wvu.Cols" localSheetId="9" hidden="1">'9.tab.'!#REF!</definedName>
    <definedName name="Z_F1F489B9_0F61_4F1F_A151_75EF77465344_.wvu.FilterData" localSheetId="10" hidden="1">'10.tab.'!$A$11:$D$104</definedName>
    <definedName name="Z_F1F489B9_0F61_4F1F_A151_75EF77465344_.wvu.FilterData" localSheetId="8" hidden="1">'8.tab.'!$A$10:$F$126</definedName>
    <definedName name="Z_F1F489B9_0F61_4F1F_A151_75EF77465344_.wvu.FilterData" localSheetId="9" hidden="1">'9.tab.'!$A$11:$F$104</definedName>
    <definedName name="Z_F1F489B9_0F61_4F1F_A151_75EF77465344_.wvu.PrintArea" localSheetId="10" hidden="1">'10.tab.'!$A$1:$D$176</definedName>
    <definedName name="Z_F1F489B9_0F61_4F1F_A151_75EF77465344_.wvu.PrintArea" localSheetId="8" hidden="1">'8.tab.'!$A$2:$F$206</definedName>
    <definedName name="Z_F1F489B9_0F61_4F1F_A151_75EF77465344_.wvu.PrintArea" localSheetId="9" hidden="1">'9.tab.'!$A$2:$F$176</definedName>
    <definedName name="Z_F1F489B9_0F61_4F1F_A151_75EF77465344_.wvu.PrintTitles" localSheetId="10" hidden="1">'10.tab.'!$11:$13</definedName>
    <definedName name="Z_F1F489B9_0F61_4F1F_A151_75EF77465344_.wvu.PrintTitles" localSheetId="8" hidden="1">'8.tab.'!$10:$12</definedName>
    <definedName name="Z_F1F489B9_0F61_4F1F_A151_75EF77465344_.wvu.PrintTitles" localSheetId="9" hidden="1">'9.tab.'!$11:$13</definedName>
  </definedNames>
  <calcPr fullCalcOnLoad="1"/>
</workbook>
</file>

<file path=xl/sharedStrings.xml><?xml version="1.0" encoding="utf-8"?>
<sst xmlns="http://schemas.openxmlformats.org/spreadsheetml/2006/main" count="7540" uniqueCount="1256">
  <si>
    <t>Pašvaldību pamatbudžeta ieņēmumi un izdevumi</t>
  </si>
  <si>
    <t>8. tabula</t>
  </si>
  <si>
    <t>Izpilde % pret gada plānu (4./3.)</t>
  </si>
  <si>
    <t>I</t>
  </si>
  <si>
    <t xml:space="preserve">KOPĀ IEŅĒMUMI </t>
  </si>
  <si>
    <t>1.0.</t>
  </si>
  <si>
    <t>IENĀKUMA NODOKĻI</t>
  </si>
  <si>
    <t>1.1.</t>
  </si>
  <si>
    <t>1.1.1.0.</t>
  </si>
  <si>
    <t xml:space="preserve">Iedzīvotāju ienākuma nodoklis                   </t>
  </si>
  <si>
    <t>1.1.1.1.</t>
  </si>
  <si>
    <t>saņemts no Valsts kases sadales konta iepriekšējā gada nesadalītais iedzīvotāju ienākuma nodokļa atlikums</t>
  </si>
  <si>
    <t>1.1.1.2.</t>
  </si>
  <si>
    <t>saņemts no Valsts kases sadales konta pārskata gadā ieskaitītais iedzīvotāju ienākuma nodoklis</t>
  </si>
  <si>
    <t>1.1.1.3.</t>
  </si>
  <si>
    <t>pašvaldībā iekasētais iedzīvotāju ienākuma nodoklis</t>
  </si>
  <si>
    <t>1.1.2.0.</t>
  </si>
  <si>
    <t>Fiksētais ienākuma nodoklis</t>
  </si>
  <si>
    <t>1.4.</t>
  </si>
  <si>
    <t>ĪPAŠUMA NODOKĻI</t>
  </si>
  <si>
    <t xml:space="preserve"> 4.1.0.0.</t>
  </si>
  <si>
    <t>Nekustamā īpašuma nodoklis</t>
  </si>
  <si>
    <t xml:space="preserve"> 4.1.1.0.</t>
  </si>
  <si>
    <t>Nekustamā īpašuma nodoklis par zemi</t>
  </si>
  <si>
    <t xml:space="preserve"> 4.1.2.0.</t>
  </si>
  <si>
    <t>Nekustamā īpašuma nodoklis par ēkām</t>
  </si>
  <si>
    <t>4.1.3.0.</t>
  </si>
  <si>
    <t>Nekustamā īpašuma nodoklis par mājokļiem</t>
  </si>
  <si>
    <t xml:space="preserve"> 4.2.0.0.</t>
  </si>
  <si>
    <t>Īpašuma nodokļa parādi</t>
  </si>
  <si>
    <t xml:space="preserve"> 4.3.0.0.</t>
  </si>
  <si>
    <t>Zemes nodokļa parādi</t>
  </si>
  <si>
    <t xml:space="preserve">NODOKĻI PAR PAKALPOJUMIEM UN PRECĒM </t>
  </si>
  <si>
    <t>1.8.</t>
  </si>
  <si>
    <t xml:space="preserve"> 5.4.1.0.</t>
  </si>
  <si>
    <t xml:space="preserve"> 5.4.2.0.</t>
  </si>
  <si>
    <t>1.9./5.5.0.0.</t>
  </si>
  <si>
    <t>5.5.3.0.</t>
  </si>
  <si>
    <t>2.0.</t>
  </si>
  <si>
    <t xml:space="preserve">Nenodokļu ieņēmumi </t>
  </si>
  <si>
    <t xml:space="preserve">Ieņēmumi no uzņēmējdarbības un īpašuma </t>
  </si>
  <si>
    <t>8.1.0.0.</t>
  </si>
  <si>
    <t>Ieņēmumi no finanšu ieguldījumiem</t>
  </si>
  <si>
    <t>Ieņēmumi no dividendēm (ieņēmumi no valsts (pašvaldību) kapitāla izmantošanas)</t>
  </si>
  <si>
    <t>Procentu ieņēmumi par aizdevumiem nacionālajā valūtā</t>
  </si>
  <si>
    <t>8.4.2.1.</t>
  </si>
  <si>
    <t>t.sk. pašvaldību budžetu procentu ieņēmumi par aizdevumiem nacionālajā valūtā no pašvaldību iestādēm</t>
  </si>
  <si>
    <t>Procentu ieņēmumi par aizdevumiem ārvalstu valūtā</t>
  </si>
  <si>
    <t>8.5.2.1.</t>
  </si>
  <si>
    <t>t.sk. pašvaldību budžetu procentu ieņēmumi par aizdevumiem ārvalstu valūtā no pašvaldību iestādēm</t>
  </si>
  <si>
    <t>Procentu ieņēmumi par depozītiem un kontu atlikumiem</t>
  </si>
  <si>
    <t>Ieņēmumi un ieņēmumu zaudējumi no atvasināto finanšu instrumentu rezultāta</t>
  </si>
  <si>
    <t>8.9.0.0.</t>
  </si>
  <si>
    <t>Pārējie finanšu ieņēmumi</t>
  </si>
  <si>
    <t>Valsts (pašvaldību) nodevas un kancelejas nodevas</t>
  </si>
  <si>
    <t>9.4.0.0.</t>
  </si>
  <si>
    <t>Valsts nodevas, kuras ieskaita pašvaldību budžetā</t>
  </si>
  <si>
    <t>9.5.0.0.</t>
  </si>
  <si>
    <t>Pašvaldību nodevas</t>
  </si>
  <si>
    <t>Pārējās nodevas</t>
  </si>
  <si>
    <t>Naudas sodi un sankcijas</t>
  </si>
  <si>
    <t>12.0.0.0.</t>
  </si>
  <si>
    <t>Pārējie nenodokļu ieņēmumi</t>
  </si>
  <si>
    <t>12.3.1.0.</t>
  </si>
  <si>
    <t>Ieņēmumi no privatizācijas</t>
  </si>
  <si>
    <t>13.0.0.0.</t>
  </si>
  <si>
    <t xml:space="preserve">Ieņēmumi no valsts (pašvaldību) īpašuma iznomāšanas, pārdošanas un no nodokļu pamatparāda kapitalizācijas </t>
  </si>
  <si>
    <t>13.1.0.0.</t>
  </si>
  <si>
    <t>Ieņēmumi no ēku un būvju īpašuma pārdošanas</t>
  </si>
  <si>
    <t>13.2.0.0.</t>
  </si>
  <si>
    <t>Ieņēmumi no zemes, meža īpašuma pārdošanas</t>
  </si>
  <si>
    <t>13.3.3.0.</t>
  </si>
  <si>
    <t>Ieņēmumi no iedzīvotāju ienākuma nodokļa un īpašuma nodokļa pamatparāda kapitalizācijas</t>
  </si>
  <si>
    <t>13.4.0.0.</t>
  </si>
  <si>
    <t>Ieņēmumi no pašvaldību kustamā īpašuma un mantas realizācijas</t>
  </si>
  <si>
    <t>3.0.</t>
  </si>
  <si>
    <t>4.0.</t>
  </si>
  <si>
    <t>5.0.</t>
  </si>
  <si>
    <r>
      <t>Valsts budžeta transferti</t>
    </r>
    <r>
      <rPr>
        <sz val="10"/>
        <rFont val="Times New Roman"/>
        <family val="1"/>
      </rPr>
      <t xml:space="preserve"> </t>
    </r>
  </si>
  <si>
    <t>18.6.0.0.</t>
  </si>
  <si>
    <t>Pašvaldību budžetā saņemtie uzturēšanas izdevumu transferti no valsts budžeta</t>
  </si>
  <si>
    <t>18.6.1.0.</t>
  </si>
  <si>
    <t>Pašvaldību budžetā saņemtā valsts budžeta dotācija</t>
  </si>
  <si>
    <t>18.6.1.1.</t>
  </si>
  <si>
    <t>dotācijas Administratīvi teritoriālās reformas likuma izpildei</t>
  </si>
  <si>
    <t>18.6.1.2.</t>
  </si>
  <si>
    <t>dotācija iedzīvotāju ienākuma nodokļa prognozes neizpildes kompensācijai</t>
  </si>
  <si>
    <t>18.6.1.3.</t>
  </si>
  <si>
    <t>dotācijas pašvaldībām no SAPARD programmas līdzekļiem</t>
  </si>
  <si>
    <t>18.6.1.4.</t>
  </si>
  <si>
    <t>dotācijas pašvaldībām par Eiropas Savienības politiku instrumentu līdzfinansēto projektu un (vai) pasākumu īstenošanu</t>
  </si>
  <si>
    <t>18.6.1.5.</t>
  </si>
  <si>
    <t>dotācija reģionu kapacitātes veicināšanai</t>
  </si>
  <si>
    <t>18.6.1.6.</t>
  </si>
  <si>
    <t>no Izglītības ministrijas budžeta programmas pārskaitītā dotācija pašvaldības (pagasta, novada) pamatbudžetam</t>
  </si>
  <si>
    <t>18.6.1.7.</t>
  </si>
  <si>
    <t>no Kultūras ministrijas budžeta programmas pārskaitītā dotācija pašvaldības (pagasta, novada) pamatbudžetam</t>
  </si>
  <si>
    <t>18.6.1.8.</t>
  </si>
  <si>
    <t>dotācijas pašvaldībām nodarbinātības pasākumu veicināšanai</t>
  </si>
  <si>
    <t>18.6.1.9.</t>
  </si>
  <si>
    <t>pārējās dotācijas</t>
  </si>
  <si>
    <t>18.6.2.0.</t>
  </si>
  <si>
    <t>Pašvaldību budžetā saņemtās valsts budžeta mērķdotācijas</t>
  </si>
  <si>
    <t>18.6.2.1.</t>
  </si>
  <si>
    <t>mērķdotācijas izglītības pasākumiem</t>
  </si>
  <si>
    <t>18.6.2.2.</t>
  </si>
  <si>
    <t>mērķdotācijas kultūras pasākumiem</t>
  </si>
  <si>
    <t>18.6.2.3.</t>
  </si>
  <si>
    <t>mērķdotācijas plānošanas reģionu, rajonu un vietējo pašvaldību teritorijas plānojuma izstrādei</t>
  </si>
  <si>
    <t>18.6.2.4.</t>
  </si>
  <si>
    <t>mērķdotācijas pašvaldību pamatizglītības, vispārējās vidējās izglītības, profesionālās izglītības, speciālās izglītības iestāžu un daļējai interešu izglītības programmu pedagogu darba samaksai un valsts sociālās apdrošināšanas obligātajām iemaksām</t>
  </si>
  <si>
    <t>18.6.2.5.</t>
  </si>
  <si>
    <t>mērķdotācijas pašvaldību izglītības iestāžu piecgadīgo un sešgadīgo bērnu apmācības pedagogu darba samaksai un valsts sociālās apdrošināšanas obligātajām iemaksām</t>
  </si>
  <si>
    <t>18.6.2.6.</t>
  </si>
  <si>
    <t>mērķdotācijas pašvaldību apvienošanās (sadarbības) projektu sagatavošanai un administratīvo teritoriju izpētei</t>
  </si>
  <si>
    <t>18.6.2.7.</t>
  </si>
  <si>
    <t>mērķdotācijas veselības aizsardzības pasākumiem</t>
  </si>
  <si>
    <t>18.6.2.8.</t>
  </si>
  <si>
    <t>mērķdotācijas sociālās nodrošināšanas pasākumiem</t>
  </si>
  <si>
    <t>18.6.2.9.</t>
  </si>
  <si>
    <t>pārējās mērķdotācijas pašvaldībām</t>
  </si>
  <si>
    <t>18.6.3.0.</t>
  </si>
  <si>
    <t>Pašvaldību budžetā saņemtie uzturēšanas izdevumu transferti ārvalstu finanšu palīdzības projektu īstenošanai no valsts budžeta iestādēm</t>
  </si>
  <si>
    <t>18.6.4.0.</t>
  </si>
  <si>
    <t>Pašvaldību budžetā saņemtā dotācija no pašvaldību finanšu izlīdzināšanas fonda</t>
  </si>
  <si>
    <t>18.6.9.0.</t>
  </si>
  <si>
    <t>Pārējie pašvaldību budžetā saņemtie valsts budžeta iestāžu uzturēšanas izdevumu transferti</t>
  </si>
  <si>
    <t>18.7.0.0.</t>
  </si>
  <si>
    <t>Pašvaldību budžetā saņemtie kapitālo izdevumu transferti un mērķdotācijas no valsts budžeta</t>
  </si>
  <si>
    <t>18.7.1.0.</t>
  </si>
  <si>
    <t>Mērķdotācijas pašvaldību kapitālajiem izdevumiem</t>
  </si>
  <si>
    <t>18.7.2.0.</t>
  </si>
  <si>
    <t>Kapitālo izdevumu transferti valsts budžeta iestāžu (valsts budžeta līdzdalības maksājumi) pašvaldībām ārvalstu finanšu palīdzības projektu īstenošanai</t>
  </si>
  <si>
    <t>18.7.3.0.</t>
  </si>
  <si>
    <t>Pārējie valsts budžeta iestāžu kapitālo izdevumu transferti pašvaldībām</t>
  </si>
  <si>
    <t>18.8.0.0.</t>
  </si>
  <si>
    <t>Pašvaldību budžetā saņemtie valsts budžeta transferti Eiropas Savienības struktūrfondu finansēto projektu īstenošanai</t>
  </si>
  <si>
    <t>18.8.1.0.</t>
  </si>
  <si>
    <t>Ieņēmumi par Eiropas Savienības struktūrfondu finansēto daļu projektu īstenošanai</t>
  </si>
  <si>
    <t>18.8.1.1.</t>
  </si>
  <si>
    <t>uzturēšanas izdevumu transferti pašvaldību budžetā  par Eiropas Savienības struktūrfondu finansēto daļu projektu īstenošanai</t>
  </si>
  <si>
    <t>18.8.1.2.</t>
  </si>
  <si>
    <t>kapitālo izdevumu transferti pašvaldību budžetā par Eiropas Savienības struktūrfondu finansēto daļu projektu īstenošanai</t>
  </si>
  <si>
    <t>18.8.2.0.</t>
  </si>
  <si>
    <t>Ieņēmumi par valsts budžeta finansējuma daļu Eiropas Savienības struktūrfondu finansēto projektu īstenošanai</t>
  </si>
  <si>
    <t>18.8.2.1.</t>
  </si>
  <si>
    <t>uzturēšanas izdevumu transferti pašvaldību budžetā par valsts budžeta līdzdalības maksājuma daļu Eiropas Savienības struktūrfondu finansēto projektu īstenošanai</t>
  </si>
  <si>
    <t>18.8.2.2.</t>
  </si>
  <si>
    <t>kapitālo izdevumu transferti pašvaldību budžetā par valsts budžeta finansējuma daļu Eiropas Savienības struktūrfondu finansēto projektu īstenošanai</t>
  </si>
  <si>
    <t>18.9.0.0.</t>
  </si>
  <si>
    <t>Pašvaldību speciālajā budžetā saņemtie valsts budžeta transferti un mērķdotācijas</t>
  </si>
  <si>
    <t>18.9.1.0.</t>
  </si>
  <si>
    <t>Mērķdotācijas pašvaldību autoceļu (ielu) fondiem</t>
  </si>
  <si>
    <t>18.9.2.0.</t>
  </si>
  <si>
    <t>Mērķdotācijas pašvaldībām pasažieru regulārajiem pārvadājumiem</t>
  </si>
  <si>
    <t xml:space="preserve">Pašvaldību budžetu transferti </t>
  </si>
  <si>
    <t>19.1.0.0.</t>
  </si>
  <si>
    <t>Ieņēmumi no vienas pašvaldības cita budžeta veidiem</t>
  </si>
  <si>
    <t>19.1.1.0.</t>
  </si>
  <si>
    <t>Saņemtie transferta ieņēmumi uzturēšanas izdevumiem starp vienas pašvaldības dažādiem budžeta veidiem</t>
  </si>
  <si>
    <t>19.1.1.2.</t>
  </si>
  <si>
    <t>no speciālā budžeta uz pamatbudžetu</t>
  </si>
  <si>
    <t>19.1.2.0.</t>
  </si>
  <si>
    <t>Saņemtie transferta ieņēmumi kapitāliem izdevumiem starp vienas pašvaldības dažādiem budžeta veidiem</t>
  </si>
  <si>
    <t>19.1.2.2.</t>
  </si>
  <si>
    <t>19.2.0.0.</t>
  </si>
  <si>
    <t>Ieņēmumi pašvaldību budžetā no citām pašvaldībām</t>
  </si>
  <si>
    <t>19.2.1.0.</t>
  </si>
  <si>
    <t xml:space="preserve">Ieņēmumi izglītības funkciju nodrošināšanai </t>
  </si>
  <si>
    <t>19.2.2.0.</t>
  </si>
  <si>
    <t>Ieņēmumi kultūras funkciju nodrošināšanai</t>
  </si>
  <si>
    <t>19.2.3.0.</t>
  </si>
  <si>
    <t>Ieņēmumi sociālās palīdzības funkciju nodrošināšanai</t>
  </si>
  <si>
    <t>19.2.4.0.</t>
  </si>
  <si>
    <t>Ieņēmumi par līdzfinansējuma projektu īstenošanu</t>
  </si>
  <si>
    <t>19.2.5.0.</t>
  </si>
  <si>
    <t>Pārējie ieņēmumi no citām pašvaldībām</t>
  </si>
  <si>
    <t>19.3.0.0.</t>
  </si>
  <si>
    <t>Ieņēmumi no rajona padomēm</t>
  </si>
  <si>
    <t>19.3.1.0.</t>
  </si>
  <si>
    <t>Ieņēmumi pašvaldības budžetā no rajona padomes no valsts budžeta dotāciju un mērķdotāciju sadales</t>
  </si>
  <si>
    <t>19.3.1.1.</t>
  </si>
  <si>
    <t xml:space="preserve">izglītības funkcijas nodrošināšanai no valsts dotāciju un mērķdotāciju sadales </t>
  </si>
  <si>
    <t>19.3.1.2.</t>
  </si>
  <si>
    <t xml:space="preserve">kultūras funkcijas nodrošināšanai no valsts dotāciju un mērķdotāciju sadales </t>
  </si>
  <si>
    <t>19.3.1.9.</t>
  </si>
  <si>
    <t>pārējo valsts budžeta dotāciju un mērķdotāciju sadales ieņēmumi</t>
  </si>
  <si>
    <t>19.3.2.0.</t>
  </si>
  <si>
    <t>Pārējie maksājumi no rajona padomēm</t>
  </si>
  <si>
    <t>19.3.2.1.</t>
  </si>
  <si>
    <t>izglītības funkcijas nodrošināšanai no rajona padomju līdzekļiem</t>
  </si>
  <si>
    <t>19.3.2.2.</t>
  </si>
  <si>
    <t>kultūras funkcijas nodrošināšanai no rajona padomju līdzekļiem</t>
  </si>
  <si>
    <t>19.3.2.9.</t>
  </si>
  <si>
    <t>pārējo funkciju nodrošināšanai pašvaldībām no rajona padomju līdzekļiem</t>
  </si>
  <si>
    <t>19.4.0.0.</t>
  </si>
  <si>
    <t xml:space="preserve">Pašvaldību savstarpējie kapitālo izdevumu transferti </t>
  </si>
  <si>
    <t>19.4.1.0.</t>
  </si>
  <si>
    <t>Pašvaldību budžeta kapitālo izdevumu transferti no vienas pašvaldības pamatbudžeta uz citas pašvaldības pamatbudžetu</t>
  </si>
  <si>
    <t>19.4.2.0.</t>
  </si>
  <si>
    <t>Pašvaldību budžeta kapitālo izdevumu transferti no rajona padomes pamatbudžeta uz pašvaldības pamatbudžetu</t>
  </si>
  <si>
    <t xml:space="preserve"> </t>
  </si>
  <si>
    <t xml:space="preserve">Izdevumi atbilstoši funkcionālajām kategorijām </t>
  </si>
  <si>
    <t>Izdevumi atbilstoši ekonomiskajām kategorijām</t>
  </si>
  <si>
    <t xml:space="preserve">Uzturēšanas izdevumi </t>
  </si>
  <si>
    <t xml:space="preserve">Kārtējie izdevumi </t>
  </si>
  <si>
    <t xml:space="preserve">Atlīdzība </t>
  </si>
  <si>
    <t>Krājumi, materiāli, energoresursi, preces, biroja preces un inventārs, ko neuzskaita kodā 5000</t>
  </si>
  <si>
    <t xml:space="preserve">Budžeta iestāžu nodokļu maksājumi </t>
  </si>
  <si>
    <t>Pakalpojumi, kurus budžeta iestāde apmaksā noteikto funkciju ietvaros, kas nav iestādes administratīvie izdevumi</t>
  </si>
  <si>
    <t>1.2.</t>
  </si>
  <si>
    <t xml:space="preserve">   Procentu izdevumi</t>
  </si>
  <si>
    <t xml:space="preserve">Procentu maksājumi ārvalstu un starptautiskajām finanšu institūcijām </t>
  </si>
  <si>
    <t xml:space="preserve">Procentu maksājumi iekšzemes kredītiestādēm </t>
  </si>
  <si>
    <t xml:space="preserve">Pārējie procentu maksājumi </t>
  </si>
  <si>
    <t xml:space="preserve">     4310</t>
  </si>
  <si>
    <t xml:space="preserve">   Valsts budžeta iestāžu procentu maksājumi Valsts kasei</t>
  </si>
  <si>
    <t xml:space="preserve">    4340</t>
  </si>
  <si>
    <t xml:space="preserve">    Pašvaldību iestāžu procentu maksājumi par aizņēmumiem no pašvaldību budžeta</t>
  </si>
  <si>
    <t>1.3.</t>
  </si>
  <si>
    <t xml:space="preserve">   Subsīdijas, dotācijas un sociālie pabalsti</t>
  </si>
  <si>
    <t>Subsīdijas komersantiem sabiedriskā transporta pakalpojumu nodrošināšanai (par pasažieru regulārajiem pārvadājumiem)</t>
  </si>
  <si>
    <t>Citas subsīdijas ražošanai</t>
  </si>
  <si>
    <t xml:space="preserve">Sociālie pabalsti </t>
  </si>
  <si>
    <t>7000</t>
  </si>
  <si>
    <t>Valsts budžeta transferti, dotācijas un mērķdotācijas pašvaldībām uzturēšanas izdevumiem, pašu resursi, starptautiskā sadarbība</t>
  </si>
  <si>
    <t>Kārtējie maksājumi Eiropas Kopienas budžetā
 un starptautiskā sadarbība</t>
  </si>
  <si>
    <t xml:space="preserve">Starptautiskā sadarbība </t>
  </si>
  <si>
    <t>1.5.</t>
  </si>
  <si>
    <t xml:space="preserve">Pašvaldību budžeta uzturēšanas izdevumu transferti </t>
  </si>
  <si>
    <t>Pašvaldību budžeta uzturēšanas izdevumu transferti citām pašvaldībām</t>
  </si>
  <si>
    <t>Pašvaldības budžeta uzturēšanas izdevumu iekšējie transferti</t>
  </si>
  <si>
    <t xml:space="preserve">     Rajona padomes transferti pašvaldībām</t>
  </si>
  <si>
    <t>Pašvaldības budžeta uzturēšanas izdevumu transferts uz valsts budžetu</t>
  </si>
  <si>
    <t>Pašvaldības budžeta dotācija pašvaldību finanšu izlīdzināšanas fondam</t>
  </si>
  <si>
    <t>2.1.</t>
  </si>
  <si>
    <t xml:space="preserve">   Pamatkapitāla veidošana</t>
  </si>
  <si>
    <t xml:space="preserve">2.2.   </t>
  </si>
  <si>
    <t>Pašvaldības budžeta transferti kapitālajiem izdevumiem starp dažādiem budžeta veidiem</t>
  </si>
  <si>
    <t>Pašvaldības pamatbudžeta kapitālo izdevumu transferts uz pašvaldības speciālo budžetu</t>
  </si>
  <si>
    <t>Pašvaldību budžeta transferti kapitālajiem izdevumiem no pamatbudžeta uz pamatbudžetu</t>
  </si>
  <si>
    <t>Pašvaldību budžeta transferti kapitālajiem izdevumiem no pašvaldības pamatbudžeta uz valsts pamatbudžetu</t>
  </si>
  <si>
    <t>Vienas pašvaldības pamatbudžeta kapitālo izdevumu transferts uz citas pašvaldības pamatbudžetu</t>
  </si>
  <si>
    <t>Pašvaldību budžeta transferti kapitālajiem izdevumiem no rajona padomes pamatbudžeta uz pašvaldības pamatbudžetu</t>
  </si>
  <si>
    <t>Pārējie izdevumi, kas veidojas pēc uzkrāšanas principa un nav klasificēti iepriekš</t>
  </si>
  <si>
    <t>Izdevumi par kapitāla daļu pārdošanu un pārvērtēšanu, vērtspapīru tirdzniecību un pārvērtēšanu un kapitāla daļu iegādi</t>
  </si>
  <si>
    <t>Dažādi izdevumi, kas veidojas pēc uzkrāšanas principa un nav klasificēti iepriekš</t>
  </si>
  <si>
    <r>
      <t>Ieņēmumu pārsniegums (+) vai deficīts (-)</t>
    </r>
    <r>
      <rPr>
        <sz val="10"/>
        <rFont val="Times New Roman"/>
        <family val="1"/>
      </rPr>
      <t xml:space="preserve"> (I - VIII)</t>
    </r>
  </si>
  <si>
    <t xml:space="preserve">IX Finansēšana </t>
  </si>
  <si>
    <t>F20010000</t>
  </si>
  <si>
    <t xml:space="preserve">Naudas līdzekļi un noguldījumi (atlikuma izmaiņas) </t>
  </si>
  <si>
    <t>F22010000</t>
  </si>
  <si>
    <t>Pieprasījuma noguldījumi</t>
  </si>
  <si>
    <t>F29010000</t>
  </si>
  <si>
    <t>Termiņnoguldījumi</t>
  </si>
  <si>
    <t>F30010000</t>
  </si>
  <si>
    <t>F30020000</t>
  </si>
  <si>
    <t>F55010000</t>
  </si>
  <si>
    <t>Akcijas un cita līdzdalība komersantu pašu kapitālā, neskaitot kopieguldījumu fonda akcijas</t>
  </si>
  <si>
    <t>F56010000</t>
  </si>
  <si>
    <t>Kopieguldījumu fonda akcijas</t>
  </si>
  <si>
    <t>Iedzīvotāju ienākuma nodokļa atlikums uz gada sākumu, Ls</t>
  </si>
  <si>
    <t>Iedzīvotāju ienākuma nodokļa atlikums uz perioda beigām, Ls</t>
  </si>
  <si>
    <t>Pašvaldību finanšu izlīdzināšanas fonda līdzekļu atlikums uz gada sākumu, Ls</t>
  </si>
  <si>
    <t>Pašvaldību finanšu izlīdzināšanas fonda līdzekļu atlikums uz perioda beigām, Ls</t>
  </si>
  <si>
    <t>Iedzīvotāju ienākuma nodokļa kompensācija, Ls</t>
  </si>
  <si>
    <t>Ozoliņa 67094399</t>
  </si>
  <si>
    <t>Nr.1.8-12.10.2/9-2</t>
  </si>
  <si>
    <t>Pašvaldību speciālā budžeta ieņēmumi un izdevumi</t>
  </si>
  <si>
    <t>9.tabula</t>
  </si>
  <si>
    <t xml:space="preserve">Nodokļi par pakalpojumiem un precēm </t>
  </si>
  <si>
    <t>8.4.2.9.</t>
  </si>
  <si>
    <t>Pašvaldību budžetu procentu ieņēmumi par aizdevumiem nacionālajā valūtā no kapitālsabiedrībām</t>
  </si>
  <si>
    <t>Procentu ieņēmumi par depozītiem, kontu atlikumiem un valsts parāda vērtspapīriem</t>
  </si>
  <si>
    <t>Pašvaldību nodevas (no 9511 līdz 9519, no 9521 līdz 9529)</t>
  </si>
  <si>
    <t xml:space="preserve">Ieņēmumi no valsts (pašvaldības) īpašuma iznomāšanas, pārdošanas un no nodokļu pamatparāda kapitalizācijas </t>
  </si>
  <si>
    <t>Uzturēšanas izdevumu transferti pašvaldību budžetā  par Eiropas Savienības struktūrfondu finansēto daļu projektu īstenošanai</t>
  </si>
  <si>
    <t>Kapitālo izdevumu transferti pašvaldību budžetā par Eiropas Savienības struktūrfondu finansēto daļu projektu īstenošanai</t>
  </si>
  <si>
    <t>Uzturēšanas izdevumu transferti pašvaldību budžetā par valsts budžeta līdzdalības maksājuma daļu Eiropas Savienības struktūrfondu finansēto projektu īstenošanai</t>
  </si>
  <si>
    <t>Kapitālo izdevumu transferti pašvaldību budžetā par valsts budžeta līdzdalības maksājuma daļu Eiropas Savienības struktūrfondu finansēto projektu īstenošanai</t>
  </si>
  <si>
    <t xml:space="preserve">    Mērķdotācijas pašvaldību autoceļu (ielu) fondiem</t>
  </si>
  <si>
    <t xml:space="preserve">   18.9.2.0.</t>
  </si>
  <si>
    <t xml:space="preserve">    Mērķdotācijas pašvaldībām pasažieru regulārajiem    pārvadājumiem</t>
  </si>
  <si>
    <t>Ieņēmumi no vienas pašvaldības cita budžeta veida</t>
  </si>
  <si>
    <t>19.1.1.1.</t>
  </si>
  <si>
    <t>No pamatbudžeta uz speciālo budžetu</t>
  </si>
  <si>
    <t>19.1.2.1.</t>
  </si>
  <si>
    <t>no pamatbudžeta uz speciālo budžetu</t>
  </si>
  <si>
    <t>4310</t>
  </si>
  <si>
    <t>Valsts budžeta iestāžu procentu maksājumi Valsts kasei</t>
  </si>
  <si>
    <t>4340</t>
  </si>
  <si>
    <t>Pašvaldību iestāžu procentu maksājumi par aizņēmumiem no pašvaldību budžeta</t>
  </si>
  <si>
    <t xml:space="preserve">Pašvaldības budžeta uzturēšanas izdevumu iekšējie transferti </t>
  </si>
  <si>
    <t>Pašvaldību speciālā budžeta kapitālo izdevumu transferts uz speciālo budžetu</t>
  </si>
  <si>
    <t>Nr.1.8-12.10.2./10-2</t>
  </si>
  <si>
    <t>Pašvaldību ziedojumu un dāvinājumu ieņēmumi un izdevumi</t>
  </si>
  <si>
    <t>10. tabula</t>
  </si>
  <si>
    <t>saņemts no Valsts kases sadales konta pārskata gada ieskaitītais iedzīvotāju ienākuma nodoklis</t>
  </si>
  <si>
    <t>kapitālo izdevumu transferti pašvaldību budžetā par valsts budžeta līdzdalības maksājuma daļu Eiropas Savienības struktūrfondu finansēto projektu īstenošanai</t>
  </si>
  <si>
    <t>6.0.</t>
  </si>
  <si>
    <t xml:space="preserve">Ziedojumi un dāvinājumi </t>
  </si>
  <si>
    <t>23.0.0.0.</t>
  </si>
  <si>
    <t>23.1.0.0.</t>
  </si>
  <si>
    <t>23.3.0.0.</t>
  </si>
  <si>
    <t>Procentu ieņēmumi par ziedojumu un dāvinājumu budžeta līdzekļu depozītā vai kontu atlikumiem</t>
  </si>
  <si>
    <t>23.4.0.0.</t>
  </si>
  <si>
    <t>23.5.0.0.</t>
  </si>
  <si>
    <t>Pašvaldību budžeta uzturēšanas izdevumu transferti</t>
  </si>
  <si>
    <t>Zaudējumi no valūtas kursa svārstībām attiecībā uz ziedojumu un dāvinājumu līdzekļiem</t>
  </si>
  <si>
    <t>Krūmiņa 67094385</t>
  </si>
  <si>
    <t>Nr.1.8.-12.10.2/11-2</t>
  </si>
  <si>
    <t xml:space="preserve">Valsts kases kontu atlikumi kredītiestādēs </t>
  </si>
  <si>
    <t>11. tabula</t>
  </si>
  <si>
    <t>Kontu atlikumi pārskata gada sākumā</t>
  </si>
  <si>
    <t>Kontu atlikumi pārskata perioda beigās</t>
  </si>
  <si>
    <t>Izmaiņas pārskata periodā                           (3-2)</t>
  </si>
  <si>
    <t>Finanšu resursi kopā (1.+2.)</t>
  </si>
  <si>
    <t>1.  Latvijā (1.1.+1.2.)</t>
  </si>
  <si>
    <t>1.1.  Norēķinu konti</t>
  </si>
  <si>
    <t>Latvijas Bankā</t>
  </si>
  <si>
    <t>Pārējās kredītiestādēs</t>
  </si>
  <si>
    <t>1.2.  Depozītu konti</t>
  </si>
  <si>
    <t>2.  Ārvalstīs (2.1.+2.2.)</t>
  </si>
  <si>
    <t>2.1.  Norēķinu konti</t>
  </si>
  <si>
    <t>2.2.  Depozītu konti</t>
  </si>
  <si>
    <t xml:space="preserve">Pārvaldnieks </t>
  </si>
  <si>
    <t>Ciršs 67094334</t>
  </si>
  <si>
    <t>Nr.1.8.12.10.2/12-2</t>
  </si>
  <si>
    <t>Oficiālais mēneša pārskats
Valsts ilgtermiņa saistību limiti investīcijām (to skaitā ES fondu un citu ārvalstu finanšu instrumentu līdzfinansētās programmās) un pārējām ilgtermiņa saistībām
(2011. gada janvāris-februāris)</t>
  </si>
  <si>
    <t>12. tabula</t>
  </si>
  <si>
    <t>Izpilde % pret gada plānu (4/2)</t>
  </si>
  <si>
    <t>1</t>
  </si>
  <si>
    <t>Pamatbudžets</t>
  </si>
  <si>
    <t>Maksas pakalpojumu un citu pašu ieņēmumu naudas līdzekļu atlikumu izmaiņas palielinājums(-) vai samazinājums (+)</t>
  </si>
  <si>
    <t>Valsts budžeta finansētas investīcijas</t>
  </si>
  <si>
    <t>ES politiku instrumenti un pārējie ĀFP līdzfin. projekti</t>
  </si>
  <si>
    <t>Eiropas Kopienas atbalsts transporta, telekomunikāciju un enerģijas infrastruktūras tīkliem</t>
  </si>
  <si>
    <t>Kohēzijas fonds</t>
  </si>
  <si>
    <t>Kohēzijas fonds 2004. - 2006.gada programmēšanas periodam</t>
  </si>
  <si>
    <t>Kohēzijas fonds 2007. - 2013.gada programmēšanas periodam</t>
  </si>
  <si>
    <t>Eiropas Reģionālās attīstības fonds (ERAF)</t>
  </si>
  <si>
    <t>Eiropas Reģionālās attīstības fonds (ERAF) 2007. - 2013.gada programmēšanas periodam</t>
  </si>
  <si>
    <t>Eiropas Sociālais fonds (ESF)</t>
  </si>
  <si>
    <t>Eiropas Sociālais fonds (ESF)  2007. - 2013.gada programmēšanas periodam</t>
  </si>
  <si>
    <t>Eiropas lauksaimniecības garantiju fonds</t>
  </si>
  <si>
    <t>Eiropas lauksaimniecības fonds lauku attīstībai</t>
  </si>
  <si>
    <t>Eiropas zivsaimniecības fonds</t>
  </si>
  <si>
    <t>Eiropas Kopienas iniciatīvas</t>
  </si>
  <si>
    <t>Citas Eiropas Kopienas iniciatīvas</t>
  </si>
  <si>
    <t>3.mērķis „Eiropas teritoriālā sadarbība”</t>
  </si>
  <si>
    <t>Citi ES politiku instrumenti</t>
  </si>
  <si>
    <t>Valsts pamatbudžeta iestāžu saņemtie transferti no citas  ministrijas vai centrālās iestādes valsts pamatbudžetā</t>
  </si>
  <si>
    <t>Ārvalstu finanšu palīdzības līdzfinansētie projekti</t>
  </si>
  <si>
    <t>Eiropas Ekonomikas zonas finanšu instruments un Norvēģijas valdības divpusējā finanšu instrumenta finansētie projekti</t>
  </si>
  <si>
    <t>Šveices finansiālā palīdzība (Swiss contribution)</t>
  </si>
  <si>
    <t>Citi ārvalstu finanšu palīdzības līdzfinansētie projekti</t>
  </si>
  <si>
    <t>Nesadalītais finansējums Eiropas Savienības politiku instrum</t>
  </si>
  <si>
    <t>Pārējās valsts budžeta investīcijas</t>
  </si>
  <si>
    <t>Maksājumi par aizņēmumiem un kredītiem</t>
  </si>
  <si>
    <t>Maksājumi starptautiskajās institūcijās un programmās</t>
  </si>
  <si>
    <t>Nomas ar izpirkumu ilgt. saistības pamatlīdzekļu iegādei</t>
  </si>
  <si>
    <t>Citas ilgtermiņa saistības</t>
  </si>
  <si>
    <t>Speciālais budžets</t>
  </si>
  <si>
    <t>Trence 67094250</t>
  </si>
  <si>
    <t>Nr.1.8.-12.10.2/13-2</t>
  </si>
  <si>
    <t xml:space="preserve">Valsts budžeta aizdevumi un aizdevumu atmaksas </t>
  </si>
  <si>
    <t>13. tabula</t>
  </si>
  <si>
    <t xml:space="preserve">           (latos)</t>
  </si>
  <si>
    <t>Aizdevumi (izsniegtie aizdevumi un izsniegto aizdevumu saņemtā atmaksa)</t>
  </si>
  <si>
    <t>Valsts budžeta izsniegtie aizdevumi</t>
  </si>
  <si>
    <t>Vispārējā valdība</t>
  </si>
  <si>
    <t>Valsts struktūras</t>
  </si>
  <si>
    <t>Ministrijas un centrālās valsts iestādes</t>
  </si>
  <si>
    <t>Valsts struktūru kontrolēti un finansēti komersanti</t>
  </si>
  <si>
    <t>Valsts sociālās apdrošināšanas struktūras</t>
  </si>
  <si>
    <t>Pašvaldību struktūras</t>
  </si>
  <si>
    <t>Pašvaldības</t>
  </si>
  <si>
    <t>Pašvaldību finanšu stabilizācija</t>
  </si>
  <si>
    <t>ES fondu līdzfinansēto projektu un pasākumu īstenošana</t>
  </si>
  <si>
    <t>Pašvaldību investīcijām (izņemot 3000)</t>
  </si>
  <si>
    <t>Budžeta un finanšu vadība</t>
  </si>
  <si>
    <t>Pašvaldību struktūru kontrolēti un finansēti komersanti</t>
  </si>
  <si>
    <t>Nefinanšu komersanti</t>
  </si>
  <si>
    <t>Finanšu iestādes</t>
  </si>
  <si>
    <t>Valsts budžeta izsniegto aizdevumu saņemtā atmaksa</t>
  </si>
  <si>
    <t>Studējošo un studiju kreditēšana</t>
  </si>
  <si>
    <t>VAS "Latvijas Valsts ceļi"</t>
  </si>
  <si>
    <t>Ciršs  67094334</t>
  </si>
  <si>
    <t>Nr.1.8-12.10.2/14-2</t>
  </si>
  <si>
    <t>Daļēji no valsts budžeta finansēto atvasināto publisko personu
un budžeta nefinansētu iestāžu ieņēmumi un izdevumi (izņemot ziedojumus un dāvinājumus)</t>
  </si>
  <si>
    <t>14. tabula</t>
  </si>
  <si>
    <t/>
  </si>
  <si>
    <t xml:space="preserve">I KOPĀ IEŅĒMUMI </t>
  </si>
  <si>
    <t>Ieņēmumi no uzņēmējdarbības un īpašuma</t>
  </si>
  <si>
    <t>18.1.0.0.</t>
  </si>
  <si>
    <t xml:space="preserve">Valsts pamatbudžeta savstarpējie transferti </t>
  </si>
  <si>
    <t>18.1.6.0.</t>
  </si>
  <si>
    <t>No valsts budžeta  daļēji finansētas atvasinātas publiskas personas (izņemot pašvaldības) saņemtie transferti</t>
  </si>
  <si>
    <t>18.1.6.1</t>
  </si>
  <si>
    <t>No valsts budžeta  daļēji finansētas atvasinātas publiskas personas (izņemot pašvaldības) saņemtie transferti no ministrijas vai centrālās valsts iestādes pamatbudžeta, kuras institucionālās padotībā tā atrodas</t>
  </si>
  <si>
    <t>18.1.6.2.</t>
  </si>
  <si>
    <t xml:space="preserve">No valsts budžeta  daļēji finansētas atvasinātas publiskas personas (izņemot pašvaldības) saņemtie transferti no citas ministrijas vai centrālās iestādes </t>
  </si>
  <si>
    <t>21.3.0.0</t>
  </si>
  <si>
    <t xml:space="preserve">III. Ieņēmumi no budžeta iestāžu sniegtajiem maksas pakalpojumiemun citi pašu  ieņēmumi </t>
  </si>
  <si>
    <t xml:space="preserve">VII Izdevumi atbilstoši funkcionālajām kategorijām </t>
  </si>
  <si>
    <t>Vispārējās valdības dienesti</t>
  </si>
  <si>
    <t>VIII   Izdevumi atbilstoši ekonomiskajām kategorijām</t>
  </si>
  <si>
    <t>Krājumi, materiāli, energoresursi, preces, biroja preces un inventārs, kurus neuzskaita kodā5000</t>
  </si>
  <si>
    <t>Subsīdijas un dotācijas komersantiem, biedrībām un nodibinājumeim, izņemot lauksaimniecības ražojumus</t>
  </si>
  <si>
    <t xml:space="preserve">Pārvaldnieks                  </t>
  </si>
  <si>
    <t>Kļaviņa 7094247</t>
  </si>
  <si>
    <t>Nr.1.8-12.10.2/15-2</t>
  </si>
  <si>
    <t>Daļēji no valsts budžeta finansēto atvasināto publisko personu
un budžeta nefinansētu iestāžu ziedojumu un dāvinājumu ieņēmumi un izdevumi</t>
  </si>
  <si>
    <t>(2011.gada janvāris -  februāris)</t>
  </si>
  <si>
    <t>15.tabula</t>
  </si>
  <si>
    <t>2</t>
  </si>
  <si>
    <t>3</t>
  </si>
  <si>
    <t>I  Ieņēmumi kopā</t>
  </si>
  <si>
    <t>II Izdevumi atbilstoši funkcionālajām kategorijām</t>
  </si>
  <si>
    <t>III Izdevumi atbilstoši ekonomiskajāmm kategorijām</t>
  </si>
  <si>
    <t>Ieņēmumu pārsniegums (+) vai deficīts (-) (I-III)</t>
  </si>
  <si>
    <t>IX Finansēšana</t>
  </si>
  <si>
    <t>Naudas līdzekļi un noguldījumi (atlikuma izmaiņas)</t>
  </si>
  <si>
    <t xml:space="preserve">Pārvaldnieks                      </t>
  </si>
  <si>
    <t>Smilšu ielā 1, Rīgā, LV-1919, tālrunis (+371) 67094222, fakss (+371) 67094220, e-pasts: kase@kase.gov.lv, www.kase.gov.lv</t>
  </si>
  <si>
    <t>PĀRSKATS</t>
  </si>
  <si>
    <t>Rīgā</t>
  </si>
  <si>
    <t>2011. gada 15.marts</t>
  </si>
  <si>
    <t>Nr.1.8-12.10.2/1.p.-2</t>
  </si>
  <si>
    <t>Oficiālais mēneša pārskats</t>
  </si>
  <si>
    <t>Konsolidētā kopbudžeta izpilde (ieskaitot ziedojumus un dāvinājumus)</t>
  </si>
  <si>
    <t>(2011.gada janvāris - februāris)</t>
  </si>
  <si>
    <t>(tūkst.latos)</t>
  </si>
  <si>
    <t>Rādītāji</t>
  </si>
  <si>
    <t>Konsolidētais
valsts budžets*</t>
  </si>
  <si>
    <t>Konsolidētais
pašvaldību budžets</t>
  </si>
  <si>
    <t>Konsolidētais kopbudžets</t>
  </si>
  <si>
    <t>Pārskata mēneša izpilde</t>
  </si>
  <si>
    <t xml:space="preserve">     Ieņēmumi (bruto)</t>
  </si>
  <si>
    <t>konsolidējamā pozīcija</t>
  </si>
  <si>
    <t>x</t>
  </si>
  <si>
    <t>Kopbudžeta ieņēmumi (neto)</t>
  </si>
  <si>
    <t xml:space="preserve">     Izdevumi (bruto)</t>
  </si>
  <si>
    <t>Kopbudžeta izdevumi (neto)</t>
  </si>
  <si>
    <t>Finansiālā bilance</t>
  </si>
  <si>
    <t>Finansēšana</t>
  </si>
  <si>
    <t>Naudas līdzekļi un noguldījumi</t>
  </si>
  <si>
    <t>Iegādātie parāda vērtspapīri, izņemot atvasinātos finanšu instrumentus</t>
  </si>
  <si>
    <t>Emitētie parāda vērtspapīri</t>
  </si>
  <si>
    <t>Aizņēmumi</t>
  </si>
  <si>
    <t>Aizdevumi</t>
  </si>
  <si>
    <t>Akcijas un cita līdzdalība komersantu pašu kapitālā</t>
  </si>
  <si>
    <t>Kopieguldījuma fondu akcijas</t>
  </si>
  <si>
    <t xml:space="preserve">* kopā ar daļēji no valsts budžeta finansētām atvasinātām publiskām personām un budžeta nefinansētām iestādēm </t>
  </si>
  <si>
    <t xml:space="preserve">Pārvaldnieks             </t>
  </si>
  <si>
    <t>K.Āboliņš</t>
  </si>
  <si>
    <t>Lansmane 67094239</t>
  </si>
  <si>
    <t>Nr.1.8-12.10.2/1-2</t>
  </si>
  <si>
    <t>Valsts konsolidētā budžeta izpilde
 (atbilstoši likuma par valsts budžetu 1.pielikumam)</t>
  </si>
  <si>
    <t>(2011. gada janvāris- februāris )</t>
  </si>
  <si>
    <t>1. tabula</t>
  </si>
  <si>
    <t>(latos)</t>
  </si>
  <si>
    <t xml:space="preserve">Rādītāji </t>
  </si>
  <si>
    <t>Likumā apstiprinātais gada plāns</t>
  </si>
  <si>
    <t>Izpilde no gada sākuma</t>
  </si>
  <si>
    <t>Izpilde % pret gada plānu            (4/3)</t>
  </si>
  <si>
    <t xml:space="preserve">Pārskata mēneša  izpilde </t>
  </si>
  <si>
    <t>KA</t>
  </si>
  <si>
    <t>Valsts budžeta ieņēmumi (PA + SA)</t>
  </si>
  <si>
    <t>Valsts pamatbudžeta ieņēmumi (bruto)</t>
  </si>
  <si>
    <t>Nodokļu ieņēmumi</t>
  </si>
  <si>
    <t>Ienākuma nodokļi</t>
  </si>
  <si>
    <t>Ieņēmumi no iedzīvotāju ienākuma nodokļa</t>
  </si>
  <si>
    <t>Ieņēmumi no juridisko personu ienākuma nodokļa</t>
  </si>
  <si>
    <t>Uzņēmumu ienākuma nodoklis</t>
  </si>
  <si>
    <t>Nodokļi par pakalpojumiem un precēm</t>
  </si>
  <si>
    <t>Pievienotās vērtības nodoklis</t>
  </si>
  <si>
    <t>Akcīzes nodoklis</t>
  </si>
  <si>
    <t>Nodokļi atsevišķām precēm un pakalpojumu veidiem</t>
  </si>
  <si>
    <t>Azartspēļu nodoklis</t>
  </si>
  <si>
    <t>Izložu nodoklis</t>
  </si>
  <si>
    <t>Vieglo automobiļu un motociklu nodoklis</t>
  </si>
  <si>
    <t>Elektroenerģijas nodoklis</t>
  </si>
  <si>
    <t>Transportlīdzekļa ekspluatācijas nodoklis</t>
  </si>
  <si>
    <t>Uzņēmumu vieglo transportlīdzekļu  nodoklis</t>
  </si>
  <si>
    <t>Nodokļi un maksājumi par tiesībām lietot atsevišķas preces</t>
  </si>
  <si>
    <t>Dabas resursu nodoklis</t>
  </si>
  <si>
    <t>Muitas nodoklis</t>
  </si>
  <si>
    <t>Īpašuma nodokļi</t>
  </si>
  <si>
    <t>Nodokļu ieņēmumi, kas kompleksi apvieno dažādu nodokļu ieņēmumu grupas</t>
  </si>
  <si>
    <t>Nenodokļu ieņēmumi</t>
  </si>
  <si>
    <t>Ieņēmumi no maksas pakalpojumiem un citi pašu ieņēmumi – kopā</t>
  </si>
  <si>
    <t>Ārvalstu finanšu palīdzība</t>
  </si>
  <si>
    <t>Transferti</t>
  </si>
  <si>
    <t xml:space="preserve">              Valsts budžeta transferti</t>
  </si>
  <si>
    <t xml:space="preserve">              Pašvaldību budžeta transferti</t>
  </si>
  <si>
    <t>PA</t>
  </si>
  <si>
    <t>Valsts pamatbudžeta ieņēmumi (neto)</t>
  </si>
  <si>
    <t>Valsts speciālā budžeta ieņēmumi (bruto)</t>
  </si>
  <si>
    <t>Sociālās apdrošināšanas iemaksas – kopā</t>
  </si>
  <si>
    <t>mīnus transferts no valsts pamatbudžeta</t>
  </si>
  <si>
    <t>SA</t>
  </si>
  <si>
    <t>Valsts speciālā budžeta ieņēmumi (neto)</t>
  </si>
  <si>
    <t>KB</t>
  </si>
  <si>
    <t>Valsts budžeta izdevumi (KB1+KB2)</t>
  </si>
  <si>
    <t>KB1</t>
  </si>
  <si>
    <t>Valsts budžeta uzturēšanas izdevumi (PB1+SB1)</t>
  </si>
  <si>
    <t>KB2</t>
  </si>
  <si>
    <t>Valsts budžeta kapitālie izdevumi (PB2+SB2)</t>
  </si>
  <si>
    <t>Valsts budžeta finansiālā bilance (KA-KB)</t>
  </si>
  <si>
    <t>Naudas līdzekļi</t>
  </si>
  <si>
    <t>Maksas pakalpojumu un citu pašu ieņēmumu naudas līdzekļu atlikumu izmaiņas palielinājums (-) vai samazinājums (+)</t>
  </si>
  <si>
    <t>Ārvalstu finanšu palīdzības naudas līdzekļu atlikumu izmaiņas palielinājums (-) vai samazinājums (+)</t>
  </si>
  <si>
    <t>Valsts speciālā budžeta naudas līdzekļu atlikumu izmaiņas palielinājums (-) vai samazinājums (+)</t>
  </si>
  <si>
    <t>Naudas līdzekļu akcijām un citai līdzdalībai komersantu pašu kapitālā atlikumu izmaiņas palielinājums (-) vai samazinājums (+)</t>
  </si>
  <si>
    <t>Naudas līdzekļu aizdevumiem atlikumu izmaiņas palielinājums (-) vai samazinājums (+)</t>
  </si>
  <si>
    <t>Valsts pamatbudžeta izdevumi (bruto)</t>
  </si>
  <si>
    <t>mīnus transferts valsts speciālajam budžetam</t>
  </si>
  <si>
    <t>PB</t>
  </si>
  <si>
    <t>Valsts pamatbudžeta izdevumi (neto)</t>
  </si>
  <si>
    <t>Valsts pamatbudžeta uzturēšanas izdevumi (bruto)</t>
  </si>
  <si>
    <t>PB1</t>
  </si>
  <si>
    <t>Valsts pamatbudžeta uzturēšanas izdevumi (neto)</t>
  </si>
  <si>
    <t>Valsts pamatbudžeta kapitālie izdevumi (bruto)</t>
  </si>
  <si>
    <t>PB2</t>
  </si>
  <si>
    <t>Valsts pamatbudžeta kapitālie izdevumi (neto)</t>
  </si>
  <si>
    <t>Valsts pamatbudžeta finansiālā bilance</t>
  </si>
  <si>
    <t>Valsts speciālā budžeta izdevumi (bruto)</t>
  </si>
  <si>
    <t>SB</t>
  </si>
  <si>
    <t>Valsts speciālā budžeta izdevumi (neto)</t>
  </si>
  <si>
    <t>Valsts speciālā budžeta uzturēšanas izdevumi (bruto)</t>
  </si>
  <si>
    <t>SB1</t>
  </si>
  <si>
    <t>Valsts speciālā budžeta uzturēšanas izdevumi (neto)</t>
  </si>
  <si>
    <t>Valsts speciālā budžeta kapitālie izdevumi (bruto)</t>
  </si>
  <si>
    <t>SB2</t>
  </si>
  <si>
    <t>Valsts speciālā budžeta kapitālie izdevumi (neto)</t>
  </si>
  <si>
    <t>Valsts speciālā budžeta finansiālā bilance</t>
  </si>
  <si>
    <t>Pārvaldnieks</t>
  </si>
  <si>
    <t>K. Āboliņš</t>
  </si>
  <si>
    <t xml:space="preserve">              PĀRSKATS                                                                                                  PĀRSKATS</t>
  </si>
  <si>
    <t xml:space="preserve">                                                                                 Rīgā                                                                                                              </t>
  </si>
  <si>
    <t>2011. gada 15. marts</t>
  </si>
  <si>
    <t>Nr.1.8-12.10.2/7-2</t>
  </si>
  <si>
    <t xml:space="preserve">Pašvaldību konsolidētā budžeta izpilde  </t>
  </si>
  <si>
    <t>(2011. gada janvāris - februāris)</t>
  </si>
  <si>
    <t>7. tabula</t>
  </si>
  <si>
    <t>Gada plāns</t>
  </si>
  <si>
    <t xml:space="preserve">KA </t>
  </si>
  <si>
    <t>Kopējie ieņēmumi (PA+SA)</t>
  </si>
  <si>
    <t>Pašvaldību pamatbudžeta ieņēmumi (bruto)</t>
  </si>
  <si>
    <t>ieņēmumi no privatizācijas</t>
  </si>
  <si>
    <t>Maksas pakalpojumi un citi pašu ieņēmumi</t>
  </si>
  <si>
    <t>iemaksas pašvaldību finanšu izlīdzināšanas fondā</t>
  </si>
  <si>
    <t>pašvaldību budžetu transferti</t>
  </si>
  <si>
    <t xml:space="preserve">PA </t>
  </si>
  <si>
    <t>Pašvaldību pamatbudžeta ieņēmumi (neto)</t>
  </si>
  <si>
    <t>Pašvaldību speciālā budžeta ieņēmumi (bruto)</t>
  </si>
  <si>
    <t xml:space="preserve">SA </t>
  </si>
  <si>
    <t>Pašvaldību speciālā budžeta ieņēmumi (neto)</t>
  </si>
  <si>
    <t>Kopējie pašvaldību budžeta izdevumi (KB1+KB2+KB3)</t>
  </si>
  <si>
    <t>Kopējie pašvaldību uzturēšanas izdevumi (PB1+SB1)</t>
  </si>
  <si>
    <t>Kopējie pašvaldību kapitālie izdevumi (PB2+SB2)</t>
  </si>
  <si>
    <t>KB3</t>
  </si>
  <si>
    <t>Pārējie izdevumi, kas veidojas pēc uzkrāšanas principa un nav klasificēti iepriekš (PB3+SB3)</t>
  </si>
  <si>
    <t>Pašvaldību budžeta finansiālā bilance (KA-KB)</t>
  </si>
  <si>
    <t xml:space="preserve">Finansēšana: </t>
  </si>
  <si>
    <t>Aizņēmumi*</t>
  </si>
  <si>
    <t>Akcijas un cita līdzdalība komersantu pašu kapitālā, neieskaitot kopieguldījumu fonda akcijas</t>
  </si>
  <si>
    <t>Kopieguldījumu fondu akcijas</t>
  </si>
  <si>
    <t xml:space="preserve"> Pašvaldību pamatbudžeta  izdevumi (bruto)</t>
  </si>
  <si>
    <t xml:space="preserve"> korekcijas (par Rīgas domes veiktajiem līzinga maksājumiem)</t>
  </si>
  <si>
    <t>Pašvaldību pamatbudžeta  izdevumi (neto)</t>
  </si>
  <si>
    <t xml:space="preserve"> Pašvaldību pamatbudžeta uzturēšanas izdevumi (bruto)</t>
  </si>
  <si>
    <t>mīnuss transferti uzturēšanas izdevumiem</t>
  </si>
  <si>
    <t>Pašvaldību pamatbudžeta  uzturēšanas izdevumi (neto)</t>
  </si>
  <si>
    <t>Pašvaldību pamatbudžeta  kapitālie izdevumi (bruto)</t>
  </si>
  <si>
    <t xml:space="preserve">    transferti kapitālajiem izdevumiem</t>
  </si>
  <si>
    <t>korekcijas (par Rīgas domes veiktajiem līzinga maksājumiem)</t>
  </si>
  <si>
    <t>Pašvaldību pamatbudžeta  kapitālie izdevumi (neto)</t>
  </si>
  <si>
    <t>PB3</t>
  </si>
  <si>
    <t>Pašvaldību pamatbudžeta finansiālā bilance</t>
  </si>
  <si>
    <t>Pašvaldību speciālā budžeta  izdevumi (bruto)</t>
  </si>
  <si>
    <t>Pašvaldību speciālā budžeta  izdevumi (neto)</t>
  </si>
  <si>
    <t>Pašvaldību speciālā budžeta uzturēšanas izdevumi (bruto)</t>
  </si>
  <si>
    <t>Pašvaldību speciālā budžeta uzturēšanas  izdevumi (neto)</t>
  </si>
  <si>
    <t>Pašvaldību speciālā budžeta  kapitālie izdevumi (bruto)</t>
  </si>
  <si>
    <t xml:space="preserve">  mīnuss  transferti kapitālajiem izdevumiem</t>
  </si>
  <si>
    <t>Pašvaldību speciālā budžeta kapitālie izdevumi (neto)</t>
  </si>
  <si>
    <t>SB3</t>
  </si>
  <si>
    <t>Pašvaldību speciālā budžeta finansiālā bilance</t>
  </si>
  <si>
    <t>Informatīvi:</t>
  </si>
  <si>
    <t>ārpus Valsts kases ņemto aizņēmumu plānotās atmaksas līdz pārskata gada beigām Ls</t>
  </si>
  <si>
    <t>ārpus Valsts kases ņemto aizņēmumu faktiski veiktās atmaksas pārskata periodā Ls</t>
  </si>
  <si>
    <t>*</t>
  </si>
  <si>
    <t>t.sk. Rīgas domes veiktās līzinga atmaksas Ls 4 590 923</t>
  </si>
  <si>
    <t>Unska-Lapiņa 67094398</t>
  </si>
  <si>
    <t>Nr.1.8-12.10.2/2-2</t>
  </si>
  <si>
    <t>Valsts pamatbudžeta ieņēmumi</t>
  </si>
  <si>
    <t>2.tabula</t>
  </si>
  <si>
    <t>Klasifikācijas grupa, kods</t>
  </si>
  <si>
    <t>1.Ieņēmumi - kopā  (1.1.+1.2.+1.3.+1.4.+1.5.+1.6.)</t>
  </si>
  <si>
    <t>1. 0. grupa</t>
  </si>
  <si>
    <t>1.1. Nodokļu ieņēmumi(1.1.1.+1.2.+1.1.2.+1.1.3.)</t>
  </si>
  <si>
    <t>1.0.0.0.</t>
  </si>
  <si>
    <t>1.1.1.Ienākuma nodokļi</t>
  </si>
  <si>
    <t>1.1.0.0.</t>
  </si>
  <si>
    <t xml:space="preserve">  Ieņēmumi no  iedzīvotāju ienākuma nodokļa</t>
  </si>
  <si>
    <t>1.2.0.0.</t>
  </si>
  <si>
    <t xml:space="preserve">  Ieņēmumi no juridisko personu ienākuma nodokļa</t>
  </si>
  <si>
    <t>1.2.1.0.</t>
  </si>
  <si>
    <t xml:space="preserve">           Uzņēmumu ienākuma nodoklis</t>
  </si>
  <si>
    <t>5.0.0.0.</t>
  </si>
  <si>
    <t>1.1.2.Nodokļi par pakalpojumiem un precēm</t>
  </si>
  <si>
    <t>5.1.0.0.</t>
  </si>
  <si>
    <t xml:space="preserve">   Pievienotās vērtības nodoklis</t>
  </si>
  <si>
    <t>5.2.0.0.,5.3.0.0.
5.6.0.0.</t>
  </si>
  <si>
    <t xml:space="preserve">   Akcīzes nodoklis</t>
  </si>
  <si>
    <t>5.4.0.0.</t>
  </si>
  <si>
    <t xml:space="preserve">   Nodokļi atsevišām precēm un pakalpojumu veidiem</t>
  </si>
  <si>
    <t>5.4.1.0.</t>
  </si>
  <si>
    <t xml:space="preserve">       Azartspēļu nodoklis</t>
  </si>
  <si>
    <t>5.4.2.0.</t>
  </si>
  <si>
    <t xml:space="preserve">       Izložu nodoklis</t>
  </si>
  <si>
    <t>5.4.3.0</t>
  </si>
  <si>
    <t xml:space="preserve">       Vieglo automobiļu un motociklu nodoklis</t>
  </si>
  <si>
    <t>5.4.4.0.</t>
  </si>
  <si>
    <t xml:space="preserve">       Elektroenerģijas  nodoklis</t>
  </si>
  <si>
    <t>5.4.5.0.</t>
  </si>
  <si>
    <t xml:space="preserve">       Transportlīdzekļu  ekspluatācijas nodoklis</t>
  </si>
  <si>
    <t>5.4.6.0.</t>
  </si>
  <si>
    <t xml:space="preserve">       Uzņēmumu vieglo transportlīdzekļu nodoklis</t>
  </si>
  <si>
    <t>5.5.0.0.</t>
  </si>
  <si>
    <t xml:space="preserve">   Nodokļi un maksājumi par tiesībām lietot atsevišķas preces</t>
  </si>
  <si>
    <t xml:space="preserve"> 5.5.3.0.</t>
  </si>
  <si>
    <t xml:space="preserve">      Dabas resursu nodoklis</t>
  </si>
  <si>
    <t>6.0.0.0.</t>
  </si>
  <si>
    <t>1.1.3. Muitas nodoklis</t>
  </si>
  <si>
    <t xml:space="preserve">1.2. Sadalāmie  nodokļi </t>
  </si>
  <si>
    <t>4.0.0.0.</t>
  </si>
  <si>
    <t xml:space="preserve">   Īpašuma nodokļi</t>
  </si>
  <si>
    <t>7.0.0.0.</t>
  </si>
  <si>
    <t xml:space="preserve">   Nodokļu ieņēmumi, kas kompleksi apvieno dažādu nodokļu
 ieņēmumu grupas</t>
  </si>
  <si>
    <t>1.3. Nenodokļu ieņēmumi (1.3.1.+1.3.2.+1.3.3.+1.3.4.)</t>
  </si>
  <si>
    <t>8.0.0.0.</t>
  </si>
  <si>
    <t>1.3.1.Ieņēmumi no uzņēmējdarbības un  īpašuma</t>
  </si>
  <si>
    <t>8.2.0.0.</t>
  </si>
  <si>
    <t xml:space="preserve">     Ieņēmumi no Latvijas Bankas maksājuma</t>
  </si>
  <si>
    <t>8.3.0.0.</t>
  </si>
  <si>
    <t xml:space="preserve">    Ieņēmumi no dividendēm (ieņēmumi no valsts (pašvaldību) kapitāla izmantošanas)</t>
  </si>
  <si>
    <t xml:space="preserve">   Procentu ieņēmumi</t>
  </si>
  <si>
    <t>8.4.0.0.</t>
  </si>
  <si>
    <t xml:space="preserve">      Procentu ieņēmumi par aizdevumiem nacionālajā valūtā</t>
  </si>
  <si>
    <t>8.5.0.0.</t>
  </si>
  <si>
    <t xml:space="preserve">      Procentu ieņēmumi par aizdevumiem ārvalstu valūtā</t>
  </si>
  <si>
    <t>8.6.0.0.</t>
  </si>
  <si>
    <t xml:space="preserve">      Procentu ieņēmumi par depozītiem, kontu atlikumiem un valsts parāda vērtspapīriem</t>
  </si>
  <si>
    <t>8.7.0.0.</t>
  </si>
  <si>
    <t xml:space="preserve">   Ieņēmumi un ieņēmumu zaudējumi no atsavināto finanšu
 instrumentu rezultāta</t>
  </si>
  <si>
    <t>8.8.0.0.</t>
  </si>
  <si>
    <t xml:space="preserve">   Ieņēmumi no valstij piederošo siltumnīcefekta gāzu
 emisijas vienību tirdzniecības</t>
  </si>
  <si>
    <t>9.0.0.0.</t>
  </si>
  <si>
    <t>1.3.2.Valsts (pašvaldību) nodevas un kancelejas nodevas</t>
  </si>
  <si>
    <t>9.1.0.0.</t>
  </si>
  <si>
    <t xml:space="preserve">   Valsts nodevas  par valsts sniegto nodrošinājumu un juridiskajiem un citiem pakalpojumiem</t>
  </si>
  <si>
    <t>9.2.0.0.</t>
  </si>
  <si>
    <t xml:space="preserve">  Valsts nodevas par speciālu atļauju (licenču) izsniegšanu un profesionālās kvalifikācijas atbilstības dokumentu reģistrāciju</t>
  </si>
  <si>
    <t>9.3.0.0.</t>
  </si>
  <si>
    <r>
      <t xml:space="preserve"> </t>
    </r>
    <r>
      <rPr>
        <sz val="10"/>
        <rFont val="Times New Roman"/>
        <family val="1"/>
      </rPr>
      <t xml:space="preserve">Speciāliem mērķiem paredzētās valsts nodevas </t>
    </r>
  </si>
  <si>
    <t>9.3.1.0.</t>
  </si>
  <si>
    <t xml:space="preserve">       Transportlīdzekļu ikgadējā nodeva</t>
  </si>
  <si>
    <t>9.3.4.0.</t>
  </si>
  <si>
    <t xml:space="preserve">       Izložu un azartspēļu  nodeva</t>
  </si>
  <si>
    <t>9.3.5.0.</t>
  </si>
  <si>
    <t xml:space="preserve">       Uzņēmējdarbības riska valsts nodeva</t>
  </si>
  <si>
    <t>9.3.7.0.</t>
  </si>
  <si>
    <t xml:space="preserve">       Numerācijas lietošanas tiesību ikgadēja valsts nodeva</t>
  </si>
  <si>
    <t>9.3.8.0.</t>
  </si>
  <si>
    <t xml:space="preserve">       Valsts nodeva par naftas produktu drošības rezervju uzturēšanu</t>
  </si>
  <si>
    <t>9.3.9.0.</t>
  </si>
  <si>
    <t xml:space="preserve">       Pārējās speciāliem mērķiem paredzētās valsts nodevas</t>
  </si>
  <si>
    <t>9.3.9.1.</t>
  </si>
  <si>
    <t xml:space="preserve">       Finanšu stabilitātes nodeva</t>
  </si>
  <si>
    <t>9.3.9.9.</t>
  </si>
  <si>
    <t xml:space="preserve">       Speciāliem mērķiem paredžetās valsts nodevas, kas nav uzskaitītas koda 9.3.9.0. citos apakškodos </t>
  </si>
  <si>
    <t>9.9.0.0.</t>
  </si>
  <si>
    <t xml:space="preserve">   Pārējās  nodevas</t>
  </si>
  <si>
    <t>10.0.0.0.</t>
  </si>
  <si>
    <t>1.3.3.  Naudas sodi un sankcijas</t>
  </si>
  <si>
    <t xml:space="preserve">12.0.0.0.,
13.0.0.0.   </t>
  </si>
  <si>
    <t>1.3.4.  Pārējie nenodokļu ieņēmumi - kopā</t>
  </si>
  <si>
    <t>3. 0. grupa</t>
  </si>
  <si>
    <t xml:space="preserve">1.4. Ieņēmumi no maksas pakalpojumiem un citi pašu ieņēmumi - kopā   </t>
  </si>
  <si>
    <t>4. 0. grupa</t>
  </si>
  <si>
    <t xml:space="preserve">1.5. Ārvalstu finanšu palīdzība </t>
  </si>
  <si>
    <t>5.0. grupa</t>
  </si>
  <si>
    <t>1.6. Transferti</t>
  </si>
  <si>
    <t>18.0.0.0.</t>
  </si>
  <si>
    <t>1.6.1. Valsts budžeta transferti*</t>
  </si>
  <si>
    <t>19.0.0.0.</t>
  </si>
  <si>
    <t>1.6.2. Pašvaldību budžeta transferti</t>
  </si>
  <si>
    <t>*  EKK kodā 18.1.2.1. uzrādīta  atvasināto publisko personu ieskaitītā atmaksa valsts pamatbudžetā</t>
  </si>
  <si>
    <t xml:space="preserve">Pārvaldnieks      </t>
  </si>
  <si>
    <t>Morusa 67094338</t>
  </si>
  <si>
    <t>Nr.1.8-12.10.2/3-2</t>
  </si>
  <si>
    <t>Valsts pamatbudžetā iemaksājamās valsts nodevas un citi maksājumi no valsts institūciju sniegtajiem
 pakalpojumiem un veiktās darbības</t>
  </si>
  <si>
    <t>3. tabula</t>
  </si>
  <si>
    <t>Klasifikācijas kods</t>
  </si>
  <si>
    <t>Ieņēmumi valsts pamatbudžetā - kopā</t>
  </si>
  <si>
    <t xml:space="preserve">Ārlietu ministrija </t>
  </si>
  <si>
    <t>9.1.9.1.</t>
  </si>
  <si>
    <t>Nodeva par konsulāro amatpersonu sniegtajiem pakalpojumiem</t>
  </si>
  <si>
    <t>9.2.1.6.</t>
  </si>
  <si>
    <t>Nodeva par speciālu atļauju (licenču) izsniegšanu stratēģiskas
nozīmes preču darījumiem</t>
  </si>
  <si>
    <t>Ekonomikas ministrija</t>
  </si>
  <si>
    <t>9.2.9.0.</t>
  </si>
  <si>
    <t>Pārējās valsts nodevas par speciālu atļauju (licenču) izsniegšanu vai profesionālās kvalifikācijas atbilstības dokumentu reģistrāciju</t>
  </si>
  <si>
    <t>Valsts nodeva par naftas produktu drošības rezervju uzturēšanu</t>
  </si>
  <si>
    <t xml:space="preserve">Finanšu ministrija </t>
  </si>
  <si>
    <t>9.1.3.7.</t>
  </si>
  <si>
    <t>Nodeva par azartspēļu iekārtu marķēšanu</t>
  </si>
  <si>
    <t>9.2.6.0.</t>
  </si>
  <si>
    <t>Preču un pakalpojumu loteriju organizēšanas nodeva</t>
  </si>
  <si>
    <t>10.2.0.0.</t>
  </si>
  <si>
    <t xml:space="preserve">Iemaksas no pārbaudēs atklātām slēpto un samazināto ienākumu summām </t>
  </si>
  <si>
    <t xml:space="preserve">Iekšlietu ministrija </t>
  </si>
  <si>
    <t>9.1.3.1.</t>
  </si>
  <si>
    <t>Nodeva par visu veidu šaujamieroču un speciālo līdzekļu atļauju izsniegšanu un to termiņa pagarināšanu, kā arī iekšējās drošības dienesta reģistrāciju</t>
  </si>
  <si>
    <t>9.1.8.1.</t>
  </si>
  <si>
    <t>Nodeva par pasu izsniegšanu</t>
  </si>
  <si>
    <t>9.1.8.2.</t>
  </si>
  <si>
    <t>Nodeva par personas apliecību izsniegšanu</t>
  </si>
  <si>
    <t>9.1.8.3.</t>
  </si>
  <si>
    <t>Nodeva par informācijas sniegšanu no Iedzīvotāju reģistra</t>
  </si>
  <si>
    <t>9.1.8.5.</t>
  </si>
  <si>
    <t>Nodeva par vīzas vai uzturēšanās atļaujas pieprasīšanai nepieciešamo dokumentu izskatīšanu un ar to saistītajiem pakalpojumiem</t>
  </si>
  <si>
    <t>9.1.9.6.</t>
  </si>
  <si>
    <t>Nodeva par naturalizācijas iesniegumu iesniegšanu</t>
  </si>
  <si>
    <t>9.1.9.7.</t>
  </si>
  <si>
    <t>Nodeva par atteikšanos no Latvijas pilsonības un pilsonības atjaunošanas dokumentēšanu</t>
  </si>
  <si>
    <t>9.1.9.8.</t>
  </si>
  <si>
    <t>Valsts nodeva par informācijas sniegšanu no Sodu reģistra</t>
  </si>
  <si>
    <t>9.2.2.0.</t>
  </si>
  <si>
    <t xml:space="preserve">Nodeva par apsardzes darbības kvalifikācijas pārbaudījumu kārtošanu un apsardzes sertifikātu izsniegšanu </t>
  </si>
  <si>
    <t>10.1.1.2.</t>
  </si>
  <si>
    <t xml:space="preserve">Naudas sodi, ko uzliek Valsts policija </t>
  </si>
  <si>
    <t>10.1.1.7.</t>
  </si>
  <si>
    <t>Naudas sodi, ko uzliek Valsts robežsardze</t>
  </si>
  <si>
    <t>10.1.5.1.</t>
  </si>
  <si>
    <t>Naudas sodi, ko uzliek Valsts policija par pārkāpumiem ceļu satiksmē, kas fiksēti ar Valsts policijai piederošajiem tehniskajiem līdzekļiem</t>
  </si>
  <si>
    <t>10.1.5.3.</t>
  </si>
  <si>
    <t>Pārējie naudas sodi, ko uzliek Valsts policija par pārkāpumiem ceļu satiksmē</t>
  </si>
  <si>
    <t>10.1.9.6.</t>
  </si>
  <si>
    <t>Naudas sodi, ko uzliek Pilsonības un migrācijas lietu pārvalde</t>
  </si>
  <si>
    <t xml:space="preserve">Izglītības un zinātnes ministrija </t>
  </si>
  <si>
    <t>9.2.3.0.</t>
  </si>
  <si>
    <t>Nodeva par valsts valodas prasmes atestāciju profesionālo un amata pienākumu veikšanai</t>
  </si>
  <si>
    <t xml:space="preserve">Zemkopības ministrija </t>
  </si>
  <si>
    <t>9.1.9.9.</t>
  </si>
  <si>
    <t>Citas nodevas par juridiskajiem un citiem pakalpojumiem</t>
  </si>
  <si>
    <t>9.2.5.0.</t>
  </si>
  <si>
    <t>Nodeva par dokumentu izsniegšanu, kas attiecas uz medību saimniecības izmantošanu,mednieku un medību vadītāju eksāmeniem, medījamo  dzīvnieku nodarīto zaudējumu aprēķinu un medību trofeju izvešanu no Latvijas</t>
  </si>
  <si>
    <t>10.1.3.1.</t>
  </si>
  <si>
    <t>Naudas sodi par zivju resursiem nodarītajiem zaudējumiem</t>
  </si>
  <si>
    <t>10.1.3.2.</t>
  </si>
  <si>
    <t>Naudas sodi par meža resursiem nodarītajiem kaitējumiem</t>
  </si>
  <si>
    <t>12.1.3.0.</t>
  </si>
  <si>
    <t>Ieņēmumi no konfiscēto zvejas rīku, zvejas līdzekļu un zivju realizācijas</t>
  </si>
  <si>
    <t>12.2.3.0.</t>
  </si>
  <si>
    <t>Ieņēmumi no ūdenstilpju un zvejas tiesību nomas un zvejas tiesību rūpnieciskas izmantošanas (licences)</t>
  </si>
  <si>
    <t>12.2.4.0.</t>
  </si>
  <si>
    <t>Ieņēmumi no ūdenstilpju un zvejas tiesību nomas un zvejas tiesību nerūpnieciskas izmantošanas (makšķerēšanas kartes)</t>
  </si>
  <si>
    <t>12.2.6.0.</t>
  </si>
  <si>
    <t>Ieņēmumi no zaudējumu atlīdzības par meža resursiem nodarītiem kaitējumiem</t>
  </si>
  <si>
    <t>12.2.7.0.</t>
  </si>
  <si>
    <t>Ieņēmumi no zaudējumu atlīdzības par zivju resursiem nodarītiem zaudējumiem</t>
  </si>
  <si>
    <t xml:space="preserve">Satiksmes ministrija </t>
  </si>
  <si>
    <t>Numerācijas lietošanas tiesību ikgadēja valsts nodeva</t>
  </si>
  <si>
    <t>Labklājības ministrija</t>
  </si>
  <si>
    <t xml:space="preserve">Tieslietu ministrija </t>
  </si>
  <si>
    <t>9.1.1.1.</t>
  </si>
  <si>
    <t>Kancelejas nodeva tiesu iestādē</t>
  </si>
  <si>
    <t>9.1.1.2.</t>
  </si>
  <si>
    <t>Nodeva par darbību veikšanu tiesu iestādēs</t>
  </si>
  <si>
    <t>9.1.1.3.</t>
  </si>
  <si>
    <t>Nodeva par izpildu dokumentu iesniegšanu</t>
  </si>
  <si>
    <t>9.1.1.4.</t>
  </si>
  <si>
    <t>Nodeva par darbību veikšanu administratīvajā tiesā</t>
  </si>
  <si>
    <t>9.1.3.2.</t>
  </si>
  <si>
    <t>Nodeva par darbību veikšanu Uzņēmumu reģistrā</t>
  </si>
  <si>
    <t>9.1.3.6.</t>
  </si>
  <si>
    <t>Nodeva par personas datu apstrādes sistēmas reģistrēšanu vai Fizisko personu datu aizsardzības likumā noteikto reģistrējamo izmaiņu izdarīšanu</t>
  </si>
  <si>
    <t>9.1.7.1.</t>
  </si>
  <si>
    <t xml:space="preserve">Kancelejas nodeva par zemesgrāmatas veiktajām darbībām attiecībā uz mantojumu un dāvinājumu </t>
  </si>
  <si>
    <t>9.1.7.2.</t>
  </si>
  <si>
    <t xml:space="preserve">Kancelejas nodeva par zemesgrāmatas veiktajām darbībām, kas iekasēta no fiziskajām personām, izņemot  mantojumus un dāvinājumus </t>
  </si>
  <si>
    <t>9.1.7.3.</t>
  </si>
  <si>
    <t xml:space="preserve">Kancelejas nodeva par zemesgrāmatas veiktajām darbībām, kas iekasēta no juridiskajām personām, izņemot  mantojumus un dāvinājumus </t>
  </si>
  <si>
    <t>9.1.9.3.</t>
  </si>
  <si>
    <t>Nodeva par rūpnieciskā īpašuma aizsardzību</t>
  </si>
  <si>
    <t>9.1.9.4.</t>
  </si>
  <si>
    <t>Nodeva par kadastra izziņas sagatavošanu un izsniegšanu</t>
  </si>
  <si>
    <t>Uzņēmējdarbības riska valsts nodeva</t>
  </si>
  <si>
    <t>10.1.1.1.</t>
  </si>
  <si>
    <t>Naudas sodi, ko uzliek tiesu iestādes</t>
  </si>
  <si>
    <t>10.1.9.2.</t>
  </si>
  <si>
    <t>Naudas sodi, ko uzliek Datu valsts inspekcija *</t>
  </si>
  <si>
    <t>10.1.9.5.</t>
  </si>
  <si>
    <t>Naudas sodi, ko uzliek Valsts valodas centrs</t>
  </si>
  <si>
    <t>Vides aizsardzības un reģionālās attīstības ministrija</t>
  </si>
  <si>
    <t>9.2.1.7.</t>
  </si>
  <si>
    <t>Valsts nodeva par atkritumu savākšanas, pārvadāšanas, pārkraušanas, šķirošanas un uzglabāšanas atļauju</t>
  </si>
  <si>
    <t>9.2.1.8.</t>
  </si>
  <si>
    <t>Valsts nodeva par atļauju A un B kategorijas piesārņojošai darbībai</t>
  </si>
  <si>
    <t>9.2.9.1.</t>
  </si>
  <si>
    <t>Valsts nodeva par paredzētās darbības ietekmes uz vidi sākotnējo izvērtējumu</t>
  </si>
  <si>
    <t>9.2.9.2.</t>
  </si>
  <si>
    <t>Valsts nodeva par būvprojektēšanai nepieciešamo tehnisko un īpašo noteikumu saņemšanu valsts un pašvaldību institūcijās</t>
  </si>
  <si>
    <t>9.2.9.3.</t>
  </si>
  <si>
    <t>Valsts nodeva par zemes dzīļu izmantošanas licenci, bieži sastopamo derīgo izrakteņu ieguves atļauju un atradnes pasi</t>
  </si>
  <si>
    <t>9.2.9.4.</t>
  </si>
  <si>
    <t>Valsts nodeva par speciālās atļaujas (licences) vai atļaujas izsniegšanu darbībām ar jonizējošā starojuma avotiem</t>
  </si>
  <si>
    <t>9.9.1.0.</t>
  </si>
  <si>
    <t>Pārējās nodevas, kas iemaksātas valsts budžetā</t>
  </si>
  <si>
    <t>Kultūras ministrija</t>
  </si>
  <si>
    <t>9.1.3.3.</t>
  </si>
  <si>
    <t>Nodeva par filmu producenta reģistrāciju</t>
  </si>
  <si>
    <t>Veselības  ministrija</t>
  </si>
  <si>
    <t xml:space="preserve">Radio un televīzija </t>
  </si>
  <si>
    <t>9.2.1.3.</t>
  </si>
  <si>
    <t xml:space="preserve">Valsts nodeva par apraides atļaujas izsniegšanu, retranslācijas atļaujas izsniegšanu un tāda pakalpojumu sniedzēja reģistrāciju, kas sniedz elektronisko plašsaziņas līdzekļu pakalpojumus pēc pieprasījuma </t>
  </si>
  <si>
    <t>Informatīvi</t>
  </si>
  <si>
    <t>Ieņēmumi- kopā</t>
  </si>
  <si>
    <t>tajā skaitā</t>
  </si>
  <si>
    <t>Valsts pamatbudžeta nenodokļu ieņēmumos iemaksājamā uzņēmējdarbības riska valsts nodeva</t>
  </si>
  <si>
    <t>Tieslietu ministrijas apakšprogrammā "Darbinieku prasījumu garantiju fonds" un ""Maksātnespējas procesa izmaksas" maksas pakalpojumos un citos pašu ieņēmumos iemaksājamā daļa"</t>
  </si>
  <si>
    <t>*- atmaksāts par iepriekšējiem periodiem</t>
  </si>
  <si>
    <t>Muceniece  67094321</t>
  </si>
  <si>
    <t>2011.gada 15.marts</t>
  </si>
  <si>
    <t>Nr. 1.8-12.10.2/4-2</t>
  </si>
  <si>
    <t>Valsts pamatbudžeta ieņēmumi un izdevumi</t>
  </si>
  <si>
    <t>4. tabula</t>
  </si>
  <si>
    <t>Finansēšanas plāns pārskata periodam</t>
  </si>
  <si>
    <r>
      <t xml:space="preserve">Izpilde no gada sākuma </t>
    </r>
    <r>
      <rPr>
        <vertAlign val="superscript"/>
        <sz val="9"/>
        <rFont val="Times New Roman"/>
        <family val="1"/>
      </rPr>
      <t>3</t>
    </r>
  </si>
  <si>
    <t>Izpilde % pret gada plānu (5/3)</t>
  </si>
  <si>
    <t>I   Ieņēmumi - kopā</t>
  </si>
  <si>
    <t>3.; 4.2; 5.; 7.gr.</t>
  </si>
  <si>
    <t>Resursi izdevumu segšanai</t>
  </si>
  <si>
    <t>3.0.grupa</t>
  </si>
  <si>
    <t>4.2.apakšgrupa</t>
  </si>
  <si>
    <t>Ārvalstu finanšu palīdzība iestādes ieņēmumos</t>
  </si>
  <si>
    <t>5.0.grupa</t>
  </si>
  <si>
    <t>Pašvaldību budžeta transferti</t>
  </si>
  <si>
    <t>19500</t>
  </si>
  <si>
    <t>Ieņēmumi valsts pamatbudžetā no pašvaldību budžeta</t>
  </si>
  <si>
    <t>7.0.grupa</t>
  </si>
  <si>
    <t>Dotācija no vispārējiem ieņēmumiem</t>
  </si>
  <si>
    <t>21710</t>
  </si>
  <si>
    <t>Vispārējā kārtībā sadalāmā dotācija no vispārējiem ieņēmumiem</t>
  </si>
  <si>
    <t>II   Izdevumi - kopā</t>
  </si>
  <si>
    <t>1.0.grupa</t>
  </si>
  <si>
    <t>Uzturēšanas izdevumi</t>
  </si>
  <si>
    <t>1.1.apakšgrupa</t>
  </si>
  <si>
    <t>Kārtējie izdevumi</t>
  </si>
  <si>
    <t>1000</t>
  </si>
  <si>
    <t>Atlīdzība</t>
  </si>
  <si>
    <t>1100</t>
  </si>
  <si>
    <t>Atalgojums</t>
  </si>
  <si>
    <t>1200</t>
  </si>
  <si>
    <t>Darba devēja valsts sociālās apdrošināšanas obligātās iemaksas, sociāla rakstura pabalsti un kompensācijas</t>
  </si>
  <si>
    <t>2000</t>
  </si>
  <si>
    <t>Preces un pakalpojumi</t>
  </si>
  <si>
    <t>2100</t>
  </si>
  <si>
    <t>Komandējumi un dienesta braucieni</t>
  </si>
  <si>
    <t>2200</t>
  </si>
  <si>
    <t>Pakalpojumi</t>
  </si>
  <si>
    <t>2300</t>
  </si>
  <si>
    <t>Krājumi, materiāli, energoresursi, prece, biroja preces un inventārs, kurus neuzskaita kodā 5000</t>
  </si>
  <si>
    <t>2400</t>
  </si>
  <si>
    <t>Izdevumi periodikas iegādei</t>
  </si>
  <si>
    <t>2500</t>
  </si>
  <si>
    <t>Budžeta iestāžu nodokļu maksājumi</t>
  </si>
  <si>
    <t>2800</t>
  </si>
  <si>
    <t>Pakalpojumi, kurus budžeta iestādes apmaksā noteikto funkciju ietvaros , kas nav iestādes administratīvie izdevumi</t>
  </si>
  <si>
    <t>1.2.apakšgrupa</t>
  </si>
  <si>
    <t>Procentu izdevumi</t>
  </si>
  <si>
    <t>4100</t>
  </si>
  <si>
    <t>Procentu maksājumi ārvalstu un starptautiskajām finanšu institūcijām</t>
  </si>
  <si>
    <t>4200</t>
  </si>
  <si>
    <t>Procentu maksājumi iekšzemes kredītiestādēm</t>
  </si>
  <si>
    <t>4300</t>
  </si>
  <si>
    <r>
      <t>Pārējie procentu maksājumi</t>
    </r>
    <r>
      <rPr>
        <vertAlign val="superscript"/>
        <sz val="10"/>
        <rFont val="Times New Roman"/>
        <family val="1"/>
      </rPr>
      <t xml:space="preserve"> 4</t>
    </r>
  </si>
  <si>
    <t>1.3.apakšgrupa</t>
  </si>
  <si>
    <t>Subsīdijas, dotācijas un sociālie pabalsti</t>
  </si>
  <si>
    <t>3000</t>
  </si>
  <si>
    <t>Subsīdijas un dotācijas</t>
  </si>
  <si>
    <t>3100</t>
  </si>
  <si>
    <t>Subsīdijas lauksaimniecības ražošanai</t>
  </si>
  <si>
    <t>3200</t>
  </si>
  <si>
    <t>Subsīdijas un dotācijas komersantiem, biedrībām un nodibinājumiem, izņemot lauksaimniecības ražošanu</t>
  </si>
  <si>
    <t>3300</t>
  </si>
  <si>
    <t>Subsīdijas komersantiem sabiedriskā transporta pakalpojumu nodrošināša nai (par pasažieru regulārajiem pārvadājumiem)</t>
  </si>
  <si>
    <t>3500</t>
  </si>
  <si>
    <t>Konkursa kārtībā un sadarbības līgumiem un programmām sadalāmie valsts budžeta līdzekļi, kurus valsts budžeta likumā kārtējam gadam objektīvu iemeslu dēļ nav bijis iespējams ieplānot sadalījumā pa ekonomiskajām kategorijām</t>
  </si>
  <si>
    <t>6000</t>
  </si>
  <si>
    <t>Sociālie pabalsti</t>
  </si>
  <si>
    <t>6200</t>
  </si>
  <si>
    <t>Pensijas un sociālie pabalsti naudā</t>
  </si>
  <si>
    <t>6210</t>
  </si>
  <si>
    <t>Valsts pensijas</t>
  </si>
  <si>
    <t>6220</t>
  </si>
  <si>
    <t>Valsts sociālās apdrošināšanas pabalsti naudā</t>
  </si>
  <si>
    <t>6240</t>
  </si>
  <si>
    <t>Valsts nodarbinātības pabalsti naudā</t>
  </si>
  <si>
    <t>6290</t>
  </si>
  <si>
    <t>Valsts budžeta maksājumi iedzīvotājiem</t>
  </si>
  <si>
    <t>6300</t>
  </si>
  <si>
    <t>Sociālie pabalsti natūrā</t>
  </si>
  <si>
    <t>6400</t>
  </si>
  <si>
    <t>Pārējie klasifikācijā neminētie maksājumi iedzīvotājiem natūrā un kompensācijas</t>
  </si>
  <si>
    <t>1.4.apakšgrupa</t>
  </si>
  <si>
    <t>Kārtējie maksājumi Eiropas Kopienas budžetā un starptautiskā sadarbība</t>
  </si>
  <si>
    <t>7600</t>
  </si>
  <si>
    <t>Kārtējie maksājumi Eiropas Kopienas budžetā</t>
  </si>
  <si>
    <t>7700</t>
  </si>
  <si>
    <t>Starptautiskā sadarbība</t>
  </si>
  <si>
    <t>1.5.apakšgrupa</t>
  </si>
  <si>
    <t>Uzturēšanas izdevumu transferti</t>
  </si>
  <si>
    <t>7100</t>
  </si>
  <si>
    <t>Valsts budžeta uzturēšanas izdevumu transferti</t>
  </si>
  <si>
    <t>7120</t>
  </si>
  <si>
    <t>Valsts budžeta uzturēšanas izdevumu transferti no valsts pamatbudžeta uz valsts speciālo budžetu</t>
  </si>
  <si>
    <t>7300</t>
  </si>
  <si>
    <t>Valsts budžeta mērķdotācijas uzturēšanas izdevumiem pašvaldībām</t>
  </si>
  <si>
    <t>7400</t>
  </si>
  <si>
    <t>Valsts budžeta dotācijas un citi transferti pašvaldībām un no valsts budžeta daļēji finansētajām atvasinātajām publiskajām personām (izņemot pašvaldības)</t>
  </si>
  <si>
    <t>2.0.grupa</t>
  </si>
  <si>
    <t>Kapitālie izdevumi</t>
  </si>
  <si>
    <t>2.1.apakšgrupa</t>
  </si>
  <si>
    <t>Pamatkapitāla veidošana</t>
  </si>
  <si>
    <t>5100</t>
  </si>
  <si>
    <t>Nemateriālie ieguldījumi</t>
  </si>
  <si>
    <t>5200</t>
  </si>
  <si>
    <t>Pamatlīdzekļi</t>
  </si>
  <si>
    <t>2.2.apakšgrupa</t>
  </si>
  <si>
    <t>Valsts budžeta un pašvaldību budžetu transferti un mērķdotācijas kapitālajiem izdevumiem</t>
  </si>
  <si>
    <t>9100</t>
  </si>
  <si>
    <t>Valsts budžeta kapitālo izdevumu transferti</t>
  </si>
  <si>
    <t>9130</t>
  </si>
  <si>
    <t>Valsts budžeta kapitālo izdevumu transferti no valsts pamatbudžeta uz pašvaldības pamatbudžetu</t>
  </si>
  <si>
    <t>9500</t>
  </si>
  <si>
    <t>Valsts budžeta mērķdotācija kapitālajiem izdevumiem pašvaldībām</t>
  </si>
  <si>
    <t>F21010000</t>
  </si>
  <si>
    <t>F210100001</t>
  </si>
  <si>
    <t>F210100002</t>
  </si>
  <si>
    <t>F210100005</t>
  </si>
  <si>
    <t>F40010000</t>
  </si>
  <si>
    <r>
      <t xml:space="preserve">Aizdevumi </t>
    </r>
    <r>
      <rPr>
        <vertAlign val="superscript"/>
        <sz val="10"/>
        <rFont val="Times New Roman"/>
        <family val="1"/>
      </rPr>
      <t>2</t>
    </r>
  </si>
  <si>
    <t>F40020000</t>
  </si>
  <si>
    <r>
      <t xml:space="preserve">Aizņēmumi </t>
    </r>
    <r>
      <rPr>
        <vertAlign val="superscript"/>
        <sz val="10"/>
        <rFont val="Times New Roman"/>
        <family val="1"/>
      </rPr>
      <t>2</t>
    </r>
  </si>
  <si>
    <t>III   Izdevumi atbilstoši  funkcionālajām kategorijām</t>
  </si>
  <si>
    <t>01.000</t>
  </si>
  <si>
    <t>Vispārējie valdības dienesti</t>
  </si>
  <si>
    <t>02.000</t>
  </si>
  <si>
    <t>Aizsardzība</t>
  </si>
  <si>
    <t>03.000</t>
  </si>
  <si>
    <t>Sabiedriskā kārtība un drošība</t>
  </si>
  <si>
    <t>04.000</t>
  </si>
  <si>
    <t>Ekonomiskā darbība</t>
  </si>
  <si>
    <t>05.000</t>
  </si>
  <si>
    <t>Vides aizsardzība</t>
  </si>
  <si>
    <t>06.000</t>
  </si>
  <si>
    <t>Pašvaldības teritoriju un mājokļu apsaimniekošana</t>
  </si>
  <si>
    <t>07.000</t>
  </si>
  <si>
    <t>Veselība</t>
  </si>
  <si>
    <t>08.000</t>
  </si>
  <si>
    <t>Atpūta, kultūra un reliģija</t>
  </si>
  <si>
    <t>09.000</t>
  </si>
  <si>
    <r>
      <t>Izglītība</t>
    </r>
    <r>
      <rPr>
        <vertAlign val="superscript"/>
        <sz val="10"/>
        <rFont val="Times New Roman"/>
        <family val="1"/>
      </rPr>
      <t xml:space="preserve"> 4</t>
    </r>
  </si>
  <si>
    <t>10.000</t>
  </si>
  <si>
    <t>Sociālā aizsardzība</t>
  </si>
  <si>
    <t>01</t>
  </si>
  <si>
    <t>Valsts prezidenta kanceleja</t>
  </si>
  <si>
    <t>1.0.; 2.0.grupa</t>
  </si>
  <si>
    <t>Izdevumi – kopā</t>
  </si>
  <si>
    <t>F00000000</t>
  </si>
  <si>
    <t>02</t>
  </si>
  <si>
    <t>Saeima</t>
  </si>
  <si>
    <t>03</t>
  </si>
  <si>
    <t>Ministru kabinets</t>
  </si>
  <si>
    <t>04</t>
  </si>
  <si>
    <t>Korupcijas novēršanas un apkarošanas birojs</t>
  </si>
  <si>
    <t>05</t>
  </si>
  <si>
    <t>Tiesībsarga birojs</t>
  </si>
  <si>
    <t>10</t>
  </si>
  <si>
    <t>Aizsardzības ministrija</t>
  </si>
  <si>
    <t>7130</t>
  </si>
  <si>
    <t>Valsts budžeta uzturēšanas izdevumu transferti no valsts pamatbudžeta uz valsts pamatbudžetu</t>
  </si>
  <si>
    <t>7131</t>
  </si>
  <si>
    <t>Valsts budžeta uzturēšanas izdevumu transferti no valsts pamatbudžeta dotācijas no vispārējiem ieņēmumiem uz valsts pamatbudžetu</t>
  </si>
  <si>
    <t>11</t>
  </si>
  <si>
    <t>Ārlietu ministrija</t>
  </si>
  <si>
    <t>12</t>
  </si>
  <si>
    <t>21210</t>
  </si>
  <si>
    <t>Ārvalstu finanšu palīdzība atmaksām valsts pamatbudžetam</t>
  </si>
  <si>
    <t>21720</t>
  </si>
  <si>
    <t>Dotācija no vispārējiem ieņēmumiem atmaksām valsts pamatbudžetā</t>
  </si>
  <si>
    <t>7500</t>
  </si>
  <si>
    <t>Uzturēšanas izdevumu atmaksa valsts budžetam</t>
  </si>
  <si>
    <t>7510</t>
  </si>
  <si>
    <t>Atmaksa valsts pamatbudžetā par veiktajiem uzturēšanas izdevumiem Eiropas Savienības fondu līdzfinansētajos projektos</t>
  </si>
  <si>
    <t>13</t>
  </si>
  <si>
    <t>Finanšu ministrija</t>
  </si>
  <si>
    <t>7132</t>
  </si>
  <si>
    <t>Valsts budžeta uzturēšanas izdevumu transferti no valsts pamatbudžeta ārvalstu finanšu palīdzības līdzekļiem uz valsts pamatbudžetu</t>
  </si>
  <si>
    <t>7520</t>
  </si>
  <si>
    <t>Atmaksa valsts pamatbudžetā no Eiropas Savienības palīdzības programmu un Eiropas Savienības politiku instrumentu līdzekļiem par Latvijas valsts ieguldītajiem finanšu resursiem Kohēzijas fonda projektos un SAPARD programmā</t>
  </si>
  <si>
    <t>9600</t>
  </si>
  <si>
    <t>Atmaksa valsts budžetā par veiktajiem kapitālajiem izdevumiem</t>
  </si>
  <si>
    <t>F40010010</t>
  </si>
  <si>
    <t>Izsniegtie aizdevumi</t>
  </si>
  <si>
    <t>F40010020</t>
  </si>
  <si>
    <t>Izsniegto aizdevumu saņemtā atmaksa</t>
  </si>
  <si>
    <t>14</t>
  </si>
  <si>
    <t>Iekšlietu ministrija</t>
  </si>
  <si>
    <t>Valsts budžeta transferti</t>
  </si>
  <si>
    <t>18100</t>
  </si>
  <si>
    <t>Valsts pamatbudžeta savstarpējie transferti</t>
  </si>
  <si>
    <t>18130</t>
  </si>
  <si>
    <t>Valsts pamatbudžeta iestāžu saņemtie transferta pārskaitījumi no citas ministrijas vai centrālās iestādes valsts pamatbudžetā</t>
  </si>
  <si>
    <t>18131</t>
  </si>
  <si>
    <t>Valsts pamatbudžeta iestāžu saņemtie transferta pārskaitījumi no valsts pamatbudžeta dotācijas no vispārējiem ieņēmumiem</t>
  </si>
  <si>
    <t>18132</t>
  </si>
  <si>
    <t>Valsts pamatbudžeta finansēto iestāžu saņemtie transferti no citas valsts pamatbudžeta finansētās ministrijas vai centrālās iestādes ārvalstu finanšu palīdzības līdzekļiem</t>
  </si>
  <si>
    <t>15</t>
  </si>
  <si>
    <t>Izglītības un zinātnes ministrija</t>
  </si>
  <si>
    <r>
      <t xml:space="preserve">Procentu izdevumi </t>
    </r>
    <r>
      <rPr>
        <vertAlign val="superscript"/>
        <sz val="10"/>
        <rFont val="Times New Roman"/>
        <family val="1"/>
      </rPr>
      <t>4</t>
    </r>
  </si>
  <si>
    <t>F40020010</t>
  </si>
  <si>
    <t>Saņemtie aizņēmumi</t>
  </si>
  <si>
    <t>F40020020</t>
  </si>
  <si>
    <r>
      <t>Saņemto aizņēmumu atmaksa</t>
    </r>
    <r>
      <rPr>
        <vertAlign val="superscript"/>
        <sz val="10"/>
        <rFont val="Times New Roman"/>
        <family val="1"/>
      </rPr>
      <t xml:space="preserve"> 1</t>
    </r>
  </si>
  <si>
    <t>16</t>
  </si>
  <si>
    <t>Zemkopības ministrija</t>
  </si>
  <si>
    <t>17</t>
  </si>
  <si>
    <t>Satiksmes ministrija</t>
  </si>
  <si>
    <t>18</t>
  </si>
  <si>
    <t>19</t>
  </si>
  <si>
    <t>Tieslietu ministrija</t>
  </si>
  <si>
    <t>21</t>
  </si>
  <si>
    <t>22</t>
  </si>
  <si>
    <t>24</t>
  </si>
  <si>
    <t>Valsts kontrole</t>
  </si>
  <si>
    <t>28</t>
  </si>
  <si>
    <t>Augstākā tiesa</t>
  </si>
  <si>
    <t>29</t>
  </si>
  <si>
    <t>Veselības ministrija</t>
  </si>
  <si>
    <t>30</t>
  </si>
  <si>
    <t>Satversmes tiesa</t>
  </si>
  <si>
    <t>32</t>
  </si>
  <si>
    <t>Prokuratūra</t>
  </si>
  <si>
    <t>35</t>
  </si>
  <si>
    <t>Centrālā vēlēšanu komisija</t>
  </si>
  <si>
    <t>37</t>
  </si>
  <si>
    <t>Centrālā zemes komisija</t>
  </si>
  <si>
    <t>47</t>
  </si>
  <si>
    <t>Radio un televīzija</t>
  </si>
  <si>
    <t>62</t>
  </si>
  <si>
    <t>Mērķdotācijas pašvaldībām</t>
  </si>
  <si>
    <t>64</t>
  </si>
  <si>
    <t>Dotācija pašvaldībām</t>
  </si>
  <si>
    <t>74</t>
  </si>
  <si>
    <t>Gadskārtējā valsts budžeta izpildes procesā pārdalāmais finansējums</t>
  </si>
  <si>
    <t>Informatīvi: konsolidētās pozīcijas</t>
  </si>
  <si>
    <t>Valsts pamatbudžeta iestāžu saņemtie transferti no citas valsts pamatbudžeta finansētas ministrijas vai centrālās iestādes ārvalstu finanšu palīdzības līdzekļiem</t>
  </si>
  <si>
    <t>Izdevumi</t>
  </si>
  <si>
    <t>Kapitālo izdevumu transferti, mērķdotācijas</t>
  </si>
  <si>
    <t>Atmaksa valsts pamatbudžetā par veiktajiem kapitālajiem izdevumiem</t>
  </si>
  <si>
    <t>Pārskatā noapaļošanas dēļ iespējamas atšķirības starp komponentu summu un kopsummu</t>
  </si>
  <si>
    <t>Pārskata ailes "Izpilde no gada sākuma" rindās "F210100001" un "F210100002" pa ministrijām un centrālajām valsts iestādēm uzrādīti pārceltie ministriju pamatbudžeta atlikumi</t>
  </si>
  <si>
    <r>
      <t>1</t>
    </r>
    <r>
      <rPr>
        <sz val="9"/>
        <rFont val="Times New Roman"/>
        <family val="1"/>
      </rPr>
      <t xml:space="preserve"> Valsts kasei atmaksātie aizņēmumi Ls 113 693, dzēstie studiju un studējošo kredīti komercbankām Ls 41 788</t>
    </r>
  </si>
  <si>
    <r>
      <t>2</t>
    </r>
    <r>
      <rPr>
        <sz val="9"/>
        <rFont val="Times New Roman"/>
        <family val="1"/>
      </rPr>
      <t xml:space="preserve"> Budžeta izpilde konsolidēta par savstarpējiem valsts pamatbudžeta aizdevumiem un aizņēmumiem Ls 113 693</t>
    </r>
  </si>
  <si>
    <r>
      <rPr>
        <vertAlign val="superscript"/>
        <sz val="9"/>
        <rFont val="Times New Roman"/>
        <family val="1"/>
      </rPr>
      <t>3</t>
    </r>
    <r>
      <rPr>
        <sz val="9"/>
        <rFont val="Times New Roman"/>
        <family val="1"/>
      </rPr>
      <t xml:space="preserve"> Pārskatā nav uzrādīti kļūdaini klasificētie 
transfertu ieņēmumi:
- Iekšlietu ministrijai Ls 7 067 vērtībā;
- Vides aizsardzības un reģionālās attīstības ministrijai Ls 1 307 vērtībā.</t>
    </r>
  </si>
  <si>
    <r>
      <t xml:space="preserve">4 </t>
    </r>
    <r>
      <rPr>
        <sz val="9"/>
        <rFont val="Times New Roman"/>
        <family val="1"/>
      </rPr>
      <t>Izglītības un zinātnes ministrijai rindā "Procentu izdevumi" uzrādīti kļūdaini atjaunotie izdevumi 3.0. grupā Ls 137 vērtībā.</t>
    </r>
  </si>
  <si>
    <t xml:space="preserve">S.Krūmiņa-Pēkšena </t>
  </si>
  <si>
    <t>67094384</t>
  </si>
  <si>
    <t>Nr.1.8-12.10.2/5-2</t>
  </si>
  <si>
    <t>Valsts speciālā budžeta ieņēmumu un izdevumu atšifrējums pa programmām un apakšprogrammām</t>
  </si>
  <si>
    <t>(2011.gada janvāris-februāris)</t>
  </si>
  <si>
    <t>5.tabula</t>
  </si>
  <si>
    <t>Saņemto aizņēmumu atmaksa</t>
  </si>
  <si>
    <t>F50010000</t>
  </si>
  <si>
    <t>F210100003</t>
  </si>
  <si>
    <t>F210100004</t>
  </si>
  <si>
    <t>18. Labklājības ministrija</t>
  </si>
  <si>
    <t xml:space="preserve">     7700</t>
  </si>
  <si>
    <t xml:space="preserve">    7300</t>
  </si>
  <si>
    <t xml:space="preserve">    7400</t>
  </si>
  <si>
    <t>04.00.00. Sociālā apdrošināšana</t>
  </si>
  <si>
    <t>02000</t>
  </si>
  <si>
    <t>Sociālās apdrošināšanas iemaksas</t>
  </si>
  <si>
    <t>02100</t>
  </si>
  <si>
    <t>Brīvprātīgās sociālās apdrošināšanas iemaksas</t>
  </si>
  <si>
    <t>02110</t>
  </si>
  <si>
    <t>Brīvprātīgās sociālās apdrošināšanas iemaksas valsts pensiju apdrošināšanai</t>
  </si>
  <si>
    <t>02120</t>
  </si>
  <si>
    <t>Brīvprātīgās sociālās apdrošināšanas iemaksas invaliditātes, maternitātes un slimības apdrošināšanai un vecāku apdrošināšanai</t>
  </si>
  <si>
    <t>02130</t>
  </si>
  <si>
    <t>Brīvprātīgās sociālās apdrošināšanas iemaksas socālajai apdrošināšanai bezdarba gadījumiem</t>
  </si>
  <si>
    <t>02140</t>
  </si>
  <si>
    <t>Brīvprātīgās sociālās apdrošināšanas iemaksas sociālajai apdrošināšanaipret nelaimes gadījumiem darbā un arodslimībām</t>
  </si>
  <si>
    <t>02400</t>
  </si>
  <si>
    <t>Ieņēmumi valsts speciālajā budžetā no valsts sociālās apdrošināšanas obligāto iemaksu sadales</t>
  </si>
  <si>
    <t>02410</t>
  </si>
  <si>
    <t>Valsts sociālās apdrošināšanas obligātās iemaksas valsts pensiju apdrošināšanai</t>
  </si>
  <si>
    <t>02420</t>
  </si>
  <si>
    <t>Valsts sociālās apdrošināšanas obligātās iemaksas sociālajai apdrošināšanai bezdarba gadījumiem</t>
  </si>
  <si>
    <t>02430</t>
  </si>
  <si>
    <t>Valsts sociālās apdrošināšanas obligātās iemaksas sociālajai apdrošināšanai pret nelaimes gadījumiem darbā un arodslimībām</t>
  </si>
  <si>
    <t xml:space="preserve">    02440</t>
  </si>
  <si>
    <t>Valsts sociālās apdrošināšanas obligātās iemaksas invaliditātes, maternitātes un slimības apdrošināšanai un vecāku apdrošināšanai</t>
  </si>
  <si>
    <t>22.5.0.0.</t>
  </si>
  <si>
    <t>Pārējās sociālās apdrošināšanas iemaksas</t>
  </si>
  <si>
    <t xml:space="preserve">               22510</t>
  </si>
  <si>
    <t>Uzkrātā fondēto pensiju kapitāla iemaksas valsts pensiju speciālajā budžetā</t>
  </si>
  <si>
    <t xml:space="preserve">               22520</t>
  </si>
  <si>
    <t>Valsts sociālās apdrošināšanas iemaksas fondēto pensiju shēmā</t>
  </si>
  <si>
    <t xml:space="preserve">               22590</t>
  </si>
  <si>
    <t>12/14.0.0.0;22.*.0.0</t>
  </si>
  <si>
    <t>Pārējie nenodokļu ieņēmumi – kopā</t>
  </si>
  <si>
    <t>22.4.0.0.</t>
  </si>
  <si>
    <t>Citi valsts sociālās apdrošināšanas speciālā budžeta ieņēmumi saskaņā ar normatīvajiem aktiem</t>
  </si>
  <si>
    <t>22410</t>
  </si>
  <si>
    <t>Regresa prasības</t>
  </si>
  <si>
    <t xml:space="preserve">    22420</t>
  </si>
  <si>
    <t>Ieņēmumi no kapitāldaļu pārdošanas un pārvērtēšanas, vērtspapīru tirdzniecības un pārvērtēšanas</t>
  </si>
  <si>
    <t xml:space="preserve">       22421</t>
  </si>
  <si>
    <t>Dividendes no kapitāla daļām</t>
  </si>
  <si>
    <t xml:space="preserve">       22422</t>
  </si>
  <si>
    <t>Ieņēmumi no kapitāla daļu pārdošanas</t>
  </si>
  <si>
    <t xml:space="preserve">    22440</t>
  </si>
  <si>
    <t>VSAA ieņēmumi par valsts fondēto pensiju shēmas administrēšanu</t>
  </si>
  <si>
    <t xml:space="preserve">        22460</t>
  </si>
  <si>
    <t>Kapitalizācijas rezultātā atgūtie līdzekļi</t>
  </si>
  <si>
    <t xml:space="preserve">    22470</t>
  </si>
  <si>
    <t>Iepriekšējos budžeta periodos valsts sociālās apdrošināšanas speciālā budžeta saņemto un iepriekšējos gados neizlietoto budžeta līdzekļu no īpašiem mērķiem iezīmētiem ieņēmumiem atmaksa</t>
  </si>
  <si>
    <t xml:space="preserve">    22490</t>
  </si>
  <si>
    <t>Pārējie iepriekš neklasificētie ieņēmumi</t>
  </si>
  <si>
    <t>22.6.0.0.</t>
  </si>
  <si>
    <t>Pārējie valsts sociālās apdrošināšanas speciālā budžeta ieņēmumi</t>
  </si>
  <si>
    <t>22610</t>
  </si>
  <si>
    <t>Ieņēmumi par valsts sociālās apdrošināšanas speciālā budžeta līdzekļu atlikuma izmantošanu</t>
  </si>
  <si>
    <t>22620</t>
  </si>
  <si>
    <t>Ieņēmumi no valsts sociālās apdrošināšanas speciālā budžeta līdzekļu noguldījumiem depozītā</t>
  </si>
  <si>
    <t>22690</t>
  </si>
  <si>
    <t>18200</t>
  </si>
  <si>
    <t>Uzturēšanas izdevumu transferti valsts speciālajā budžetā no valsts pamatbudžeta</t>
  </si>
  <si>
    <t>18210</t>
  </si>
  <si>
    <t>Valsts speciālā budžeta saņemtās dotācijas no valsts pamatbudžeta</t>
  </si>
  <si>
    <t xml:space="preserve">       18211</t>
  </si>
  <si>
    <t>Valsts pamatbudžeta dotācija Valsts sociālās apdrošināšanas aģentūrai no valsts budžeta izmaksājamo valsts sociālo pabalstu aprēķināšanai, piešķiršanai un piegādei</t>
  </si>
  <si>
    <t xml:space="preserve">       18212</t>
  </si>
  <si>
    <t>Valsts iemaksas valsts sociālajai apdrošināšanai valsts pensiju apdrošināšanai</t>
  </si>
  <si>
    <t xml:space="preserve">       18213</t>
  </si>
  <si>
    <t>Valsts iemaksas sociālajai apdrošināšanai bezdarba gadījumam</t>
  </si>
  <si>
    <t xml:space="preserve">       18214</t>
  </si>
  <si>
    <t>Valsts budžeta dotācija apgādnieka zaudējumu pensiju izmaksai</t>
  </si>
  <si>
    <t xml:space="preserve">       18215</t>
  </si>
  <si>
    <t>Valsts budžeta dotācija Augstākās Padomes deputātu pensiju izmaksai</t>
  </si>
  <si>
    <t xml:space="preserve">       18217</t>
  </si>
  <si>
    <t>Dotācija politiski represēto personu pensiju atvieglojumiem</t>
  </si>
  <si>
    <t xml:space="preserve">       18218</t>
  </si>
  <si>
    <t>Pārējās dotācijas no valsts pamatbudžeta</t>
  </si>
  <si>
    <t>04.01.00</t>
  </si>
  <si>
    <t>Valsts pensiju speciālais budžets</t>
  </si>
  <si>
    <t>Ieņēmumi - kopā</t>
  </si>
  <si>
    <t>22510</t>
  </si>
  <si>
    <t>22520</t>
  </si>
  <si>
    <t>22590</t>
  </si>
  <si>
    <t>22420</t>
  </si>
  <si>
    <t>22460</t>
  </si>
  <si>
    <t>22490</t>
  </si>
  <si>
    <t>18212</t>
  </si>
  <si>
    <t>18214</t>
  </si>
  <si>
    <t>18215</t>
  </si>
  <si>
    <t>18217</t>
  </si>
  <si>
    <t>18218</t>
  </si>
  <si>
    <t>18500</t>
  </si>
  <si>
    <t>Valsts speciālā budžeta savstarpējie transferti</t>
  </si>
  <si>
    <t>18520</t>
  </si>
  <si>
    <t>Valsts sociālās apdrošināšanas speciālā budžeta transferti</t>
  </si>
  <si>
    <t>18521</t>
  </si>
  <si>
    <t>No nodarbinātības speciālā budžeta valsts pensiju apdrošināšanai</t>
  </si>
  <si>
    <t>18522</t>
  </si>
  <si>
    <t>No darba negadījumu speciālā budžeta valsts pensiju apdrošināšanai</t>
  </si>
  <si>
    <t>18523</t>
  </si>
  <si>
    <t>No invaliditātes, maternitātes un slimības speciālā budžeta valsts pensiju apdrošināšanai</t>
  </si>
  <si>
    <t>Izdevumi - kopā</t>
  </si>
  <si>
    <t>7140</t>
  </si>
  <si>
    <t>Valsts budžeta uzturēšanas izdevumu transferti no valsts speciālā budžeta uz valsts speciālo budžetu</t>
  </si>
  <si>
    <t>04.02.00</t>
  </si>
  <si>
    <t>Nodarbinātības speciālais budžets</t>
  </si>
  <si>
    <t xml:space="preserve">        22420</t>
  </si>
  <si>
    <t xml:space="preserve">    22.5.0.0.</t>
  </si>
  <si>
    <t xml:space="preserve">       22590</t>
  </si>
  <si>
    <t xml:space="preserve">        22410</t>
  </si>
  <si>
    <t xml:space="preserve">        22470</t>
  </si>
  <si>
    <t xml:space="preserve">        22490</t>
  </si>
  <si>
    <t xml:space="preserve">        22610</t>
  </si>
  <si>
    <t xml:space="preserve">        22620</t>
  </si>
  <si>
    <t xml:space="preserve">        22690</t>
  </si>
  <si>
    <t>18213</t>
  </si>
  <si>
    <t>18524</t>
  </si>
  <si>
    <t>No darba negadījumu speciālā budžeta sociālajai apdrošināšanai bezdarba gadījumam</t>
  </si>
  <si>
    <t>18525</t>
  </si>
  <si>
    <t>No invaliditātes, maternitātes un slimības speciālā budžeta sociālajai apdrošināšanai bezdarba gadījumam</t>
  </si>
  <si>
    <t>04.03.00</t>
  </si>
  <si>
    <t>Darba negadījumu speciālais budžets</t>
  </si>
  <si>
    <t xml:space="preserve">        02430</t>
  </si>
  <si>
    <t>04.04.00</t>
  </si>
  <si>
    <t>Invaliditātes, maternitātes un slimības speciālais budžets</t>
  </si>
  <si>
    <t xml:space="preserve">       02440</t>
  </si>
  <si>
    <t>18530</t>
  </si>
  <si>
    <t>Transferta pārskaitījumi viena speciālā budžeta veida ietvaros</t>
  </si>
  <si>
    <t>04.05.00</t>
  </si>
  <si>
    <t>Valsts sociālās apdrošināšanas aģentūras speciālais budžets</t>
  </si>
  <si>
    <t xml:space="preserve">             22422</t>
  </si>
  <si>
    <t xml:space="preserve">        22440</t>
  </si>
  <si>
    <t>18211</t>
  </si>
  <si>
    <t>18526</t>
  </si>
  <si>
    <t>No valsts pensiju speciālā budžeta ieskaitītie līdzekļi Valsts sociālās apdrošināšanas aģentūrai</t>
  </si>
  <si>
    <t>18527</t>
  </si>
  <si>
    <t>No nodarbinātības speciālā budžeta ieskaitītie līdzekļi Valsts sociālās apdrošināšanas aģentūrai</t>
  </si>
  <si>
    <t>18528</t>
  </si>
  <si>
    <t>No darba negadījumu speciālā budžeta ieskaitītie līdzekļi Valsts sociālās apdrošināšanas aģentūrai</t>
  </si>
  <si>
    <t>18529</t>
  </si>
  <si>
    <t>No invaliditātes, maternitātes un slimības speciālā budžeta ieskaitītie līdzekļi Valsts sociālās apdrošināšanas aģentūrai</t>
  </si>
  <si>
    <t>Klūdaini ieskaitītie ieņēmumi  EKK- 22690 programmā 04.01.00 "Valsts pensiju speciālais budžets" Ls 291, 04.02.00 "Nodarbinātības speciālais budžets'' Ls 39, 04.03.00 "Darba negadījumu speciālais budžets" Ls 89 un  04.04.00 "Invaliditātes, maternitātes un slimības speciālais budžets" Ls 2123 pārklasificēti uz  izdevumu  atjaunošanu speciālā budžeta programmās EKK-6200  kopā Ls 2542 apmērā.</t>
  </si>
  <si>
    <t xml:space="preserve">       K. Āboliņš</t>
  </si>
  <si>
    <t>Kadiša 67094320</t>
  </si>
  <si>
    <t xml:space="preserve">    Nr.1.8-12.10.2/6-2</t>
  </si>
  <si>
    <t>Valsts budžeta ziedojumu un dāvinājumu ieņēmumi un izdevumi</t>
  </si>
  <si>
    <t>(2011.gada janvāris- februāris)</t>
  </si>
  <si>
    <t xml:space="preserve"> 6.tabula</t>
  </si>
  <si>
    <t>I   Saņemtie dāvinājumi un ziedojumi - kopā</t>
  </si>
  <si>
    <t>6.0.grupa</t>
  </si>
  <si>
    <t>Saņemtie ziedojumi un dāvinājumi</t>
  </si>
  <si>
    <t>23100</t>
  </si>
  <si>
    <t>Ziedojumu un dāvinājumu ieņēmumi no valūtas kursa svārstībām</t>
  </si>
  <si>
    <t>23400</t>
  </si>
  <si>
    <t>Ziedojumi un dāvinājumi, kas saņemti no juridiskajām personām</t>
  </si>
  <si>
    <t>23500</t>
  </si>
  <si>
    <t>Ziedojumi un dāvinājumi, kas saņemti no fiziskajām personām</t>
  </si>
  <si>
    <t>II   Izdevumi atbilstoši  ekonomiskajām kategorijām</t>
  </si>
  <si>
    <t>Izglītība</t>
  </si>
  <si>
    <t>1; 2, 3; 4.2; 5.gr.</t>
  </si>
  <si>
    <t>Ieņēmumi – kopā</t>
  </si>
  <si>
    <t>Nr.1.8-12.10.2/8-2</t>
  </si>
</sst>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 ##0"/>
    <numFmt numFmtId="165" formatCode="0&quot;.&quot;0"/>
    <numFmt numFmtId="166" formatCode="#,##0.0"/>
    <numFmt numFmtId="167" formatCode="0.0"/>
    <numFmt numFmtId="168" formatCode="0&quot;.&quot;00"/>
    <numFmt numFmtId="169" formatCode="###,###,###"/>
  </numFmts>
  <fonts count="57">
    <font>
      <sz val="11"/>
      <color indexed="8"/>
      <name val="Calibri"/>
      <family val="2"/>
    </font>
    <font>
      <sz val="10"/>
      <name val="Arial"/>
      <family val="2"/>
    </font>
    <font>
      <sz val="10"/>
      <name val="Times New Roman"/>
      <family val="1"/>
    </font>
    <font>
      <sz val="8"/>
      <name val="Times New Roman"/>
      <family val="1"/>
    </font>
    <font>
      <b/>
      <sz val="12"/>
      <name val="Times New Roman"/>
      <family val="1"/>
    </font>
    <font>
      <sz val="12"/>
      <name val="Arial"/>
      <family val="2"/>
    </font>
    <font>
      <sz val="12"/>
      <name val="Times New Roman"/>
      <family val="1"/>
    </font>
    <font>
      <sz val="11"/>
      <name val="Times New Roman"/>
      <family val="1"/>
    </font>
    <font>
      <b/>
      <sz val="11"/>
      <name val="Times New Roman"/>
      <family val="1"/>
    </font>
    <font>
      <i/>
      <sz val="11"/>
      <name val="Times New Roman"/>
      <family val="1"/>
    </font>
    <font>
      <i/>
      <sz val="10"/>
      <name val="Times New Roman"/>
      <family val="1"/>
    </font>
    <font>
      <sz val="11"/>
      <name val="Arial"/>
      <family val="2"/>
    </font>
    <font>
      <sz val="9"/>
      <name val="Times New Roman"/>
      <family val="1"/>
    </font>
    <font>
      <b/>
      <sz val="10"/>
      <name val="Times New Roman"/>
      <family val="1"/>
    </font>
    <font>
      <sz val="10"/>
      <color indexed="56"/>
      <name val="Times New Roman"/>
      <family val="1"/>
    </font>
    <font>
      <b/>
      <sz val="9"/>
      <name val="Times New Roman"/>
      <family val="1"/>
    </font>
    <font>
      <sz val="8.5"/>
      <name val="Times New Roman"/>
      <family val="1"/>
    </font>
    <font>
      <i/>
      <sz val="9"/>
      <name val="Times New Roman"/>
      <family val="1"/>
    </font>
    <font>
      <b/>
      <sz val="8.5"/>
      <name val="Times New Roman"/>
      <family val="1"/>
    </font>
    <font>
      <sz val="10"/>
      <color indexed="10"/>
      <name val="Times New Roman"/>
      <family val="1"/>
    </font>
    <font>
      <i/>
      <sz val="8.5"/>
      <name val="Times New Roman"/>
      <family val="1"/>
    </font>
    <font>
      <sz val="11"/>
      <color indexed="9"/>
      <name val="Calibri"/>
      <family val="2"/>
    </font>
    <font>
      <b/>
      <sz val="11"/>
      <color indexed="8"/>
      <name val="Calibri"/>
      <family val="2"/>
    </font>
    <font>
      <sz val="10"/>
      <name val="BaltHelvetica"/>
      <family val="0"/>
    </font>
    <font>
      <sz val="10"/>
      <color indexed="8"/>
      <name val="Arial"/>
      <family val="2"/>
    </font>
    <font>
      <b/>
      <sz val="18"/>
      <color indexed="62"/>
      <name val="Cambria"/>
      <family val="2"/>
    </font>
    <font>
      <sz val="10"/>
      <name val="Helv"/>
      <family val="0"/>
    </font>
    <font>
      <sz val="10"/>
      <name val="BaltGaramond"/>
      <family val="2"/>
    </font>
    <font>
      <u val="single"/>
      <sz val="10"/>
      <color indexed="12"/>
      <name val="Arial"/>
      <family val="2"/>
    </font>
    <font>
      <b/>
      <sz val="10"/>
      <color indexed="8"/>
      <name val="Times New Roman"/>
      <family val="1"/>
    </font>
    <font>
      <sz val="9"/>
      <name val="Arial"/>
      <family val="2"/>
    </font>
    <font>
      <b/>
      <sz val="9"/>
      <color indexed="8"/>
      <name val="Times New Roman"/>
      <family val="1"/>
    </font>
    <font>
      <sz val="9"/>
      <color indexed="8"/>
      <name val="Times New Roman"/>
      <family val="1"/>
    </font>
    <font>
      <b/>
      <i/>
      <sz val="9"/>
      <name val="Times New Roman"/>
      <family val="1"/>
    </font>
    <font>
      <b/>
      <i/>
      <sz val="9"/>
      <color indexed="8"/>
      <name val="Times New Roman"/>
      <family val="1"/>
    </font>
    <font>
      <i/>
      <sz val="9"/>
      <color indexed="8"/>
      <name val="Times New Roman"/>
      <family val="1"/>
    </font>
    <font>
      <sz val="10"/>
      <name val="BaltOptima"/>
      <family val="0"/>
    </font>
    <font>
      <vertAlign val="superscript"/>
      <sz val="9"/>
      <name val="Times New Roman"/>
      <family val="1"/>
    </font>
    <font>
      <vertAlign val="superscript"/>
      <sz val="10"/>
      <name val="Times New Roman"/>
      <family val="1"/>
    </font>
    <font>
      <b/>
      <i/>
      <sz val="10"/>
      <name val="Times New Roman"/>
      <family val="1"/>
    </font>
    <font>
      <sz val="16"/>
      <name val="Times New Roman"/>
      <family val="1"/>
    </font>
    <font>
      <b/>
      <sz val="10"/>
      <name val="Arial"/>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57"/>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48"/>
      </left>
      <right style="thin">
        <color indexed="48"/>
      </right>
      <top style="thin">
        <color indexed="48"/>
      </top>
      <bottom style="thin">
        <color indexed="48"/>
      </bottom>
    </border>
    <border>
      <left>
        <color indexed="63"/>
      </left>
      <right>
        <color indexed="63"/>
      </right>
      <top style="thin">
        <color indexed="62"/>
      </top>
      <bottom style="double">
        <color indexed="62"/>
      </bottom>
    </border>
    <border>
      <left style="hair"/>
      <right style="hair"/>
      <top style="hair"/>
      <bottom style="hair"/>
    </border>
    <border>
      <left/>
      <right/>
      <top style="hair"/>
      <bottom/>
    </border>
    <border>
      <left style="hair"/>
      <right style="hair"/>
      <top>
        <color indexed="63"/>
      </top>
      <bottom style="hair"/>
    </border>
    <border>
      <left style="hair"/>
      <right style="hair"/>
      <top style="hair"/>
      <bottom>
        <color indexed="63"/>
      </bottom>
    </border>
    <border>
      <left>
        <color indexed="63"/>
      </left>
      <right style="hair"/>
      <top style="hair"/>
      <bottom style="hair"/>
    </border>
    <border>
      <left style="hair"/>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hair"/>
      <bottom style="thin"/>
    </border>
    <border>
      <left/>
      <right/>
      <top/>
      <bottom style="thin"/>
    </border>
    <border>
      <left/>
      <right/>
      <top style="thin"/>
      <bottom/>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s>
  <cellStyleXfs count="1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1" fillId="27" borderId="0" applyNumberFormat="0" applyBorder="0" applyAlignment="0" applyProtection="0"/>
    <xf numFmtId="0" fontId="21" fillId="13"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1" fillId="27" borderId="0" applyNumberFormat="0" applyBorder="0" applyAlignment="0" applyProtection="0"/>
    <xf numFmtId="0" fontId="21"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1" fillId="18" borderId="0" applyNumberFormat="0" applyBorder="0" applyAlignment="0" applyProtection="0"/>
    <xf numFmtId="0" fontId="21" fillId="28" borderId="0" applyNumberFormat="0" applyBorder="0" applyAlignment="0" applyProtection="0"/>
    <xf numFmtId="0" fontId="0" fillId="29" borderId="0" applyNumberFormat="0" applyBorder="0" applyAlignment="0" applyProtection="0"/>
    <xf numFmtId="0" fontId="0" fillId="22" borderId="0" applyNumberFormat="0" applyBorder="0" applyAlignment="0" applyProtection="0"/>
    <xf numFmtId="0" fontId="21" fillId="30" borderId="0" applyNumberFormat="0" applyBorder="0" applyAlignment="0" applyProtection="0"/>
    <xf numFmtId="0" fontId="43" fillId="3" borderId="0" applyNumberFormat="0" applyBorder="0" applyAlignment="0" applyProtection="0"/>
    <xf numFmtId="0" fontId="44" fillId="31" borderId="1" applyNumberFormat="0" applyAlignment="0" applyProtection="0"/>
    <xf numFmtId="0" fontId="45" fillId="3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51" fillId="7" borderId="1" applyNumberFormat="0" applyAlignment="0" applyProtection="0"/>
    <xf numFmtId="0" fontId="52" fillId="0" borderId="6" applyNumberFormat="0" applyFill="0" applyAlignment="0" applyProtection="0"/>
    <xf numFmtId="0" fontId="53" fillId="3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0" fillId="37" borderId="7" applyNumberFormat="0" applyFont="0" applyAlignment="0" applyProtection="0"/>
    <xf numFmtId="0" fontId="54" fillId="31" borderId="8" applyNumberFormat="0" applyAlignment="0" applyProtection="0"/>
    <xf numFmtId="0" fontId="23" fillId="0" borderId="0">
      <alignment/>
      <protection/>
    </xf>
    <xf numFmtId="9" fontId="0"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9" applyNumberFormat="0" applyProtection="0">
      <alignment horizontal="left" vertical="center" wrapText="1" indent="1"/>
    </xf>
    <xf numFmtId="0" fontId="1" fillId="0" borderId="0">
      <alignment/>
      <protection/>
    </xf>
    <xf numFmtId="0" fontId="1" fillId="0" borderId="0">
      <alignment/>
      <protection/>
    </xf>
    <xf numFmtId="0" fontId="12" fillId="0" borderId="10" applyNumberFormat="0" applyProtection="0">
      <alignment horizontal="left" vertical="center" indent="1"/>
    </xf>
    <xf numFmtId="0" fontId="1" fillId="0" borderId="0">
      <alignment/>
      <protection/>
    </xf>
    <xf numFmtId="0" fontId="1" fillId="0" borderId="0">
      <alignment/>
      <protection/>
    </xf>
    <xf numFmtId="0" fontId="12" fillId="0" borderId="10" applyNumberFormat="0" applyProtection="0">
      <alignment horizontal="left" vertical="center" indent="1"/>
    </xf>
    <xf numFmtId="0" fontId="1" fillId="0" borderId="0">
      <alignment/>
      <protection/>
    </xf>
    <xf numFmtId="0" fontId="1" fillId="0" borderId="0">
      <alignment/>
      <protection/>
    </xf>
    <xf numFmtId="0" fontId="12" fillId="0" borderId="10" applyNumberFormat="0" applyProtection="0">
      <alignment horizontal="left" vertical="center" indent="1"/>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 fontId="24" fillId="38" borderId="11" applyNumberFormat="0" applyProtection="0">
      <alignment horizontal="right" vertical="center"/>
    </xf>
    <xf numFmtId="4" fontId="32" fillId="39" borderId="10" applyNumberFormat="0" applyProtection="0">
      <alignment horizontal="right" vertical="center"/>
    </xf>
    <xf numFmtId="0" fontId="1" fillId="0" borderId="0">
      <alignment/>
      <protection/>
    </xf>
    <xf numFmtId="4" fontId="24" fillId="40" borderId="11" applyNumberFormat="0" applyProtection="0">
      <alignment horizontal="left" vertical="center" indent="1"/>
    </xf>
    <xf numFmtId="0" fontId="1" fillId="0" borderId="0">
      <alignment/>
      <protection/>
    </xf>
    <xf numFmtId="0" fontId="1" fillId="0" borderId="0">
      <alignment/>
      <protection/>
    </xf>
    <xf numFmtId="0" fontId="1" fillId="0" borderId="0">
      <alignment/>
      <protection/>
    </xf>
    <xf numFmtId="0" fontId="25" fillId="0" borderId="0" applyNumberFormat="0" applyFill="0" applyBorder="0" applyAlignment="0" applyProtection="0"/>
    <xf numFmtId="0" fontId="26" fillId="0" borderId="0">
      <alignment/>
      <protection/>
    </xf>
    <xf numFmtId="0" fontId="55" fillId="0" borderId="0" applyNumberFormat="0" applyFill="0" applyBorder="0" applyAlignment="0" applyProtection="0"/>
    <xf numFmtId="0" fontId="22" fillId="0" borderId="12" applyNumberFormat="0" applyFill="0" applyAlignment="0" applyProtection="0"/>
    <xf numFmtId="165" fontId="27" fillId="31" borderId="0" applyBorder="0" applyProtection="0">
      <alignment/>
    </xf>
    <xf numFmtId="0" fontId="56" fillId="0" borderId="0" applyNumberFormat="0" applyFill="0" applyBorder="0" applyAlignment="0" applyProtection="0"/>
  </cellStyleXfs>
  <cellXfs count="947">
    <xf numFmtId="0" fontId="0" fillId="0" borderId="0" xfId="0" applyAlignment="1">
      <alignment/>
    </xf>
    <xf numFmtId="0" fontId="2" fillId="0" borderId="0" xfId="121" applyFont="1" applyAlignment="1">
      <alignment horizontal="left"/>
      <protection/>
    </xf>
    <xf numFmtId="0" fontId="2" fillId="0" borderId="0" xfId="121" applyFont="1" applyAlignment="1">
      <alignment horizontal="centerContinuous"/>
      <protection/>
    </xf>
    <xf numFmtId="0" fontId="2" fillId="0" borderId="0" xfId="121" applyFont="1" applyAlignment="1">
      <alignment horizontal="center"/>
      <protection/>
    </xf>
    <xf numFmtId="0" fontId="2" fillId="0" borderId="0" xfId="121" applyFont="1" applyAlignment="1">
      <alignment horizontal="right"/>
      <protection/>
    </xf>
    <xf numFmtId="165" fontId="10" fillId="0" borderId="0" xfId="127" applyNumberFormat="1" applyFont="1" applyFill="1" applyBorder="1" applyAlignment="1">
      <alignment horizontal="right"/>
    </xf>
    <xf numFmtId="0" fontId="7" fillId="0" borderId="0" xfId="92" applyFont="1" applyFill="1">
      <alignment/>
      <protection/>
    </xf>
    <xf numFmtId="3" fontId="7" fillId="0" borderId="0" xfId="92" applyNumberFormat="1" applyFont="1" applyFill="1" applyAlignment="1">
      <alignment horizontal="center"/>
      <protection/>
    </xf>
    <xf numFmtId="0" fontId="2" fillId="0" borderId="0" xfId="121" applyFont="1" applyFill="1" applyAlignment="1">
      <alignment horizontal="left"/>
      <protection/>
    </xf>
    <xf numFmtId="0" fontId="7" fillId="0" borderId="0" xfId="121" applyFont="1" applyAlignment="1">
      <alignment horizontal="left"/>
      <protection/>
    </xf>
    <xf numFmtId="0" fontId="2" fillId="0" borderId="0" xfId="121" applyFont="1" applyFill="1" applyAlignment="1">
      <alignment horizontal="centerContinuous"/>
      <protection/>
    </xf>
    <xf numFmtId="0" fontId="2" fillId="0" borderId="0" xfId="121" applyFont="1" applyFill="1" applyAlignment="1">
      <alignment horizontal="center"/>
      <protection/>
    </xf>
    <xf numFmtId="0" fontId="1" fillId="0" borderId="0" xfId="121" applyFont="1" applyFill="1">
      <alignment/>
      <protection/>
    </xf>
    <xf numFmtId="0" fontId="2" fillId="0" borderId="0" xfId="121" applyFont="1" applyFill="1" applyAlignment="1">
      <alignment horizontal="right"/>
      <protection/>
    </xf>
    <xf numFmtId="0" fontId="1" fillId="0" borderId="0" xfId="92" applyFont="1" applyFill="1">
      <alignment/>
      <protection/>
    </xf>
    <xf numFmtId="0" fontId="2" fillId="0" borderId="0" xfId="92" applyFont="1" applyFill="1">
      <alignment/>
      <protection/>
    </xf>
    <xf numFmtId="0" fontId="2" fillId="0" borderId="0" xfId="92" applyFont="1" applyFill="1" applyAlignment="1">
      <alignment wrapText="1"/>
      <protection/>
    </xf>
    <xf numFmtId="0" fontId="2" fillId="0" borderId="0" xfId="92" applyFont="1" applyFill="1">
      <alignment/>
      <protection/>
    </xf>
    <xf numFmtId="0" fontId="2" fillId="0" borderId="13" xfId="92" applyFont="1" applyFill="1" applyBorder="1" applyAlignment="1">
      <alignment horizontal="center" vertical="center" wrapText="1"/>
      <protection/>
    </xf>
    <xf numFmtId="0" fontId="2" fillId="0" borderId="13" xfId="92" applyFont="1" applyFill="1" applyBorder="1" applyAlignment="1">
      <alignment horizontal="center"/>
      <protection/>
    </xf>
    <xf numFmtId="0" fontId="2" fillId="0" borderId="13" xfId="92" applyFont="1" applyFill="1" applyBorder="1" applyAlignment="1">
      <alignment horizontal="center"/>
      <protection/>
    </xf>
    <xf numFmtId="3" fontId="2" fillId="0" borderId="13" xfId="115" applyNumberFormat="1" applyFont="1" applyBorder="1" applyAlignment="1">
      <alignment wrapText="1"/>
      <protection/>
    </xf>
    <xf numFmtId="166" fontId="2" fillId="0" borderId="13" xfId="115" applyNumberFormat="1" applyFont="1" applyBorder="1" applyAlignment="1">
      <alignment wrapText="1"/>
      <protection/>
    </xf>
    <xf numFmtId="3" fontId="2" fillId="0" borderId="13" xfId="115" applyNumberFormat="1" applyFont="1" applyBorder="1" applyAlignment="1">
      <alignment horizontal="center" wrapText="1"/>
      <protection/>
    </xf>
    <xf numFmtId="166" fontId="2" fillId="0" borderId="13" xfId="115" applyNumberFormat="1" applyFont="1" applyBorder="1" applyAlignment="1">
      <alignment horizontal="center" wrapText="1"/>
      <protection/>
    </xf>
    <xf numFmtId="166" fontId="2" fillId="0" borderId="13" xfId="114" applyNumberFormat="1" applyFont="1" applyFill="1" applyBorder="1" applyAlignment="1">
      <alignment wrapText="1"/>
      <protection/>
    </xf>
    <xf numFmtId="3" fontId="2" fillId="0" borderId="13" xfId="114" applyNumberFormat="1" applyFont="1" applyFill="1" applyBorder="1" applyAlignment="1">
      <alignment wrapText="1"/>
      <protection/>
    </xf>
    <xf numFmtId="3" fontId="2" fillId="0" borderId="13" xfId="114" applyNumberFormat="1" applyFont="1" applyFill="1" applyBorder="1" applyAlignment="1">
      <alignment horizontal="center" wrapText="1"/>
      <protection/>
    </xf>
    <xf numFmtId="3" fontId="10" fillId="0" borderId="13" xfId="114" applyNumberFormat="1" applyFont="1" applyFill="1" applyBorder="1" applyAlignment="1">
      <alignment horizontal="center" wrapText="1"/>
      <protection/>
    </xf>
    <xf numFmtId="3" fontId="10" fillId="0" borderId="13" xfId="114" applyNumberFormat="1" applyFont="1" applyFill="1" applyBorder="1" applyAlignment="1">
      <alignment wrapText="1"/>
      <protection/>
    </xf>
    <xf numFmtId="3" fontId="13" fillId="0" borderId="13" xfId="117" applyNumberFormat="1" applyFont="1" applyFill="1" applyBorder="1" applyAlignment="1">
      <alignment wrapText="1"/>
      <protection/>
    </xf>
    <xf numFmtId="166" fontId="13" fillId="0" borderId="13" xfId="117" applyNumberFormat="1" applyFont="1" applyFill="1" applyBorder="1" applyAlignment="1">
      <alignment wrapText="1"/>
      <protection/>
    </xf>
    <xf numFmtId="3" fontId="13" fillId="0" borderId="13" xfId="117" applyNumberFormat="1" applyFont="1" applyBorder="1" applyAlignment="1">
      <alignment wrapText="1"/>
      <protection/>
    </xf>
    <xf numFmtId="166" fontId="13" fillId="0" borderId="13" xfId="117" applyNumberFormat="1" applyFont="1" applyBorder="1" applyAlignment="1">
      <alignment wrapText="1"/>
      <protection/>
    </xf>
    <xf numFmtId="3" fontId="2" fillId="0" borderId="13" xfId="114" applyNumberFormat="1" applyFont="1" applyBorder="1" applyAlignment="1">
      <alignment wrapText="1"/>
      <protection/>
    </xf>
    <xf numFmtId="166" fontId="2" fillId="0" borderId="13" xfId="114" applyNumberFormat="1" applyFont="1" applyBorder="1" applyAlignment="1">
      <alignment wrapText="1"/>
      <protection/>
    </xf>
    <xf numFmtId="166" fontId="10" fillId="0" borderId="13" xfId="114" applyNumberFormat="1" applyFont="1" applyBorder="1" applyAlignment="1">
      <alignment wrapText="1"/>
      <protection/>
    </xf>
    <xf numFmtId="3" fontId="2" fillId="0" borderId="13" xfId="117" applyNumberFormat="1" applyFont="1" applyBorder="1" applyAlignment="1">
      <alignment wrapText="1"/>
      <protection/>
    </xf>
    <xf numFmtId="3" fontId="2" fillId="0" borderId="13" xfId="117" applyNumberFormat="1" applyFont="1" applyFill="1" applyBorder="1" applyAlignment="1">
      <alignment wrapText="1"/>
      <protection/>
    </xf>
    <xf numFmtId="166" fontId="2" fillId="0" borderId="13" xfId="117" applyNumberFormat="1" applyFont="1" applyBorder="1" applyAlignment="1">
      <alignment wrapText="1"/>
      <protection/>
    </xf>
    <xf numFmtId="3" fontId="2" fillId="0" borderId="13" xfId="117" applyNumberFormat="1" applyFont="1" applyBorder="1" applyAlignment="1">
      <alignment horizontal="center" wrapText="1"/>
      <protection/>
    </xf>
    <xf numFmtId="166" fontId="2" fillId="0" borderId="13" xfId="114" applyNumberFormat="1" applyFont="1" applyBorder="1" applyAlignment="1">
      <alignment horizontal="center" wrapText="1"/>
      <protection/>
    </xf>
    <xf numFmtId="3" fontId="10" fillId="0" borderId="13" xfId="117" applyNumberFormat="1" applyFont="1" applyBorder="1" applyAlignment="1">
      <alignment wrapText="1"/>
      <protection/>
    </xf>
    <xf numFmtId="3" fontId="10" fillId="0" borderId="13" xfId="117" applyNumberFormat="1" applyFont="1" applyFill="1" applyBorder="1" applyAlignment="1">
      <alignment wrapText="1"/>
      <protection/>
    </xf>
    <xf numFmtId="166" fontId="10" fillId="0" borderId="13" xfId="117" applyNumberFormat="1" applyFont="1" applyBorder="1" applyAlignment="1">
      <alignment wrapText="1"/>
      <protection/>
    </xf>
    <xf numFmtId="3" fontId="13" fillId="0" borderId="13" xfId="114" applyNumberFormat="1" applyFont="1" applyBorder="1" applyAlignment="1">
      <alignment wrapText="1"/>
      <protection/>
    </xf>
    <xf numFmtId="3" fontId="13" fillId="0" borderId="13" xfId="114" applyNumberFormat="1" applyFont="1" applyFill="1" applyBorder="1" applyAlignment="1">
      <alignment wrapText="1"/>
      <protection/>
    </xf>
    <xf numFmtId="166" fontId="13" fillId="0" borderId="13" xfId="114" applyNumberFormat="1" applyFont="1" applyBorder="1" applyAlignment="1">
      <alignment wrapText="1"/>
      <protection/>
    </xf>
    <xf numFmtId="3" fontId="10" fillId="0" borderId="13" xfId="114" applyNumberFormat="1" applyFont="1" applyBorder="1" applyAlignment="1">
      <alignment wrapText="1"/>
      <protection/>
    </xf>
    <xf numFmtId="3" fontId="13" fillId="0" borderId="13" xfId="119" applyNumberFormat="1" applyFont="1" applyFill="1" applyBorder="1" applyAlignment="1">
      <alignment wrapText="1"/>
      <protection/>
    </xf>
    <xf numFmtId="166" fontId="13" fillId="0" borderId="13" xfId="119" applyNumberFormat="1" applyFont="1" applyFill="1" applyBorder="1" applyAlignment="1">
      <alignment wrapText="1"/>
      <protection/>
    </xf>
    <xf numFmtId="166" fontId="13" fillId="0" borderId="13" xfId="114" applyNumberFormat="1" applyFont="1" applyFill="1" applyBorder="1" applyAlignment="1">
      <alignment wrapText="1"/>
      <protection/>
    </xf>
    <xf numFmtId="3" fontId="2" fillId="0" borderId="13" xfId="119" applyNumberFormat="1" applyFont="1" applyFill="1" applyBorder="1" applyAlignment="1">
      <alignment wrapText="1"/>
      <protection/>
    </xf>
    <xf numFmtId="166" fontId="2" fillId="0" borderId="13" xfId="119" applyNumberFormat="1" applyFont="1" applyFill="1" applyBorder="1" applyAlignment="1">
      <alignment wrapText="1"/>
      <protection/>
    </xf>
    <xf numFmtId="3" fontId="2" fillId="0" borderId="13" xfId="114" applyNumberFormat="1" applyFont="1" applyBorder="1" applyAlignment="1">
      <alignment horizontal="center" wrapText="1"/>
      <protection/>
    </xf>
    <xf numFmtId="0" fontId="2" fillId="0" borderId="0" xfId="92" applyFont="1" applyFill="1" applyBorder="1">
      <alignment/>
      <protection/>
    </xf>
    <xf numFmtId="167" fontId="10" fillId="0" borderId="0" xfId="127" applyNumberFormat="1" applyFont="1" applyFill="1" applyBorder="1" applyAlignment="1">
      <alignment horizontal="right"/>
    </xf>
    <xf numFmtId="0" fontId="2" fillId="0" borderId="0" xfId="92" applyFont="1" applyFill="1" applyAlignment="1">
      <alignment horizontal="left"/>
      <protection/>
    </xf>
    <xf numFmtId="0" fontId="2" fillId="0" borderId="0" xfId="92" applyFont="1" applyFill="1" applyAlignment="1">
      <alignment horizontal="right"/>
      <protection/>
    </xf>
    <xf numFmtId="0" fontId="2" fillId="0" borderId="0" xfId="92" applyFont="1">
      <alignment/>
      <protection/>
    </xf>
    <xf numFmtId="0" fontId="12" fillId="0" borderId="0" xfId="121" applyFont="1" applyFill="1" applyAlignment="1">
      <alignment horizontal="left"/>
      <protection/>
    </xf>
    <xf numFmtId="0" fontId="2" fillId="0" borderId="0" xfId="92" applyNumberFormat="1" applyFont="1" applyFill="1" applyBorder="1">
      <alignment/>
      <protection/>
    </xf>
    <xf numFmtId="0" fontId="3" fillId="0" borderId="0" xfId="92" applyNumberFormat="1" applyFont="1" applyFill="1" applyBorder="1" applyAlignment="1">
      <alignment horizontal="center" vertical="center" wrapText="1"/>
      <protection/>
    </xf>
    <xf numFmtId="0" fontId="4" fillId="0" borderId="0" xfId="92" applyNumberFormat="1" applyFont="1" applyFill="1" applyBorder="1" applyAlignment="1">
      <alignment horizontal="right" vertical="center" wrapText="1"/>
      <protection/>
    </xf>
    <xf numFmtId="0" fontId="2" fillId="0" borderId="0" xfId="92" applyNumberFormat="1" applyFont="1" applyFill="1" applyBorder="1" applyAlignment="1">
      <alignment horizontal="center" vertical="center" wrapText="1"/>
      <protection/>
    </xf>
    <xf numFmtId="0" fontId="6" fillId="0" borderId="0" xfId="92" applyFont="1" applyFill="1" applyBorder="1">
      <alignment/>
      <protection/>
    </xf>
    <xf numFmtId="0" fontId="2" fillId="0" borderId="0" xfId="121" applyFont="1" applyFill="1">
      <alignment/>
      <protection/>
    </xf>
    <xf numFmtId="0" fontId="12" fillId="0" borderId="0" xfId="92" applyFont="1" applyFill="1" applyAlignment="1">
      <alignment horizontal="right"/>
      <protection/>
    </xf>
    <xf numFmtId="0" fontId="2" fillId="0" borderId="0" xfId="121" applyFont="1" applyFill="1" applyBorder="1">
      <alignment/>
      <protection/>
    </xf>
    <xf numFmtId="0" fontId="2" fillId="0" borderId="13" xfId="92" applyFont="1" applyFill="1" applyBorder="1" applyAlignment="1">
      <alignment horizontal="left"/>
      <protection/>
    </xf>
    <xf numFmtId="0" fontId="13" fillId="0" borderId="13" xfId="92" applyFont="1" applyFill="1" applyBorder="1" applyAlignment="1">
      <alignment horizontal="left" wrapText="1"/>
      <protection/>
    </xf>
    <xf numFmtId="0" fontId="13" fillId="0" borderId="13" xfId="92" applyFont="1" applyFill="1" applyBorder="1" applyAlignment="1">
      <alignment wrapText="1"/>
      <protection/>
    </xf>
    <xf numFmtId="3" fontId="15" fillId="0" borderId="13" xfId="92" applyNumberFormat="1" applyFont="1" applyFill="1" applyBorder="1">
      <alignment/>
      <protection/>
    </xf>
    <xf numFmtId="166" fontId="15" fillId="0" borderId="13" xfId="92" applyNumberFormat="1" applyFont="1" applyFill="1" applyBorder="1">
      <alignment/>
      <protection/>
    </xf>
    <xf numFmtId="0" fontId="16" fillId="0" borderId="0" xfId="92" applyFont="1" applyFill="1" applyBorder="1">
      <alignment/>
      <protection/>
    </xf>
    <xf numFmtId="0" fontId="13" fillId="0" borderId="13" xfId="92" applyFont="1" applyFill="1" applyBorder="1" applyAlignment="1">
      <alignment/>
      <protection/>
    </xf>
    <xf numFmtId="0" fontId="13" fillId="0" borderId="13" xfId="92" applyFont="1" applyFill="1" applyBorder="1" applyAlignment="1">
      <alignment horizontal="left"/>
      <protection/>
    </xf>
    <xf numFmtId="0" fontId="2" fillId="0" borderId="13" xfId="92" applyFont="1" applyFill="1" applyBorder="1" applyAlignment="1">
      <alignment horizontal="left" indent="1"/>
      <protection/>
    </xf>
    <xf numFmtId="3" fontId="12" fillId="0" borderId="13" xfId="92" applyNumberFormat="1" applyFont="1" applyFill="1" applyBorder="1">
      <alignment/>
      <protection/>
    </xf>
    <xf numFmtId="166" fontId="12" fillId="0" borderId="13" xfId="92" applyNumberFormat="1" applyFont="1" applyFill="1" applyBorder="1">
      <alignment/>
      <protection/>
    </xf>
    <xf numFmtId="3" fontId="12" fillId="0" borderId="13" xfId="92" applyNumberFormat="1" applyFont="1" applyFill="1" applyBorder="1">
      <alignment/>
      <protection/>
    </xf>
    <xf numFmtId="0" fontId="2" fillId="0" borderId="13" xfId="92" applyFont="1" applyFill="1" applyBorder="1" applyAlignment="1">
      <alignment horizontal="left"/>
      <protection/>
    </xf>
    <xf numFmtId="0" fontId="10" fillId="0" borderId="13" xfId="92" applyFont="1" applyFill="1" applyBorder="1" applyAlignment="1">
      <alignment horizontal="right" wrapText="1"/>
      <protection/>
    </xf>
    <xf numFmtId="3" fontId="17" fillId="0" borderId="13" xfId="92" applyNumberFormat="1" applyFont="1" applyFill="1" applyBorder="1">
      <alignment/>
      <protection/>
    </xf>
    <xf numFmtId="166" fontId="17" fillId="0" borderId="13" xfId="92" applyNumberFormat="1" applyFont="1" applyFill="1" applyBorder="1">
      <alignment/>
      <protection/>
    </xf>
    <xf numFmtId="0" fontId="16" fillId="0" borderId="0" xfId="92" applyFont="1" applyFill="1" applyBorder="1">
      <alignment/>
      <protection/>
    </xf>
    <xf numFmtId="0" fontId="2" fillId="0" borderId="13" xfId="92" applyFont="1" applyFill="1" applyBorder="1" applyAlignment="1">
      <alignment horizontal="left" indent="1"/>
      <protection/>
    </xf>
    <xf numFmtId="166" fontId="12" fillId="0" borderId="13" xfId="92" applyNumberFormat="1" applyFont="1" applyFill="1" applyBorder="1">
      <alignment/>
      <protection/>
    </xf>
    <xf numFmtId="0" fontId="10" fillId="0" borderId="13" xfId="92" applyFont="1" applyFill="1" applyBorder="1" applyAlignment="1">
      <alignment horizontal="right" wrapText="1"/>
      <protection/>
    </xf>
    <xf numFmtId="3" fontId="17" fillId="0" borderId="13" xfId="92" applyNumberFormat="1" applyFont="1" applyFill="1" applyBorder="1">
      <alignment/>
      <protection/>
    </xf>
    <xf numFmtId="166" fontId="17" fillId="0" borderId="13" xfId="92" applyNumberFormat="1" applyFont="1" applyFill="1" applyBorder="1">
      <alignment/>
      <protection/>
    </xf>
    <xf numFmtId="0" fontId="2" fillId="0" borderId="13" xfId="92" applyFont="1" applyFill="1" applyBorder="1" applyAlignment="1">
      <alignment horizontal="left" wrapText="1" indent="1"/>
      <protection/>
    </xf>
    <xf numFmtId="0" fontId="18" fillId="0" borderId="0" xfId="92" applyFont="1" applyFill="1" applyBorder="1">
      <alignment/>
      <protection/>
    </xf>
    <xf numFmtId="0" fontId="19" fillId="0" borderId="13" xfId="92" applyFont="1" applyFill="1" applyBorder="1" applyAlignment="1">
      <alignment horizontal="left"/>
      <protection/>
    </xf>
    <xf numFmtId="0" fontId="20" fillId="0" borderId="0" xfId="92" applyFont="1" applyFill="1" applyBorder="1">
      <alignment/>
      <protection/>
    </xf>
    <xf numFmtId="3" fontId="12" fillId="0" borderId="13" xfId="92" applyNumberFormat="1" applyFont="1" applyFill="1" applyBorder="1" applyAlignment="1">
      <alignment horizontal="right"/>
      <protection/>
    </xf>
    <xf numFmtId="0" fontId="2" fillId="0" borderId="13" xfId="92" applyFont="1" applyFill="1" applyBorder="1" applyAlignment="1">
      <alignment horizontal="left" wrapText="1"/>
      <protection/>
    </xf>
    <xf numFmtId="0" fontId="12" fillId="0" borderId="0" xfId="92" applyFont="1" applyFill="1" applyBorder="1" applyAlignment="1">
      <alignment wrapText="1"/>
      <protection/>
    </xf>
    <xf numFmtId="0" fontId="2" fillId="0" borderId="13" xfId="92" applyFont="1" applyFill="1" applyBorder="1" applyAlignment="1">
      <alignment wrapText="1"/>
      <protection/>
    </xf>
    <xf numFmtId="3" fontId="15" fillId="0" borderId="13" xfId="92" applyNumberFormat="1" applyFont="1" applyFill="1" applyBorder="1">
      <alignment/>
      <protection/>
    </xf>
    <xf numFmtId="166" fontId="15" fillId="0" borderId="13" xfId="92" applyNumberFormat="1" applyFont="1" applyFill="1" applyBorder="1">
      <alignment/>
      <protection/>
    </xf>
    <xf numFmtId="0" fontId="13" fillId="0" borderId="0" xfId="92" applyFont="1" applyFill="1" applyBorder="1" applyAlignment="1">
      <alignment wrapText="1"/>
      <protection/>
    </xf>
    <xf numFmtId="0" fontId="16" fillId="0" borderId="14" xfId="92" applyFont="1" applyFill="1" applyBorder="1" applyAlignment="1">
      <alignment horizontal="left"/>
      <protection/>
    </xf>
    <xf numFmtId="0" fontId="3" fillId="0" borderId="14" xfId="92" applyFont="1" applyFill="1" applyBorder="1">
      <alignment/>
      <protection/>
    </xf>
    <xf numFmtId="3" fontId="12" fillId="0" borderId="14" xfId="92" applyNumberFormat="1" applyFont="1" applyFill="1" applyBorder="1">
      <alignment/>
      <protection/>
    </xf>
    <xf numFmtId="168" fontId="12" fillId="0" borderId="14" xfId="92" applyNumberFormat="1" applyFont="1" applyFill="1" applyBorder="1">
      <alignment/>
      <protection/>
    </xf>
    <xf numFmtId="0" fontId="16" fillId="0" borderId="0" xfId="92" applyFont="1" applyFill="1" applyBorder="1" applyAlignment="1">
      <alignment horizontal="left"/>
      <protection/>
    </xf>
    <xf numFmtId="0" fontId="3" fillId="0" borderId="0" xfId="92" applyFont="1" applyFill="1" applyAlignment="1">
      <alignment/>
      <protection/>
    </xf>
    <xf numFmtId="3" fontId="12" fillId="0" borderId="0" xfId="92" applyNumberFormat="1" applyFont="1" applyFill="1" applyBorder="1">
      <alignment/>
      <protection/>
    </xf>
    <xf numFmtId="3" fontId="3" fillId="0" borderId="0" xfId="92" applyNumberFormat="1" applyFont="1" applyFill="1" applyBorder="1">
      <alignment/>
      <protection/>
    </xf>
    <xf numFmtId="168" fontId="12" fillId="0" borderId="0" xfId="92" applyNumberFormat="1" applyFont="1" applyFill="1" applyBorder="1">
      <alignment/>
      <protection/>
    </xf>
    <xf numFmtId="3" fontId="7" fillId="0" borderId="0" xfId="92" applyNumberFormat="1" applyFont="1" applyFill="1" applyAlignment="1">
      <alignment horizontal="right"/>
      <protection/>
    </xf>
    <xf numFmtId="0" fontId="7" fillId="0" borderId="0" xfId="92" applyFont="1" applyFill="1" applyBorder="1">
      <alignment/>
      <protection/>
    </xf>
    <xf numFmtId="0" fontId="7" fillId="0" borderId="0" xfId="92" applyFont="1" applyFill="1" applyAlignment="1">
      <alignment/>
      <protection/>
    </xf>
    <xf numFmtId="3" fontId="2" fillId="0" borderId="0" xfId="92" applyNumberFormat="1" applyFont="1" applyFill="1" applyAlignment="1">
      <alignment horizontal="center"/>
      <protection/>
    </xf>
    <xf numFmtId="168" fontId="2" fillId="0" borderId="0" xfId="92" applyNumberFormat="1" applyFont="1" applyFill="1" applyAlignment="1">
      <alignment horizontal="center"/>
      <protection/>
    </xf>
    <xf numFmtId="0" fontId="7" fillId="0" borderId="0" xfId="92" applyFont="1" applyFill="1" applyAlignment="1">
      <alignment horizontal="right"/>
      <protection/>
    </xf>
    <xf numFmtId="3" fontId="2" fillId="0" borderId="0" xfId="92" applyNumberFormat="1" applyFont="1" applyFill="1">
      <alignment/>
      <protection/>
    </xf>
    <xf numFmtId="168" fontId="2" fillId="0" borderId="0" xfId="92" applyNumberFormat="1" applyFont="1" applyFill="1">
      <alignment/>
      <protection/>
    </xf>
    <xf numFmtId="0" fontId="3" fillId="0" borderId="0" xfId="92" applyFont="1" applyFill="1" applyAlignment="1">
      <alignment wrapText="1"/>
      <protection/>
    </xf>
    <xf numFmtId="3" fontId="2" fillId="0" borderId="0" xfId="92" applyNumberFormat="1" applyFont="1" applyFill="1" applyBorder="1">
      <alignment/>
      <protection/>
    </xf>
    <xf numFmtId="3" fontId="12" fillId="0" borderId="0" xfId="92" applyNumberFormat="1" applyFont="1" applyFill="1" applyBorder="1" applyAlignment="1">
      <alignment horizontal="center"/>
      <protection/>
    </xf>
    <xf numFmtId="0" fontId="16" fillId="0" borderId="0" xfId="92" applyFont="1" applyFill="1">
      <alignment/>
      <protection/>
    </xf>
    <xf numFmtId="0" fontId="16" fillId="0" borderId="0" xfId="92" applyFont="1" applyFill="1" applyAlignment="1">
      <alignment horizontal="left"/>
      <protection/>
    </xf>
    <xf numFmtId="3" fontId="16" fillId="0" borderId="0" xfId="92" applyNumberFormat="1" applyFont="1" applyFill="1">
      <alignment/>
      <protection/>
    </xf>
    <xf numFmtId="168" fontId="16" fillId="0" borderId="0" xfId="92" applyNumberFormat="1" applyFont="1" applyFill="1">
      <alignment/>
      <protection/>
    </xf>
    <xf numFmtId="0" fontId="16" fillId="0" borderId="0" xfId="92" applyFont="1" applyFill="1" applyAlignment="1">
      <alignment wrapText="1"/>
      <protection/>
    </xf>
    <xf numFmtId="0" fontId="1" fillId="0" borderId="0" xfId="98">
      <alignment/>
      <protection/>
    </xf>
    <xf numFmtId="0" fontId="1" fillId="0" borderId="0" xfId="122" applyFont="1" applyFill="1" applyBorder="1">
      <alignment/>
      <protection/>
    </xf>
    <xf numFmtId="0" fontId="2" fillId="0" borderId="0" xfId="122" applyFont="1" applyFill="1" applyAlignment="1">
      <alignment horizontal="right"/>
      <protection/>
    </xf>
    <xf numFmtId="0" fontId="2" fillId="0" borderId="0" xfId="98" applyFont="1" applyFill="1" applyBorder="1">
      <alignment/>
      <protection/>
    </xf>
    <xf numFmtId="3" fontId="13" fillId="0" borderId="15" xfId="98" applyNumberFormat="1" applyFont="1" applyFill="1" applyBorder="1">
      <alignment/>
      <protection/>
    </xf>
    <xf numFmtId="3" fontId="13" fillId="0" borderId="13" xfId="98" applyNumberFormat="1" applyFont="1" applyFill="1" applyBorder="1">
      <alignment/>
      <protection/>
    </xf>
    <xf numFmtId="0" fontId="13" fillId="0" borderId="13" xfId="98" applyFont="1" applyFill="1" applyBorder="1" applyAlignment="1">
      <alignment horizontal="center"/>
      <protection/>
    </xf>
    <xf numFmtId="3" fontId="2" fillId="0" borderId="13" xfId="98" applyNumberFormat="1" applyFont="1" applyFill="1" applyBorder="1">
      <alignment/>
      <protection/>
    </xf>
    <xf numFmtId="0" fontId="12" fillId="0" borderId="13" xfId="98" applyFont="1" applyFill="1" applyBorder="1" applyAlignment="1">
      <alignment wrapText="1"/>
      <protection/>
    </xf>
    <xf numFmtId="3" fontId="29" fillId="0" borderId="13" xfId="73" applyNumberFormat="1" applyFont="1" applyFill="1" applyBorder="1" applyAlignment="1" applyProtection="1">
      <alignment/>
      <protection/>
    </xf>
    <xf numFmtId="0" fontId="7" fillId="0" borderId="0" xfId="98" applyFont="1" applyFill="1" applyAlignment="1">
      <alignment horizontal="left"/>
      <protection/>
    </xf>
    <xf numFmtId="0" fontId="7" fillId="0" borderId="0" xfId="98" applyFont="1" applyFill="1" applyAlignment="1">
      <alignment horizontal="center"/>
      <protection/>
    </xf>
    <xf numFmtId="0" fontId="1" fillId="0" borderId="0" xfId="98" applyFill="1">
      <alignment/>
      <protection/>
    </xf>
    <xf numFmtId="0" fontId="2" fillId="0" borderId="0" xfId="110" applyFont="1" applyFill="1">
      <alignment/>
      <protection/>
    </xf>
    <xf numFmtId="0" fontId="2" fillId="0" borderId="0" xfId="98" applyFont="1" applyFill="1" applyAlignment="1">
      <alignment/>
      <protection/>
    </xf>
    <xf numFmtId="0" fontId="12" fillId="0" borderId="0" xfId="98" applyFont="1" applyFill="1" applyAlignment="1">
      <alignment horizontal="right"/>
      <protection/>
    </xf>
    <xf numFmtId="0" fontId="2" fillId="0" borderId="0" xfId="98" applyFont="1" applyFill="1">
      <alignment/>
      <protection/>
    </xf>
    <xf numFmtId="0" fontId="3" fillId="0" borderId="0" xfId="98" applyFont="1" applyFill="1" applyAlignment="1">
      <alignment horizontal="right"/>
      <protection/>
    </xf>
    <xf numFmtId="0" fontId="12" fillId="0" borderId="13" xfId="98" applyFont="1" applyFill="1" applyBorder="1" applyAlignment="1">
      <alignment horizontal="center" vertical="center" wrapText="1"/>
      <protection/>
    </xf>
    <xf numFmtId="0" fontId="30" fillId="0" borderId="0" xfId="98" applyFont="1" applyFill="1">
      <alignment/>
      <protection/>
    </xf>
    <xf numFmtId="0" fontId="12" fillId="0" borderId="16" xfId="98" applyFont="1" applyFill="1" applyBorder="1" applyAlignment="1">
      <alignment horizontal="center" vertical="center"/>
      <protection/>
    </xf>
    <xf numFmtId="0" fontId="12" fillId="0" borderId="16" xfId="98" applyFont="1" applyFill="1" applyBorder="1" applyAlignment="1">
      <alignment horizontal="center"/>
      <protection/>
    </xf>
    <xf numFmtId="0" fontId="15" fillId="0" borderId="13" xfId="98" applyFont="1" applyFill="1" applyBorder="1" applyAlignment="1">
      <alignment horizontal="center" wrapText="1"/>
      <protection/>
    </xf>
    <xf numFmtId="0" fontId="15" fillId="0" borderId="13" xfId="98" applyFont="1" applyFill="1" applyBorder="1" applyAlignment="1">
      <alignment horizontal="left" wrapText="1"/>
      <protection/>
    </xf>
    <xf numFmtId="3" fontId="31" fillId="0" borderId="13" xfId="173" applyNumberFormat="1" applyFont="1" applyFill="1" applyBorder="1" applyAlignment="1">
      <alignment horizontal="right" wrapText="1"/>
      <protection/>
    </xf>
    <xf numFmtId="166" fontId="31" fillId="0" borderId="13" xfId="173" applyNumberFormat="1" applyFont="1" applyFill="1" applyBorder="1" applyAlignment="1">
      <alignment horizontal="right" wrapText="1"/>
      <protection/>
    </xf>
    <xf numFmtId="0" fontId="15" fillId="0" borderId="13" xfId="98" applyFont="1" applyFill="1" applyBorder="1" applyAlignment="1">
      <alignment horizontal="left"/>
      <protection/>
    </xf>
    <xf numFmtId="0" fontId="12" fillId="0" borderId="13" xfId="98" applyFont="1" applyFill="1" applyBorder="1" applyAlignment="1">
      <alignment horizontal="center"/>
      <protection/>
    </xf>
    <xf numFmtId="0" fontId="12" fillId="0" borderId="13" xfId="98" applyFont="1" applyFill="1" applyBorder="1" applyAlignment="1">
      <alignment horizontal="left"/>
      <protection/>
    </xf>
    <xf numFmtId="3" fontId="32" fillId="0" borderId="13" xfId="173" applyNumberFormat="1" applyFont="1" applyFill="1" applyBorder="1" applyAlignment="1">
      <alignment horizontal="right" wrapText="1"/>
      <protection/>
    </xf>
    <xf numFmtId="3" fontId="12" fillId="0" borderId="13" xfId="98" applyNumberFormat="1" applyFont="1" applyFill="1" applyBorder="1">
      <alignment/>
      <protection/>
    </xf>
    <xf numFmtId="166" fontId="32" fillId="0" borderId="13" xfId="173" applyNumberFormat="1" applyFont="1" applyFill="1" applyBorder="1" applyAlignment="1">
      <alignment horizontal="right" wrapText="1"/>
      <protection/>
    </xf>
    <xf numFmtId="3" fontId="12" fillId="0" borderId="13" xfId="98" applyNumberFormat="1" applyFont="1" applyFill="1" applyBorder="1" applyAlignment="1">
      <alignment/>
      <protection/>
    </xf>
    <xf numFmtId="0" fontId="12" fillId="0" borderId="13" xfId="98" applyFont="1" applyFill="1" applyBorder="1" applyAlignment="1">
      <alignment horizontal="left" wrapText="1"/>
      <protection/>
    </xf>
    <xf numFmtId="3" fontId="12" fillId="0" borderId="13" xfId="98" applyNumberFormat="1" applyFont="1" applyFill="1" applyBorder="1" applyAlignment="1">
      <alignment horizontal="right"/>
      <protection/>
    </xf>
    <xf numFmtId="166" fontId="32" fillId="0" borderId="13" xfId="173" applyNumberFormat="1" applyFont="1" applyFill="1" applyBorder="1" applyAlignment="1">
      <alignment horizontal="right" wrapText="1"/>
      <protection/>
    </xf>
    <xf numFmtId="0" fontId="12" fillId="0" borderId="13" xfId="98" applyFont="1" applyFill="1" applyBorder="1" applyAlignment="1">
      <alignment horizontal="center" wrapText="1"/>
      <protection/>
    </xf>
    <xf numFmtId="3" fontId="12" fillId="0" borderId="13" xfId="173" applyNumberFormat="1" applyFont="1" applyFill="1" applyBorder="1" applyAlignment="1">
      <alignment horizontal="right" wrapText="1"/>
      <protection/>
    </xf>
    <xf numFmtId="3" fontId="32" fillId="0" borderId="13" xfId="173" applyNumberFormat="1" applyFont="1" applyFill="1" applyBorder="1" applyAlignment="1">
      <alignment horizontal="right" wrapText="1"/>
      <protection/>
    </xf>
    <xf numFmtId="3" fontId="31" fillId="0" borderId="13" xfId="173" applyNumberFormat="1" applyFont="1" applyFill="1" applyBorder="1" applyAlignment="1">
      <alignment horizontal="right" wrapText="1"/>
      <protection/>
    </xf>
    <xf numFmtId="14" fontId="12" fillId="0" borderId="13" xfId="98" applyNumberFormat="1" applyFont="1" applyFill="1" applyBorder="1" applyAlignment="1">
      <alignment horizontal="center"/>
      <protection/>
    </xf>
    <xf numFmtId="3" fontId="12" fillId="0" borderId="13" xfId="98" applyNumberFormat="1" applyFont="1" applyFill="1" applyBorder="1" applyAlignment="1">
      <alignment wrapText="1"/>
      <protection/>
    </xf>
    <xf numFmtId="3" fontId="15" fillId="0" borderId="13" xfId="98" applyNumberFormat="1" applyFont="1" applyFill="1" applyBorder="1" applyAlignment="1">
      <alignment/>
      <protection/>
    </xf>
    <xf numFmtId="0" fontId="15" fillId="0" borderId="0" xfId="98" applyFont="1" applyFill="1">
      <alignment/>
      <protection/>
    </xf>
    <xf numFmtId="3" fontId="15" fillId="0" borderId="17" xfId="98" applyNumberFormat="1" applyFont="1" applyFill="1" applyBorder="1" applyAlignment="1">
      <alignment/>
      <protection/>
    </xf>
    <xf numFmtId="3" fontId="15" fillId="0" borderId="13" xfId="98" applyNumberFormat="1" applyFont="1" applyFill="1" applyBorder="1" applyAlignment="1">
      <alignment/>
      <protection/>
    </xf>
    <xf numFmtId="3" fontId="12" fillId="0" borderId="17" xfId="98" applyNumberFormat="1" applyFont="1" applyFill="1" applyBorder="1" applyAlignment="1">
      <alignment/>
      <protection/>
    </xf>
    <xf numFmtId="0" fontId="12" fillId="0" borderId="18" xfId="98" applyFont="1" applyFill="1" applyBorder="1" applyAlignment="1">
      <alignment horizontal="center"/>
      <protection/>
    </xf>
    <xf numFmtId="3" fontId="33" fillId="0" borderId="17" xfId="98" applyNumberFormat="1" applyFont="1" applyFill="1" applyBorder="1" applyAlignment="1">
      <alignment/>
      <protection/>
    </xf>
    <xf numFmtId="0" fontId="17" fillId="0" borderId="0" xfId="98" applyFont="1" applyFill="1">
      <alignment/>
      <protection/>
    </xf>
    <xf numFmtId="0" fontId="12" fillId="0" borderId="0" xfId="98" applyFont="1" applyFill="1">
      <alignment/>
      <protection/>
    </xf>
    <xf numFmtId="0" fontId="33" fillId="0" borderId="13" xfId="98" applyFont="1" applyFill="1" applyBorder="1" applyAlignment="1">
      <alignment horizontal="left" wrapText="1"/>
      <protection/>
    </xf>
    <xf numFmtId="166" fontId="34" fillId="0" borderId="13" xfId="173" applyNumberFormat="1" applyFont="1" applyFill="1" applyBorder="1" applyAlignment="1">
      <alignment horizontal="right" wrapText="1"/>
      <protection/>
    </xf>
    <xf numFmtId="0" fontId="17" fillId="0" borderId="13" xfId="98" applyFont="1" applyFill="1" applyBorder="1" applyAlignment="1">
      <alignment horizontal="left" wrapText="1"/>
      <protection/>
    </xf>
    <xf numFmtId="3" fontId="17" fillId="0" borderId="17" xfId="98" applyNumberFormat="1" applyFont="1" applyFill="1" applyBorder="1" applyAlignment="1">
      <alignment/>
      <protection/>
    </xf>
    <xf numFmtId="3" fontId="17" fillId="0" borderId="13" xfId="98" applyNumberFormat="1" applyFont="1" applyFill="1" applyBorder="1">
      <alignment/>
      <protection/>
    </xf>
    <xf numFmtId="166" fontId="35" fillId="0" borderId="13" xfId="173" applyNumberFormat="1" applyFont="1" applyFill="1" applyBorder="1" applyAlignment="1">
      <alignment horizontal="right" wrapText="1"/>
      <protection/>
    </xf>
    <xf numFmtId="3" fontId="35" fillId="0" borderId="13" xfId="113" applyNumberFormat="1" applyFont="1" applyFill="1" applyBorder="1" applyAlignment="1">
      <alignment horizontal="right" wrapText="1"/>
      <protection/>
    </xf>
    <xf numFmtId="0" fontId="6" fillId="0" borderId="0" xfId="98" applyFont="1" applyFill="1" applyAlignment="1">
      <alignment horizontal="left"/>
      <protection/>
    </xf>
    <xf numFmtId="0" fontId="6" fillId="0" borderId="0" xfId="98" applyFont="1" applyFill="1">
      <alignment/>
      <protection/>
    </xf>
    <xf numFmtId="3" fontId="6" fillId="0" borderId="0" xfId="98" applyNumberFormat="1" applyFont="1" applyFill="1" applyAlignment="1">
      <alignment horizontal="right"/>
      <protection/>
    </xf>
    <xf numFmtId="3" fontId="6" fillId="0" borderId="0" xfId="98" applyNumberFormat="1" applyFont="1" applyFill="1" applyBorder="1" applyAlignment="1">
      <alignment horizontal="right" wrapText="1"/>
      <protection/>
    </xf>
    <xf numFmtId="0" fontId="2" fillId="0" borderId="0" xfId="98" applyFont="1" applyFill="1" applyAlignment="1">
      <alignment horizontal="left"/>
      <protection/>
    </xf>
    <xf numFmtId="0" fontId="2" fillId="0" borderId="0" xfId="98" applyFont="1" applyFill="1" applyAlignment="1">
      <alignment horizontal="center"/>
      <protection/>
    </xf>
    <xf numFmtId="3" fontId="2" fillId="0" borderId="0" xfId="98" applyNumberFormat="1" applyFont="1" applyFill="1" applyAlignment="1">
      <alignment horizontal="right"/>
      <protection/>
    </xf>
    <xf numFmtId="0" fontId="1" fillId="0" borderId="0" xfId="98" applyFont="1" applyFill="1">
      <alignment/>
      <protection/>
    </xf>
    <xf numFmtId="0" fontId="2" fillId="0" borderId="0" xfId="98" applyFont="1" applyFill="1" applyAlignment="1">
      <alignment horizontal="right"/>
      <protection/>
    </xf>
    <xf numFmtId="0" fontId="2" fillId="0" borderId="0" xfId="98" applyFont="1">
      <alignment/>
      <protection/>
    </xf>
    <xf numFmtId="0" fontId="39" fillId="0" borderId="13" xfId="149" applyFont="1" applyFill="1" applyBorder="1" applyAlignment="1" quotePrefix="1">
      <alignment horizontal="left" vertical="center" wrapText="1"/>
    </xf>
    <xf numFmtId="3" fontId="34" fillId="39" borderId="13" xfId="166" applyNumberFormat="1" applyFont="1" applyBorder="1">
      <alignment horizontal="right" vertical="center"/>
    </xf>
    <xf numFmtId="166" fontId="34" fillId="39" borderId="13" xfId="166" applyNumberFormat="1" applyFont="1" applyBorder="1">
      <alignment horizontal="right" vertical="center"/>
    </xf>
    <xf numFmtId="3" fontId="17" fillId="0" borderId="13" xfId="152" applyNumberFormat="1" applyFont="1" applyFill="1" applyBorder="1" applyAlignment="1" quotePrefix="1">
      <alignment horizontal="left" vertical="center" indent="3"/>
    </xf>
    <xf numFmtId="3" fontId="35" fillId="39" borderId="13" xfId="166" applyNumberFormat="1" applyFont="1" applyBorder="1">
      <alignment horizontal="right" vertical="center"/>
    </xf>
    <xf numFmtId="166" fontId="35" fillId="39" borderId="13" xfId="166" applyNumberFormat="1" applyFont="1" applyBorder="1">
      <alignment horizontal="right" vertical="center"/>
    </xf>
    <xf numFmtId="3" fontId="17" fillId="0" borderId="13" xfId="155" applyNumberFormat="1" applyFont="1" applyFill="1" applyBorder="1" applyAlignment="1" quotePrefix="1">
      <alignment horizontal="left" vertical="center" indent="4"/>
    </xf>
    <xf numFmtId="3" fontId="17" fillId="0" borderId="13" xfId="149" applyNumberFormat="1" applyFont="1" applyFill="1" applyBorder="1" applyAlignment="1" quotePrefix="1">
      <alignment horizontal="left" vertical="center" wrapText="1" indent="2"/>
    </xf>
    <xf numFmtId="0" fontId="10" fillId="0" borderId="13" xfId="152" applyFont="1" applyFill="1" applyBorder="1" applyAlignment="1">
      <alignment horizontal="left" vertical="center"/>
    </xf>
    <xf numFmtId="0" fontId="10" fillId="0" borderId="13" xfId="173" applyFont="1" applyFill="1" applyBorder="1" applyAlignment="1">
      <alignment horizontal="left" vertical="top" wrapText="1" indent="1"/>
      <protection/>
    </xf>
    <xf numFmtId="3" fontId="17" fillId="0" borderId="13" xfId="158" applyNumberFormat="1" applyFont="1" applyFill="1" applyBorder="1" applyAlignment="1" quotePrefix="1">
      <alignment horizontal="left" vertical="center" indent="5"/>
    </xf>
    <xf numFmtId="0" fontId="2" fillId="0" borderId="0" xfId="98" applyFont="1" applyFill="1">
      <alignment/>
      <protection/>
    </xf>
    <xf numFmtId="0" fontId="12" fillId="0" borderId="0" xfId="98" applyFont="1" applyFill="1">
      <alignment/>
      <protection/>
    </xf>
    <xf numFmtId="14" fontId="2" fillId="0" borderId="0" xfId="0" applyNumberFormat="1" applyFont="1" applyAlignment="1">
      <alignment horizontal="left"/>
    </xf>
    <xf numFmtId="3" fontId="2" fillId="0" borderId="0" xfId="0" applyNumberFormat="1" applyFont="1" applyAlignment="1">
      <alignment/>
    </xf>
    <xf numFmtId="0" fontId="2" fillId="0" borderId="0" xfId="0" applyFont="1" applyAlignment="1">
      <alignment/>
    </xf>
    <xf numFmtId="166" fontId="2" fillId="0" borderId="0" xfId="0" applyNumberFormat="1" applyFont="1" applyAlignment="1">
      <alignment horizontal="right"/>
    </xf>
    <xf numFmtId="0" fontId="2" fillId="0" borderId="0" xfId="0" applyFont="1" applyBorder="1" applyAlignment="1">
      <alignment horizontal="center"/>
    </xf>
    <xf numFmtId="0" fontId="2" fillId="0" borderId="0" xfId="121" applyFont="1" applyBorder="1" applyAlignment="1">
      <alignment horizontal="right"/>
      <protection/>
    </xf>
    <xf numFmtId="0" fontId="2" fillId="0" borderId="0" xfId="121" applyFont="1" applyBorder="1" applyAlignment="1">
      <alignment horizontal="centerContinuous"/>
      <protection/>
    </xf>
    <xf numFmtId="0" fontId="2" fillId="0" borderId="0" xfId="121" applyFont="1" applyFill="1" applyBorder="1" applyAlignment="1">
      <alignment horizontal="center"/>
      <protection/>
    </xf>
    <xf numFmtId="166" fontId="1" fillId="0" borderId="0" xfId="121" applyNumberFormat="1" applyFont="1" applyBorder="1">
      <alignment/>
      <protection/>
    </xf>
    <xf numFmtId="3" fontId="2" fillId="0" borderId="0" xfId="0" applyNumberFormat="1" applyFont="1" applyAlignment="1">
      <alignment horizontal="right" wrapText="1"/>
    </xf>
    <xf numFmtId="0" fontId="2" fillId="0" borderId="0" xfId="0" applyFont="1" applyBorder="1" applyAlignment="1">
      <alignment/>
    </xf>
    <xf numFmtId="49" fontId="2" fillId="0" borderId="0" xfId="121" applyNumberFormat="1" applyFont="1" applyBorder="1" applyAlignment="1">
      <alignment horizontal="left"/>
      <protection/>
    </xf>
    <xf numFmtId="0" fontId="12" fillId="0" borderId="0" xfId="0" applyFont="1" applyBorder="1" applyAlignment="1">
      <alignment horizontal="right"/>
    </xf>
    <xf numFmtId="0" fontId="0" fillId="0" borderId="0" xfId="0" applyBorder="1" applyAlignment="1">
      <alignment/>
    </xf>
    <xf numFmtId="49" fontId="2" fillId="0" borderId="0"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166" fontId="2" fillId="0" borderId="0" xfId="0" applyNumberFormat="1" applyFont="1" applyBorder="1" applyAlignment="1">
      <alignment/>
    </xf>
    <xf numFmtId="0" fontId="3" fillId="0" borderId="0" xfId="0" applyFont="1" applyBorder="1" applyAlignment="1">
      <alignment horizontal="right"/>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13" xfId="0" applyFont="1" applyFill="1" applyBorder="1" applyAlignment="1">
      <alignment horizontal="center" vertical="center" wrapText="1"/>
    </xf>
    <xf numFmtId="166" fontId="12" fillId="0" borderId="13" xfId="0" applyNumberFormat="1" applyFont="1" applyBorder="1" applyAlignment="1">
      <alignment horizontal="center" vertical="center" wrapText="1"/>
    </xf>
    <xf numFmtId="0" fontId="2" fillId="0" borderId="13" xfId="92" applyFont="1" applyBorder="1" applyAlignment="1">
      <alignment horizontal="center" vertical="center"/>
      <protection/>
    </xf>
    <xf numFmtId="49" fontId="2" fillId="0" borderId="13" xfId="92" applyNumberFormat="1" applyFont="1" applyBorder="1" applyAlignment="1">
      <alignment horizontal="center" vertical="center"/>
      <protection/>
    </xf>
    <xf numFmtId="0" fontId="2" fillId="0" borderId="13" xfId="92" applyFont="1" applyBorder="1" applyAlignment="1">
      <alignment horizontal="center"/>
      <protection/>
    </xf>
    <xf numFmtId="3" fontId="2" fillId="0" borderId="13" xfId="92" applyNumberFormat="1" applyFont="1" applyBorder="1" applyAlignment="1">
      <alignment horizontal="center"/>
      <protection/>
    </xf>
    <xf numFmtId="49" fontId="13" fillId="0" borderId="13" xfId="0" applyNumberFormat="1" applyFont="1" applyBorder="1" applyAlignment="1">
      <alignment wrapText="1"/>
    </xf>
    <xf numFmtId="49" fontId="13" fillId="0" borderId="13" xfId="0" applyNumberFormat="1" applyFont="1" applyFill="1" applyBorder="1" applyAlignment="1">
      <alignment wrapText="1"/>
    </xf>
    <xf numFmtId="3" fontId="13" fillId="0" borderId="13" xfId="0" applyNumberFormat="1" applyFont="1" applyFill="1" applyBorder="1" applyAlignment="1">
      <alignment wrapText="1"/>
    </xf>
    <xf numFmtId="166" fontId="13" fillId="0" borderId="13" xfId="0" applyNumberFormat="1" applyFont="1" applyFill="1" applyBorder="1" applyAlignment="1">
      <alignment wrapText="1"/>
    </xf>
    <xf numFmtId="49" fontId="2" fillId="0" borderId="13" xfId="0" applyNumberFormat="1" applyFont="1" applyBorder="1" applyAlignment="1">
      <alignment horizontal="left" wrapText="1" indent="1"/>
    </xf>
    <xf numFmtId="49" fontId="2" fillId="39" borderId="13" xfId="0" applyNumberFormat="1" applyFont="1" applyFill="1" applyBorder="1" applyAlignment="1">
      <alignment wrapText="1"/>
    </xf>
    <xf numFmtId="3" fontId="2" fillId="39" borderId="13" xfId="0" applyNumberFormat="1" applyFont="1" applyFill="1" applyBorder="1" applyAlignment="1">
      <alignment wrapText="1"/>
    </xf>
    <xf numFmtId="166" fontId="2" fillId="39" borderId="13" xfId="0" applyNumberFormat="1" applyFont="1" applyFill="1" applyBorder="1" applyAlignment="1">
      <alignment wrapText="1"/>
    </xf>
    <xf numFmtId="49" fontId="2" fillId="0" borderId="13" xfId="0" applyNumberFormat="1" applyFont="1" applyBorder="1" applyAlignment="1">
      <alignment horizontal="left" wrapText="1" indent="2"/>
    </xf>
    <xf numFmtId="49" fontId="2" fillId="0" borderId="13" xfId="0" applyNumberFormat="1" applyFont="1" applyBorder="1" applyAlignment="1">
      <alignment wrapText="1"/>
    </xf>
    <xf numFmtId="3" fontId="2" fillId="0" borderId="13" xfId="0" applyNumberFormat="1" applyFont="1" applyBorder="1" applyAlignment="1">
      <alignment wrapText="1"/>
    </xf>
    <xf numFmtId="166" fontId="2" fillId="0" borderId="13" xfId="0" applyNumberFormat="1" applyFont="1" applyBorder="1" applyAlignment="1">
      <alignment wrapText="1"/>
    </xf>
    <xf numFmtId="3" fontId="13" fillId="0" borderId="13" xfId="0" applyNumberFormat="1" applyFont="1" applyBorder="1" applyAlignment="1">
      <alignment wrapText="1"/>
    </xf>
    <xf numFmtId="166" fontId="13" fillId="0" borderId="13" xfId="0" applyNumberFormat="1" applyFont="1" applyBorder="1" applyAlignment="1">
      <alignment wrapText="1"/>
    </xf>
    <xf numFmtId="49" fontId="2" fillId="0" borderId="13" xfId="0" applyNumberFormat="1" applyFont="1" applyBorder="1" applyAlignment="1">
      <alignment horizontal="left" wrapText="1" indent="3"/>
    </xf>
    <xf numFmtId="49" fontId="2" fillId="0" borderId="13" xfId="0" applyNumberFormat="1" applyFont="1" applyBorder="1" applyAlignment="1">
      <alignment horizontal="left" wrapText="1" indent="4"/>
    </xf>
    <xf numFmtId="49" fontId="2" fillId="0" borderId="13" xfId="0" applyNumberFormat="1" applyFont="1" applyBorder="1" applyAlignment="1">
      <alignment horizontal="left" wrapText="1" indent="5"/>
    </xf>
    <xf numFmtId="49" fontId="13" fillId="0" borderId="13" xfId="0" applyNumberFormat="1" applyFont="1" applyBorder="1" applyAlignment="1">
      <alignment horizontal="center" wrapText="1"/>
    </xf>
    <xf numFmtId="2" fontId="2" fillId="0" borderId="13" xfId="0" applyNumberFormat="1" applyFont="1" applyBorder="1" applyAlignment="1">
      <alignment horizontal="left" wrapText="1" indent="4"/>
    </xf>
    <xf numFmtId="2" fontId="2" fillId="0" borderId="13" xfId="0" applyNumberFormat="1" applyFont="1" applyBorder="1" applyAlignment="1">
      <alignment wrapText="1"/>
    </xf>
    <xf numFmtId="49" fontId="40" fillId="0" borderId="0" xfId="0" applyNumberFormat="1" applyFont="1" applyAlignment="1">
      <alignment wrapText="1"/>
    </xf>
    <xf numFmtId="3" fontId="40" fillId="0" borderId="0" xfId="0" applyNumberFormat="1" applyFont="1" applyAlignment="1">
      <alignment wrapText="1"/>
    </xf>
    <xf numFmtId="166" fontId="40" fillId="0" borderId="0" xfId="0" applyNumberFormat="1" applyFont="1" applyAlignment="1">
      <alignment wrapText="1"/>
    </xf>
    <xf numFmtId="49" fontId="2" fillId="0" borderId="0" xfId="0" applyNumberFormat="1" applyFont="1" applyAlignment="1">
      <alignment wrapText="1"/>
    </xf>
    <xf numFmtId="3" fontId="2" fillId="0" borderId="0" xfId="0" applyNumberFormat="1" applyFont="1" applyAlignment="1">
      <alignment wrapText="1"/>
    </xf>
    <xf numFmtId="166" fontId="2" fillId="0" borderId="0" xfId="0" applyNumberFormat="1" applyFont="1" applyAlignment="1">
      <alignment wrapText="1"/>
    </xf>
    <xf numFmtId="49" fontId="40" fillId="0" borderId="0" xfId="92" applyNumberFormat="1" applyFont="1" applyAlignment="1">
      <alignment wrapText="1"/>
      <protection/>
    </xf>
    <xf numFmtId="3" fontId="40" fillId="0" borderId="0" xfId="92" applyNumberFormat="1" applyFont="1" applyAlignment="1">
      <alignment wrapText="1"/>
      <protection/>
    </xf>
    <xf numFmtId="166" fontId="40" fillId="0" borderId="0" xfId="92" applyNumberFormat="1" applyFont="1" applyAlignment="1">
      <alignment wrapText="1"/>
      <protection/>
    </xf>
    <xf numFmtId="14" fontId="2" fillId="0" borderId="0" xfId="0" applyNumberFormat="1" applyFont="1" applyAlignment="1">
      <alignment horizontal="left"/>
    </xf>
    <xf numFmtId="3" fontId="2" fillId="0" borderId="0" xfId="0" applyNumberFormat="1" applyFont="1" applyAlignment="1">
      <alignment/>
    </xf>
    <xf numFmtId="3" fontId="2" fillId="0" borderId="0" xfId="0" applyNumberFormat="1" applyFont="1" applyAlignment="1">
      <alignment horizontal="right"/>
    </xf>
    <xf numFmtId="0" fontId="2" fillId="0" borderId="0" xfId="0" applyFont="1" applyBorder="1" applyAlignment="1">
      <alignment horizontal="center"/>
    </xf>
    <xf numFmtId="0" fontId="2" fillId="0" borderId="0" xfId="0" applyFont="1" applyBorder="1" applyAlignment="1">
      <alignment/>
    </xf>
    <xf numFmtId="49" fontId="2" fillId="0" borderId="0" xfId="121" applyNumberFormat="1" applyFont="1" applyBorder="1" applyAlignment="1">
      <alignment horizontal="left"/>
      <protection/>
    </xf>
    <xf numFmtId="3" fontId="12" fillId="0" borderId="0" xfId="0" applyNumberFormat="1" applyFont="1" applyBorder="1" applyAlignment="1">
      <alignment horizontal="right"/>
    </xf>
    <xf numFmtId="3" fontId="3" fillId="0" borderId="0" xfId="0" applyNumberFormat="1" applyFont="1" applyBorder="1" applyAlignment="1">
      <alignment horizontal="right"/>
    </xf>
    <xf numFmtId="3" fontId="12" fillId="0" borderId="13" xfId="0" applyNumberFormat="1" applyFont="1" applyFill="1" applyBorder="1" applyAlignment="1">
      <alignment horizontal="center" vertical="center" wrapText="1"/>
    </xf>
    <xf numFmtId="3" fontId="12"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49" fontId="3" fillId="0" borderId="13" xfId="0" applyNumberFormat="1" applyFont="1" applyBorder="1" applyAlignment="1">
      <alignment horizontal="center" vertical="center"/>
    </xf>
    <xf numFmtId="3" fontId="3" fillId="0" borderId="13" xfId="0" applyNumberFormat="1" applyFont="1" applyFill="1" applyBorder="1" applyAlignment="1">
      <alignment horizontal="center"/>
    </xf>
    <xf numFmtId="3" fontId="3" fillId="0" borderId="13" xfId="0" applyNumberFormat="1" applyFont="1" applyBorder="1" applyAlignment="1">
      <alignment horizontal="center"/>
    </xf>
    <xf numFmtId="3" fontId="13" fillId="0" borderId="13" xfId="0" applyNumberFormat="1" applyFont="1" applyBorder="1" applyAlignment="1">
      <alignment/>
    </xf>
    <xf numFmtId="3" fontId="2" fillId="0" borderId="13" xfId="0" applyNumberFormat="1" applyFont="1" applyBorder="1" applyAlignment="1">
      <alignment/>
    </xf>
    <xf numFmtId="3" fontId="13" fillId="0" borderId="13" xfId="0" applyNumberFormat="1" applyFont="1" applyFill="1" applyBorder="1" applyAlignment="1">
      <alignment/>
    </xf>
    <xf numFmtId="3" fontId="2" fillId="0" borderId="13" xfId="0" applyNumberFormat="1" applyFont="1" applyFill="1" applyBorder="1" applyAlignment="1">
      <alignment/>
    </xf>
    <xf numFmtId="49" fontId="2" fillId="0" borderId="0" xfId="0" applyNumberFormat="1" applyFont="1" applyAlignment="1">
      <alignment horizontal="left" wrapText="1"/>
    </xf>
    <xf numFmtId="0" fontId="2" fillId="0" borderId="0" xfId="99" applyNumberFormat="1" applyFont="1" applyFill="1" applyBorder="1" applyAlignment="1">
      <alignment horizontal="center" wrapText="1"/>
      <protection/>
    </xf>
    <xf numFmtId="0" fontId="2" fillId="0" borderId="0" xfId="99" applyNumberFormat="1" applyFont="1" applyFill="1">
      <alignment/>
      <protection/>
    </xf>
    <xf numFmtId="0" fontId="3" fillId="0" borderId="0" xfId="99" applyNumberFormat="1" applyFont="1" applyFill="1" applyBorder="1" applyAlignment="1">
      <alignment horizontal="center" vertical="center" wrapText="1"/>
      <protection/>
    </xf>
    <xf numFmtId="0" fontId="2" fillId="0" borderId="0" xfId="99" applyNumberFormat="1" applyFont="1" applyFill="1" applyBorder="1" applyAlignment="1">
      <alignment horizontal="center" vertical="center" wrapText="1"/>
      <protection/>
    </xf>
    <xf numFmtId="0" fontId="2" fillId="0" borderId="0" xfId="99" applyNumberFormat="1" applyFont="1" applyFill="1" applyBorder="1" applyAlignment="1">
      <alignment vertical="center" wrapText="1"/>
      <protection/>
    </xf>
    <xf numFmtId="0" fontId="2" fillId="0" borderId="0" xfId="99" applyFont="1" applyFill="1" applyAlignment="1">
      <alignment/>
      <protection/>
    </xf>
    <xf numFmtId="0" fontId="1" fillId="0" borderId="0" xfId="99" applyFont="1" applyFill="1">
      <alignment/>
      <protection/>
    </xf>
    <xf numFmtId="0" fontId="6" fillId="0" borderId="0" xfId="99" applyFont="1">
      <alignment/>
      <protection/>
    </xf>
    <xf numFmtId="3" fontId="1" fillId="0" borderId="0" xfId="99" applyNumberFormat="1" applyFont="1" applyFill="1" applyBorder="1" applyAlignment="1">
      <alignment horizontal="right"/>
      <protection/>
    </xf>
    <xf numFmtId="3" fontId="1" fillId="0" borderId="0" xfId="99" applyNumberFormat="1" applyFont="1" applyFill="1" applyAlignment="1">
      <alignment horizontal="right"/>
      <protection/>
    </xf>
    <xf numFmtId="4" fontId="1" fillId="0" borderId="0" xfId="99" applyNumberFormat="1" applyFont="1" applyFill="1" applyAlignment="1">
      <alignment horizontal="right"/>
      <protection/>
    </xf>
    <xf numFmtId="0" fontId="2" fillId="0" borderId="0" xfId="99" applyFont="1" applyFill="1" applyAlignment="1">
      <alignment horizontal="right"/>
      <protection/>
    </xf>
    <xf numFmtId="0" fontId="6" fillId="0" borderId="0" xfId="99" applyNumberFormat="1" applyFont="1" applyFill="1" applyAlignment="1">
      <alignment horizontal="center" vertical="center"/>
      <protection/>
    </xf>
    <xf numFmtId="0" fontId="6" fillId="0" borderId="0" xfId="99" applyNumberFormat="1" applyFont="1" applyFill="1" applyAlignment="1">
      <alignment vertical="center" wrapText="1"/>
      <protection/>
    </xf>
    <xf numFmtId="0" fontId="6" fillId="0" borderId="0" xfId="99" applyNumberFormat="1" applyFont="1" applyFill="1" applyBorder="1" applyAlignment="1">
      <alignment horizontal="right" vertical="center"/>
      <protection/>
    </xf>
    <xf numFmtId="0" fontId="6" fillId="0" borderId="0" xfId="99" applyNumberFormat="1" applyFont="1" applyFill="1" applyAlignment="1">
      <alignment horizontal="right" vertical="center"/>
      <protection/>
    </xf>
    <xf numFmtId="0" fontId="3" fillId="0" borderId="0" xfId="99" applyNumberFormat="1" applyFont="1" applyFill="1" applyBorder="1" applyAlignment="1">
      <alignment horizontal="right" vertical="center"/>
      <protection/>
    </xf>
    <xf numFmtId="0" fontId="6" fillId="0" borderId="0" xfId="99" applyFont="1" applyFill="1">
      <alignment/>
      <protection/>
    </xf>
    <xf numFmtId="0" fontId="2" fillId="0" borderId="13" xfId="99" applyFont="1" applyFill="1" applyBorder="1" applyAlignment="1">
      <alignment horizontal="center" vertical="center" wrapText="1"/>
      <protection/>
    </xf>
    <xf numFmtId="0" fontId="2" fillId="0" borderId="13" xfId="99" applyNumberFormat="1" applyFont="1" applyFill="1" applyBorder="1" applyAlignment="1">
      <alignment horizontal="center" vertical="center" wrapText="1"/>
      <protection/>
    </xf>
    <xf numFmtId="0" fontId="2" fillId="0" borderId="13" xfId="99" applyNumberFormat="1" applyFont="1" applyFill="1" applyBorder="1" applyAlignment="1">
      <alignment horizontal="center" vertical="center"/>
      <protection/>
    </xf>
    <xf numFmtId="0" fontId="2" fillId="0" borderId="0" xfId="99" applyFont="1" applyFill="1">
      <alignment/>
      <protection/>
    </xf>
    <xf numFmtId="3" fontId="2" fillId="0" borderId="0" xfId="99" applyNumberFormat="1" applyFont="1" applyFill="1">
      <alignment/>
      <protection/>
    </xf>
    <xf numFmtId="0" fontId="13" fillId="0" borderId="13" xfId="99" applyNumberFormat="1" applyFont="1" applyFill="1" applyBorder="1" applyAlignment="1">
      <alignment horizontal="center" vertical="center"/>
      <protection/>
    </xf>
    <xf numFmtId="49" fontId="13" fillId="0" borderId="13" xfId="99" applyNumberFormat="1" applyFont="1" applyFill="1" applyBorder="1" applyAlignment="1">
      <alignment vertical="center" wrapText="1"/>
      <protection/>
    </xf>
    <xf numFmtId="3" fontId="13" fillId="0" borderId="13" xfId="99" applyNumberFormat="1" applyFont="1" applyFill="1" applyBorder="1" applyAlignment="1">
      <alignment horizontal="right" vertical="center"/>
      <protection/>
    </xf>
    <xf numFmtId="166" fontId="13" fillId="0" borderId="13" xfId="99" applyNumberFormat="1" applyFont="1" applyFill="1" applyBorder="1" applyAlignment="1">
      <alignment horizontal="right" vertical="center"/>
      <protection/>
    </xf>
    <xf numFmtId="0" fontId="13" fillId="0" borderId="0" xfId="99" applyFont="1" applyFill="1">
      <alignment/>
      <protection/>
    </xf>
    <xf numFmtId="0" fontId="2" fillId="0" borderId="13" xfId="99" applyNumberFormat="1" applyFont="1" applyFill="1" applyBorder="1" applyAlignment="1">
      <alignment horizontal="center" vertical="center"/>
      <protection/>
    </xf>
    <xf numFmtId="49" fontId="2" fillId="0" borderId="13" xfId="99" applyNumberFormat="1" applyFont="1" applyFill="1" applyBorder="1" applyAlignment="1">
      <alignment vertical="center" wrapText="1"/>
      <protection/>
    </xf>
    <xf numFmtId="3" fontId="2" fillId="0" borderId="13" xfId="99" applyNumberFormat="1" applyFont="1" applyFill="1" applyBorder="1" applyAlignment="1">
      <alignment horizontal="right" vertical="center"/>
      <protection/>
    </xf>
    <xf numFmtId="166" fontId="2" fillId="0" borderId="13" xfId="99" applyNumberFormat="1" applyFont="1" applyFill="1" applyBorder="1" applyAlignment="1">
      <alignment horizontal="right" vertical="center"/>
      <protection/>
    </xf>
    <xf numFmtId="49" fontId="2" fillId="0" borderId="13" xfId="99" applyNumberFormat="1" applyFont="1" applyFill="1" applyBorder="1" applyAlignment="1">
      <alignment horizontal="left" vertical="center" wrapText="1" indent="1"/>
      <protection/>
    </xf>
    <xf numFmtId="0" fontId="10" fillId="0" borderId="13" xfId="99" applyNumberFormat="1" applyFont="1" applyFill="1" applyBorder="1" applyAlignment="1">
      <alignment horizontal="right" vertical="center"/>
      <protection/>
    </xf>
    <xf numFmtId="49" fontId="10" fillId="0" borderId="13" xfId="99" applyNumberFormat="1" applyFont="1" applyFill="1" applyBorder="1" applyAlignment="1">
      <alignment horizontal="left" vertical="center" wrapText="1" indent="2"/>
      <protection/>
    </xf>
    <xf numFmtId="3" fontId="10" fillId="0" borderId="13" xfId="99" applyNumberFormat="1" applyFont="1" applyFill="1" applyBorder="1" applyAlignment="1">
      <alignment horizontal="right" vertical="center"/>
      <protection/>
    </xf>
    <xf numFmtId="166" fontId="10" fillId="0" borderId="13" xfId="99" applyNumberFormat="1" applyFont="1" applyFill="1" applyBorder="1" applyAlignment="1">
      <alignment horizontal="right" vertical="center"/>
      <protection/>
    </xf>
    <xf numFmtId="0" fontId="10" fillId="0" borderId="0" xfId="99" applyFont="1" applyFill="1">
      <alignment/>
      <protection/>
    </xf>
    <xf numFmtId="0" fontId="10" fillId="0" borderId="13" xfId="99" applyNumberFormat="1" applyFont="1" applyFill="1" applyBorder="1" applyAlignment="1">
      <alignment horizontal="right" vertical="center" wrapText="1"/>
      <protection/>
    </xf>
    <xf numFmtId="49" fontId="2" fillId="0" borderId="13" xfId="99" applyNumberFormat="1" applyFont="1" applyFill="1" applyBorder="1" applyAlignment="1">
      <alignment horizontal="left" vertical="center" wrapText="1" indent="1"/>
      <protection/>
    </xf>
    <xf numFmtId="0" fontId="13" fillId="0" borderId="13" xfId="99" applyNumberFormat="1" applyFont="1" applyFill="1" applyBorder="1" applyAlignment="1">
      <alignment horizontal="center" vertical="center"/>
      <protection/>
    </xf>
    <xf numFmtId="49" fontId="13" fillId="0" borderId="13" xfId="99" applyNumberFormat="1" applyFont="1" applyFill="1" applyBorder="1" applyAlignment="1">
      <alignment horizontal="left" vertical="center" wrapText="1" indent="1"/>
      <protection/>
    </xf>
    <xf numFmtId="0" fontId="39" fillId="0" borderId="0" xfId="99" applyFont="1" applyFill="1">
      <alignment/>
      <protection/>
    </xf>
    <xf numFmtId="49" fontId="13" fillId="0" borderId="13" xfId="99" applyNumberFormat="1" applyFont="1" applyFill="1" applyBorder="1" applyAlignment="1">
      <alignment vertical="center" wrapText="1"/>
      <protection/>
    </xf>
    <xf numFmtId="49" fontId="10" fillId="0" borderId="13" xfId="99" applyNumberFormat="1" applyFont="1" applyFill="1" applyBorder="1" applyAlignment="1">
      <alignment horizontal="left" vertical="center" wrapText="1" indent="1"/>
      <protection/>
    </xf>
    <xf numFmtId="0" fontId="10" fillId="0" borderId="13" xfId="99" applyNumberFormat="1" applyFont="1" applyFill="1" applyBorder="1" applyAlignment="1">
      <alignment horizontal="right" vertical="center"/>
      <protection/>
    </xf>
    <xf numFmtId="49" fontId="10" fillId="0" borderId="13" xfId="99" applyNumberFormat="1" applyFont="1" applyFill="1" applyBorder="1" applyAlignment="1">
      <alignment horizontal="left" vertical="center" wrapText="1" indent="1"/>
      <protection/>
    </xf>
    <xf numFmtId="3" fontId="2" fillId="0" borderId="13" xfId="99" applyNumberFormat="1" applyFont="1" applyFill="1" applyBorder="1" applyAlignment="1">
      <alignment horizontal="right" vertical="center"/>
      <protection/>
    </xf>
    <xf numFmtId="0" fontId="13" fillId="0" borderId="13" xfId="99" applyNumberFormat="1" applyFont="1" applyFill="1" applyBorder="1" applyAlignment="1">
      <alignment horizontal="right" vertical="center"/>
      <protection/>
    </xf>
    <xf numFmtId="49" fontId="13" fillId="0" borderId="13" xfId="99" applyNumberFormat="1" applyFont="1" applyFill="1" applyBorder="1" applyAlignment="1">
      <alignment horizontal="left" vertical="center" wrapText="1" indent="1"/>
      <protection/>
    </xf>
    <xf numFmtId="3" fontId="13" fillId="0" borderId="13" xfId="99" applyNumberFormat="1" applyFont="1" applyFill="1" applyBorder="1" applyAlignment="1">
      <alignment horizontal="right" vertical="center"/>
      <protection/>
    </xf>
    <xf numFmtId="49" fontId="2" fillId="0" borderId="13" xfId="99" applyNumberFormat="1" applyFont="1" applyFill="1" applyBorder="1" applyAlignment="1">
      <alignment horizontal="left" vertical="center" wrapText="1" indent="2"/>
      <protection/>
    </xf>
    <xf numFmtId="0" fontId="2" fillId="0" borderId="13" xfId="99" applyNumberFormat="1" applyFont="1" applyFill="1" applyBorder="1" applyAlignment="1">
      <alignment horizontal="right" vertical="center"/>
      <protection/>
    </xf>
    <xf numFmtId="0" fontId="10" fillId="0" borderId="13" xfId="99" applyFont="1" applyFill="1" applyBorder="1" applyAlignment="1">
      <alignment horizontal="center" vertical="center" wrapText="1"/>
      <protection/>
    </xf>
    <xf numFmtId="0" fontId="13" fillId="0" borderId="13" xfId="99" applyFont="1" applyFill="1" applyBorder="1" applyAlignment="1">
      <alignment horizontal="center" vertical="center" wrapText="1"/>
      <protection/>
    </xf>
    <xf numFmtId="0" fontId="2" fillId="41" borderId="13" xfId="99" applyFont="1" applyFill="1" applyBorder="1" applyAlignment="1">
      <alignment horizontal="center" vertical="center" wrapText="1"/>
      <protection/>
    </xf>
    <xf numFmtId="49" fontId="2" fillId="41" borderId="13" xfId="99" applyNumberFormat="1" applyFont="1" applyFill="1" applyBorder="1" applyAlignment="1">
      <alignment horizontal="left" vertical="center" wrapText="1" indent="1"/>
      <protection/>
    </xf>
    <xf numFmtId="3" fontId="2" fillId="41" borderId="13" xfId="99" applyNumberFormat="1" applyFont="1" applyFill="1" applyBorder="1" applyAlignment="1">
      <alignment horizontal="right" vertical="center"/>
      <protection/>
    </xf>
    <xf numFmtId="166" fontId="2" fillId="41" borderId="13" xfId="99" applyNumberFormat="1" applyFont="1" applyFill="1" applyBorder="1" applyAlignment="1">
      <alignment horizontal="right" vertical="center"/>
      <protection/>
    </xf>
    <xf numFmtId="0" fontId="10" fillId="41" borderId="13" xfId="99" applyFont="1" applyFill="1" applyBorder="1" applyAlignment="1">
      <alignment horizontal="center" vertical="center" wrapText="1"/>
      <protection/>
    </xf>
    <xf numFmtId="49" fontId="10" fillId="41" borderId="13" xfId="99" applyNumberFormat="1" applyFont="1" applyFill="1" applyBorder="1" applyAlignment="1">
      <alignment horizontal="left" vertical="center" wrapText="1" indent="2"/>
      <protection/>
    </xf>
    <xf numFmtId="3" fontId="10" fillId="41" borderId="13" xfId="99" applyNumberFormat="1" applyFont="1" applyFill="1" applyBorder="1" applyAlignment="1">
      <alignment horizontal="right" vertical="center"/>
      <protection/>
    </xf>
    <xf numFmtId="0" fontId="2" fillId="0" borderId="13" xfId="99" applyFont="1" applyFill="1" applyBorder="1" applyAlignment="1">
      <alignment horizontal="center" vertical="center" wrapText="1"/>
      <protection/>
    </xf>
    <xf numFmtId="49" fontId="13" fillId="0" borderId="13" xfId="99" applyNumberFormat="1" applyFont="1" applyFill="1" applyBorder="1" applyAlignment="1">
      <alignment horizontal="center" vertical="center"/>
      <protection/>
    </xf>
    <xf numFmtId="49" fontId="2" fillId="0" borderId="13" xfId="99" applyNumberFormat="1" applyFont="1" applyFill="1" applyBorder="1" applyAlignment="1">
      <alignment horizontal="center" vertical="center" wrapText="1"/>
      <protection/>
    </xf>
    <xf numFmtId="0" fontId="13" fillId="0" borderId="13" xfId="99" applyFont="1" applyFill="1" applyBorder="1" applyAlignment="1">
      <alignment vertical="center"/>
      <protection/>
    </xf>
    <xf numFmtId="0" fontId="13" fillId="0" borderId="13" xfId="99" applyFont="1" applyFill="1" applyBorder="1">
      <alignment/>
      <protection/>
    </xf>
    <xf numFmtId="3" fontId="13" fillId="0" borderId="13" xfId="99" applyNumberFormat="1" applyFont="1" applyFill="1" applyBorder="1" applyAlignment="1">
      <alignment horizontal="right"/>
      <protection/>
    </xf>
    <xf numFmtId="0" fontId="13" fillId="0" borderId="13" xfId="99" applyFont="1" applyFill="1" applyBorder="1" applyAlignment="1">
      <alignment horizontal="left"/>
      <protection/>
    </xf>
    <xf numFmtId="0" fontId="41" fillId="0" borderId="0" xfId="99" applyFont="1" applyFill="1">
      <alignment/>
      <protection/>
    </xf>
    <xf numFmtId="0" fontId="2" fillId="0" borderId="13" xfId="99" applyFont="1" applyFill="1" applyBorder="1" applyAlignment="1">
      <alignment horizontal="left" vertical="center"/>
      <protection/>
    </xf>
    <xf numFmtId="49" fontId="2" fillId="0" borderId="13" xfId="99" applyNumberFormat="1" applyFont="1" applyFill="1" applyBorder="1" applyAlignment="1">
      <alignment vertical="center"/>
      <protection/>
    </xf>
    <xf numFmtId="0" fontId="2" fillId="0" borderId="13" xfId="99" applyFont="1" applyFill="1" applyBorder="1" applyAlignment="1">
      <alignment horizontal="center" vertical="center"/>
      <protection/>
    </xf>
    <xf numFmtId="49" fontId="2" fillId="0" borderId="13" xfId="99" applyNumberFormat="1" applyFont="1" applyFill="1" applyBorder="1" applyAlignment="1">
      <alignment horizontal="left" vertical="center" indent="1"/>
      <protection/>
    </xf>
    <xf numFmtId="0" fontId="13" fillId="0" borderId="13" xfId="99" applyFont="1" applyFill="1" applyBorder="1" applyAlignment="1">
      <alignment horizontal="left"/>
      <protection/>
    </xf>
    <xf numFmtId="0" fontId="13" fillId="0" borderId="13" xfId="99" applyFont="1" applyFill="1" applyBorder="1" applyAlignment="1">
      <alignment/>
      <protection/>
    </xf>
    <xf numFmtId="0" fontId="2" fillId="0" borderId="13" xfId="99" applyFont="1" applyFill="1" applyBorder="1" applyAlignment="1">
      <alignment horizontal="left"/>
      <protection/>
    </xf>
    <xf numFmtId="0" fontId="2" fillId="0" borderId="13" xfId="99" applyFont="1" applyFill="1" applyBorder="1" applyAlignment="1">
      <alignment/>
      <protection/>
    </xf>
    <xf numFmtId="3" fontId="2" fillId="0" borderId="13" xfId="99" applyNumberFormat="1" applyFont="1" applyFill="1" applyBorder="1" applyAlignment="1">
      <alignment horizontal="right"/>
      <protection/>
    </xf>
    <xf numFmtId="49" fontId="2" fillId="0" borderId="13" xfId="99" applyNumberFormat="1" applyFont="1" applyFill="1" applyBorder="1" applyAlignment="1">
      <alignment horizontal="center" vertical="center"/>
      <protection/>
    </xf>
    <xf numFmtId="0" fontId="13" fillId="0" borderId="13" xfId="99" applyFont="1" applyFill="1" applyBorder="1">
      <alignment/>
      <protection/>
    </xf>
    <xf numFmtId="49" fontId="13" fillId="0" borderId="13" xfId="99" applyNumberFormat="1" applyFont="1" applyFill="1" applyBorder="1" applyAlignment="1">
      <alignment horizontal="left" vertical="center"/>
      <protection/>
    </xf>
    <xf numFmtId="0" fontId="13" fillId="0" borderId="13" xfId="99" applyFont="1" applyFill="1" applyBorder="1" applyAlignment="1">
      <alignment wrapText="1"/>
      <protection/>
    </xf>
    <xf numFmtId="0" fontId="2" fillId="0" borderId="13" xfId="99" applyFont="1" applyFill="1" applyBorder="1" applyAlignment="1">
      <alignment horizontal="right" vertical="center"/>
      <protection/>
    </xf>
    <xf numFmtId="49" fontId="2" fillId="0" borderId="13" xfId="99" applyNumberFormat="1" applyFont="1" applyFill="1" applyBorder="1" applyAlignment="1">
      <alignment horizontal="left" vertical="center" wrapText="1"/>
      <protection/>
    </xf>
    <xf numFmtId="0" fontId="2" fillId="0" borderId="0" xfId="99" applyFont="1" applyFill="1" applyAlignment="1">
      <alignment horizontal="right"/>
      <protection/>
    </xf>
    <xf numFmtId="0" fontId="2" fillId="0" borderId="13" xfId="99" applyFont="1" applyFill="1" applyBorder="1" applyAlignment="1">
      <alignment horizontal="center" vertical="center"/>
      <protection/>
    </xf>
    <xf numFmtId="3" fontId="13" fillId="0" borderId="13" xfId="99" applyNumberFormat="1" applyFont="1" applyFill="1" applyBorder="1" applyAlignment="1">
      <alignment horizontal="right"/>
      <protection/>
    </xf>
    <xf numFmtId="14" fontId="13" fillId="0" borderId="13" xfId="99" applyNumberFormat="1" applyFont="1" applyFill="1" applyBorder="1" applyAlignment="1">
      <alignment horizontal="left" vertical="center"/>
      <protection/>
    </xf>
    <xf numFmtId="0" fontId="2" fillId="0" borderId="13" xfId="99" applyFont="1" applyFill="1" applyBorder="1" applyAlignment="1">
      <alignment horizontal="right" vertical="center"/>
      <protection/>
    </xf>
    <xf numFmtId="0" fontId="13" fillId="0" borderId="13" xfId="99" applyFont="1" applyFill="1" applyBorder="1" applyAlignment="1">
      <alignment horizontal="left" vertical="center"/>
      <protection/>
    </xf>
    <xf numFmtId="0" fontId="2" fillId="0" borderId="0" xfId="99" applyFont="1" applyFill="1">
      <alignment/>
      <protection/>
    </xf>
    <xf numFmtId="0" fontId="13" fillId="0" borderId="13" xfId="99" applyFont="1" applyFill="1" applyBorder="1" applyAlignment="1">
      <alignment horizontal="center" vertical="center"/>
      <protection/>
    </xf>
    <xf numFmtId="49" fontId="13" fillId="0" borderId="13" xfId="99" applyNumberFormat="1" applyFont="1" applyFill="1" applyBorder="1" applyAlignment="1">
      <alignment vertical="center"/>
      <protection/>
    </xf>
    <xf numFmtId="49" fontId="13" fillId="0" borderId="13" xfId="99" applyNumberFormat="1" applyFont="1" applyFill="1" applyBorder="1" applyAlignment="1">
      <alignment horizontal="left" vertical="center" wrapText="1"/>
      <protection/>
    </xf>
    <xf numFmtId="0" fontId="13" fillId="0" borderId="13" xfId="99" applyNumberFormat="1" applyFont="1" applyFill="1" applyBorder="1" applyAlignment="1">
      <alignment horizontal="left" vertical="center"/>
      <protection/>
    </xf>
    <xf numFmtId="0" fontId="13" fillId="0" borderId="13" xfId="99" applyNumberFormat="1" applyFont="1" applyFill="1" applyBorder="1" applyAlignment="1">
      <alignment horizontal="right" vertical="center"/>
      <protection/>
    </xf>
    <xf numFmtId="0" fontId="13" fillId="0" borderId="16" xfId="99" applyNumberFormat="1" applyFont="1" applyFill="1" applyBorder="1" applyAlignment="1">
      <alignment horizontal="left" vertical="center"/>
      <protection/>
    </xf>
    <xf numFmtId="1" fontId="13" fillId="0" borderId="16" xfId="99" applyNumberFormat="1" applyFont="1" applyFill="1" applyBorder="1" applyAlignment="1">
      <alignment horizontal="left" vertical="center"/>
      <protection/>
    </xf>
    <xf numFmtId="3" fontId="13" fillId="0" borderId="16" xfId="99" applyNumberFormat="1" applyFont="1" applyFill="1" applyBorder="1" applyAlignment="1">
      <alignment horizontal="right" vertical="center"/>
      <protection/>
    </xf>
    <xf numFmtId="0" fontId="2" fillId="0" borderId="13" xfId="99" applyNumberFormat="1" applyFont="1" applyFill="1" applyBorder="1" applyAlignment="1">
      <alignment horizontal="left" vertical="center"/>
      <protection/>
    </xf>
    <xf numFmtId="1" fontId="2" fillId="0" borderId="13" xfId="99" applyNumberFormat="1" applyFont="1" applyFill="1" applyBorder="1" applyAlignment="1">
      <alignment horizontal="left" vertical="center" wrapText="1"/>
      <protection/>
    </xf>
    <xf numFmtId="1" fontId="2" fillId="0" borderId="13" xfId="99" applyNumberFormat="1" applyFont="1" applyFill="1" applyBorder="1" applyAlignment="1">
      <alignment horizontal="left" vertical="center"/>
      <protection/>
    </xf>
    <xf numFmtId="0" fontId="3" fillId="0" borderId="0" xfId="99" applyNumberFormat="1" applyFont="1" applyFill="1" applyBorder="1" applyAlignment="1">
      <alignment horizontal="left" vertical="center"/>
      <protection/>
    </xf>
    <xf numFmtId="1" fontId="13" fillId="0" borderId="0" xfId="99" applyNumberFormat="1" applyFont="1" applyFill="1" applyBorder="1" applyAlignment="1">
      <alignment horizontal="left" vertical="center"/>
      <protection/>
    </xf>
    <xf numFmtId="3" fontId="2" fillId="0" borderId="0" xfId="99" applyNumberFormat="1" applyFont="1" applyFill="1" applyBorder="1" applyAlignment="1">
      <alignment horizontal="right" vertical="center"/>
      <protection/>
    </xf>
    <xf numFmtId="0" fontId="1" fillId="0" borderId="0" xfId="99" applyFont="1" applyFill="1" applyAlignment="1">
      <alignment horizontal="left"/>
      <protection/>
    </xf>
    <xf numFmtId="0" fontId="3" fillId="0" borderId="0" xfId="99" applyNumberFormat="1" applyFont="1" applyFill="1" applyAlignment="1">
      <alignment horizontal="left" vertical="center" wrapText="1"/>
      <protection/>
    </xf>
    <xf numFmtId="3" fontId="3" fillId="0" borderId="0" xfId="99" applyNumberFormat="1" applyFont="1" applyFill="1">
      <alignment/>
      <protection/>
    </xf>
    <xf numFmtId="0" fontId="3" fillId="0" borderId="0" xfId="99" applyFont="1" applyFill="1" applyAlignment="1">
      <alignment horizontal="left"/>
      <protection/>
    </xf>
    <xf numFmtId="0" fontId="3" fillId="0" borderId="0" xfId="99" applyNumberFormat="1" applyFont="1" applyFill="1" applyAlignment="1">
      <alignment vertical="center" wrapText="1"/>
      <protection/>
    </xf>
    <xf numFmtId="0" fontId="2" fillId="0" borderId="0" xfId="99" applyFont="1" applyFill="1" applyAlignment="1">
      <alignment wrapText="1"/>
      <protection/>
    </xf>
    <xf numFmtId="0" fontId="42" fillId="0" borderId="0" xfId="99" applyNumberFormat="1" applyFont="1" applyFill="1" applyAlignment="1">
      <alignment vertical="center"/>
      <protection/>
    </xf>
    <xf numFmtId="0" fontId="6" fillId="0" borderId="0" xfId="99" applyFont="1" applyFill="1" applyAlignment="1">
      <alignment horizontal="left"/>
      <protection/>
    </xf>
    <xf numFmtId="3" fontId="2" fillId="0" borderId="0" xfId="99" applyNumberFormat="1" applyFont="1" applyFill="1" applyAlignment="1">
      <alignment horizontal="right"/>
      <protection/>
    </xf>
    <xf numFmtId="3" fontId="2" fillId="0" borderId="0" xfId="99" applyNumberFormat="1" applyFont="1" applyFill="1" applyAlignment="1">
      <alignment horizontal="center"/>
      <protection/>
    </xf>
    <xf numFmtId="168" fontId="1" fillId="0" borderId="0" xfId="99" applyNumberFormat="1" applyFont="1" applyFill="1">
      <alignment/>
      <protection/>
    </xf>
    <xf numFmtId="0" fontId="6" fillId="0" borderId="0" xfId="99" applyFont="1" applyFill="1" applyAlignment="1">
      <alignment horizontal="left"/>
      <protection/>
    </xf>
    <xf numFmtId="3" fontId="6" fillId="0" borderId="0" xfId="99" applyNumberFormat="1" applyFont="1" applyFill="1" applyAlignment="1">
      <alignment horizontal="center"/>
      <protection/>
    </xf>
    <xf numFmtId="168" fontId="6" fillId="0" borderId="0" xfId="99" applyNumberFormat="1" applyFont="1" applyFill="1" applyAlignment="1">
      <alignment horizontal="center"/>
      <protection/>
    </xf>
    <xf numFmtId="3" fontId="6" fillId="0" borderId="0" xfId="99" applyNumberFormat="1" applyFont="1" applyFill="1" applyAlignment="1">
      <alignment horizontal="right"/>
      <protection/>
    </xf>
    <xf numFmtId="0" fontId="6" fillId="0" borderId="0" xfId="99" applyFont="1" applyFill="1">
      <alignment/>
      <protection/>
    </xf>
    <xf numFmtId="0" fontId="2" fillId="0" borderId="0" xfId="99" applyFont="1" applyAlignment="1">
      <alignment/>
      <protection/>
    </xf>
    <xf numFmtId="0" fontId="6" fillId="0" borderId="0" xfId="99" applyFont="1" applyFill="1" applyAlignment="1">
      <alignment/>
      <protection/>
    </xf>
    <xf numFmtId="0" fontId="6" fillId="0" borderId="0" xfId="99" applyFont="1" applyFill="1" applyAlignment="1">
      <alignment horizontal="right"/>
      <protection/>
    </xf>
    <xf numFmtId="0" fontId="6" fillId="0" borderId="0" xfId="99" applyFont="1" applyAlignment="1">
      <alignment horizontal="right"/>
      <protection/>
    </xf>
    <xf numFmtId="0" fontId="2" fillId="0" borderId="0" xfId="99" applyNumberFormat="1" applyFont="1" applyFill="1" applyAlignment="1">
      <alignment vertical="center"/>
      <protection/>
    </xf>
    <xf numFmtId="0" fontId="2" fillId="0" borderId="0" xfId="99" applyFont="1" applyFill="1" applyAlignment="1">
      <alignment/>
      <protection/>
    </xf>
    <xf numFmtId="0" fontId="2" fillId="0" borderId="0" xfId="99" applyNumberFormat="1" applyFont="1" applyFill="1" applyAlignment="1">
      <alignment horizontal="right" vertical="center"/>
      <protection/>
    </xf>
    <xf numFmtId="0" fontId="5" fillId="0" borderId="0" xfId="99" applyFont="1" applyFill="1" applyAlignment="1">
      <alignment/>
      <protection/>
    </xf>
    <xf numFmtId="0" fontId="5" fillId="0" borderId="0" xfId="99" applyFont="1" applyFill="1" applyAlignment="1">
      <alignment horizontal="right"/>
      <protection/>
    </xf>
    <xf numFmtId="0" fontId="5" fillId="0" borderId="0" xfId="99" applyFont="1" applyFill="1" applyAlignment="1">
      <alignment vertical="center"/>
      <protection/>
    </xf>
    <xf numFmtId="0" fontId="6" fillId="0" borderId="0" xfId="99" applyFont="1" applyFill="1" applyAlignment="1">
      <alignment vertical="center"/>
      <protection/>
    </xf>
    <xf numFmtId="0" fontId="2" fillId="0" borderId="0" xfId="99" applyFont="1" applyFill="1" applyAlignment="1">
      <alignment vertical="center"/>
      <protection/>
    </xf>
    <xf numFmtId="0" fontId="1" fillId="0" borderId="0" xfId="99" applyFont="1" applyFill="1" applyAlignment="1">
      <alignment/>
      <protection/>
    </xf>
    <xf numFmtId="0" fontId="4" fillId="0" borderId="0" xfId="99" applyNumberFormat="1" applyFont="1" applyFill="1" applyAlignment="1">
      <alignment vertical="center" wrapText="1"/>
      <protection/>
    </xf>
    <xf numFmtId="0" fontId="4" fillId="0" borderId="0" xfId="99" applyNumberFormat="1" applyFont="1" applyFill="1" applyBorder="1" applyAlignment="1">
      <alignment horizontal="right" vertical="center" wrapText="1"/>
      <protection/>
    </xf>
    <xf numFmtId="0" fontId="1" fillId="0" borderId="0" xfId="99" applyFont="1" applyFill="1">
      <alignment/>
      <protection/>
    </xf>
    <xf numFmtId="0" fontId="2" fillId="0" borderId="0" xfId="122" applyFont="1" applyFill="1" applyAlignment="1">
      <alignment horizontal="center"/>
      <protection/>
    </xf>
    <xf numFmtId="0" fontId="12" fillId="0" borderId="0" xfId="99" applyFont="1" applyFill="1" applyAlignment="1">
      <alignment horizontal="right"/>
      <protection/>
    </xf>
    <xf numFmtId="0" fontId="2" fillId="0" borderId="0" xfId="99" applyNumberFormat="1" applyFont="1" applyFill="1" applyBorder="1" applyAlignment="1">
      <alignment horizontal="right" vertical="center"/>
      <protection/>
    </xf>
    <xf numFmtId="49" fontId="2" fillId="0" borderId="13" xfId="99" applyNumberFormat="1" applyFont="1" applyFill="1" applyBorder="1" applyAlignment="1">
      <alignment vertical="center" wrapText="1"/>
      <protection/>
    </xf>
    <xf numFmtId="166" fontId="2" fillId="0" borderId="13" xfId="99" applyNumberFormat="1" applyFont="1" applyFill="1" applyBorder="1" applyAlignment="1">
      <alignment horizontal="right" vertical="center"/>
      <protection/>
    </xf>
    <xf numFmtId="166" fontId="13" fillId="0" borderId="13" xfId="99" applyNumberFormat="1" applyFont="1" applyFill="1" applyBorder="1" applyAlignment="1">
      <alignment horizontal="right" vertical="center"/>
      <protection/>
    </xf>
    <xf numFmtId="0" fontId="10" fillId="0" borderId="13" xfId="99" applyNumberFormat="1" applyFont="1" applyFill="1" applyBorder="1" applyAlignment="1">
      <alignment horizontal="center" vertical="center"/>
      <protection/>
    </xf>
    <xf numFmtId="49" fontId="10" fillId="0" borderId="13" xfId="99" applyNumberFormat="1" applyFont="1" applyFill="1" applyBorder="1" applyAlignment="1">
      <alignment horizontal="left" vertical="center" wrapText="1" indent="2"/>
      <protection/>
    </xf>
    <xf numFmtId="3" fontId="10" fillId="0" borderId="13" xfId="99" applyNumberFormat="1" applyFont="1" applyFill="1" applyBorder="1" applyAlignment="1">
      <alignment horizontal="right" vertical="center"/>
      <protection/>
    </xf>
    <xf numFmtId="166" fontId="10" fillId="0" borderId="13" xfId="99" applyNumberFormat="1" applyFont="1" applyFill="1" applyBorder="1" applyAlignment="1">
      <alignment horizontal="right" vertical="center"/>
      <protection/>
    </xf>
    <xf numFmtId="0" fontId="2" fillId="0" borderId="13" xfId="99" applyNumberFormat="1" applyFont="1" applyFill="1" applyBorder="1" applyAlignment="1">
      <alignment horizontal="right" vertical="center"/>
      <protection/>
    </xf>
    <xf numFmtId="0" fontId="10" fillId="0" borderId="13" xfId="99" applyFont="1" applyFill="1" applyBorder="1" applyAlignment="1">
      <alignment horizontal="center" vertical="center" wrapText="1"/>
      <protection/>
    </xf>
    <xf numFmtId="49" fontId="2" fillId="0" borderId="13" xfId="118" applyNumberFormat="1" applyFont="1" applyFill="1" applyBorder="1" applyAlignment="1">
      <alignment horizontal="center" vertical="center"/>
      <protection/>
    </xf>
    <xf numFmtId="0" fontId="2" fillId="0" borderId="13" xfId="118" applyNumberFormat="1" applyFont="1" applyFill="1" applyBorder="1" applyAlignment="1">
      <alignment horizontal="left" vertical="center" wrapText="1"/>
      <protection/>
    </xf>
    <xf numFmtId="49" fontId="2" fillId="0" borderId="13" xfId="118" applyNumberFormat="1" applyFont="1" applyFill="1" applyBorder="1" applyAlignment="1">
      <alignment horizontal="left" vertical="center"/>
      <protection/>
    </xf>
    <xf numFmtId="0" fontId="2" fillId="0" borderId="13" xfId="118" applyNumberFormat="1" applyFont="1" applyFill="1" applyBorder="1" applyAlignment="1">
      <alignment vertical="center" wrapText="1"/>
      <protection/>
    </xf>
    <xf numFmtId="49" fontId="2" fillId="0" borderId="13" xfId="99" applyNumberFormat="1" applyFont="1" applyFill="1" applyBorder="1" applyAlignment="1">
      <alignment horizontal="center" vertical="center" wrapText="1"/>
      <protection/>
    </xf>
    <xf numFmtId="0" fontId="41" fillId="0" borderId="0" xfId="99" applyFont="1" applyFill="1">
      <alignment/>
      <protection/>
    </xf>
    <xf numFmtId="0" fontId="2" fillId="0" borderId="13" xfId="99" applyFont="1" applyFill="1" applyBorder="1" applyAlignment="1">
      <alignment horizontal="left" vertical="center"/>
      <protection/>
    </xf>
    <xf numFmtId="49" fontId="2" fillId="0" borderId="13" xfId="99" applyNumberFormat="1" applyFont="1" applyFill="1" applyBorder="1" applyAlignment="1">
      <alignment vertical="center"/>
      <protection/>
    </xf>
    <xf numFmtId="49" fontId="2" fillId="0" borderId="13" xfId="99" applyNumberFormat="1" applyFont="1" applyFill="1" applyBorder="1" applyAlignment="1">
      <alignment horizontal="left" vertical="center" indent="1"/>
      <protection/>
    </xf>
    <xf numFmtId="0" fontId="2" fillId="0" borderId="13" xfId="99" applyFont="1" applyFill="1" applyBorder="1" applyAlignment="1">
      <alignment/>
      <protection/>
    </xf>
    <xf numFmtId="49" fontId="2" fillId="0" borderId="13" xfId="99" applyNumberFormat="1" applyFont="1" applyFill="1" applyBorder="1" applyAlignment="1">
      <alignment horizontal="center" vertical="center"/>
      <protection/>
    </xf>
    <xf numFmtId="49" fontId="2" fillId="0" borderId="13" xfId="99" applyNumberFormat="1" applyFont="1" applyFill="1" applyBorder="1" applyAlignment="1">
      <alignment horizontal="right" vertical="center"/>
      <protection/>
    </xf>
    <xf numFmtId="49" fontId="2" fillId="0" borderId="13" xfId="99" applyNumberFormat="1" applyFont="1" applyFill="1" applyBorder="1" applyAlignment="1">
      <alignment horizontal="left" vertical="center" wrapText="1" indent="2"/>
      <protection/>
    </xf>
    <xf numFmtId="3" fontId="13" fillId="39" borderId="13" xfId="99" applyNumberFormat="1" applyFont="1" applyFill="1" applyBorder="1" applyAlignment="1">
      <alignment horizontal="right" vertical="center"/>
      <protection/>
    </xf>
    <xf numFmtId="166" fontId="13" fillId="0" borderId="16" xfId="99" applyNumberFormat="1" applyFont="1" applyFill="1" applyBorder="1" applyAlignment="1">
      <alignment horizontal="right" vertical="center"/>
      <protection/>
    </xf>
    <xf numFmtId="0" fontId="2" fillId="0" borderId="13" xfId="99" applyNumberFormat="1" applyFont="1" applyFill="1" applyBorder="1" applyAlignment="1">
      <alignment horizontal="left" vertical="center"/>
      <protection/>
    </xf>
    <xf numFmtId="1" fontId="2" fillId="0" borderId="13" xfId="99" applyNumberFormat="1" applyFont="1" applyFill="1" applyBorder="1" applyAlignment="1">
      <alignment horizontal="left" vertical="center" wrapText="1"/>
      <protection/>
    </xf>
    <xf numFmtId="1" fontId="2" fillId="0" borderId="13" xfId="99" applyNumberFormat="1" applyFont="1" applyFill="1" applyBorder="1" applyAlignment="1">
      <alignment horizontal="left" vertical="center"/>
      <protection/>
    </xf>
    <xf numFmtId="0" fontId="42" fillId="0" borderId="0" xfId="99" applyNumberFormat="1" applyFont="1" applyFill="1" applyAlignment="1">
      <alignment vertical="center"/>
      <protection/>
    </xf>
    <xf numFmtId="0" fontId="6" fillId="0" borderId="0" xfId="99" applyFont="1" applyFill="1" applyAlignment="1">
      <alignment/>
      <protection/>
    </xf>
    <xf numFmtId="168" fontId="2" fillId="0" borderId="0" xfId="99" applyNumberFormat="1" applyFont="1" applyFill="1">
      <alignment/>
      <protection/>
    </xf>
    <xf numFmtId="0" fontId="5" fillId="0" borderId="0" xfId="99" applyFont="1" applyFill="1" applyAlignment="1">
      <alignment/>
      <protection/>
    </xf>
    <xf numFmtId="0" fontId="5" fillId="0" borderId="0" xfId="99" applyFont="1" applyFill="1" applyAlignment="1">
      <alignment horizontal="right"/>
      <protection/>
    </xf>
    <xf numFmtId="0" fontId="5" fillId="0" borderId="0" xfId="99" applyFont="1" applyFill="1" applyAlignment="1">
      <alignment vertical="center"/>
      <protection/>
    </xf>
    <xf numFmtId="0" fontId="1" fillId="0" borderId="0" xfId="99" applyFont="1" applyFill="1" applyAlignment="1">
      <alignment/>
      <protection/>
    </xf>
    <xf numFmtId="0" fontId="2" fillId="0" borderId="0" xfId="99" applyFont="1" applyBorder="1" applyAlignment="1">
      <alignment horizontal="left"/>
      <protection/>
    </xf>
    <xf numFmtId="0" fontId="2" fillId="0" borderId="0" xfId="99" applyFont="1" applyBorder="1" applyAlignment="1">
      <alignment horizontal="center"/>
      <protection/>
    </xf>
    <xf numFmtId="0" fontId="2" fillId="0" borderId="0" xfId="99" applyFont="1" applyAlignment="1">
      <alignment horizontal="right"/>
      <protection/>
    </xf>
    <xf numFmtId="0" fontId="2" fillId="0" borderId="0" xfId="121" applyFont="1" applyBorder="1" applyAlignment="1">
      <alignment horizontal="center"/>
      <protection/>
    </xf>
    <xf numFmtId="0" fontId="2" fillId="0" borderId="0" xfId="99" applyFont="1">
      <alignment/>
      <protection/>
    </xf>
    <xf numFmtId="0" fontId="1" fillId="0" borderId="0" xfId="99" applyBorder="1">
      <alignment/>
      <protection/>
    </xf>
    <xf numFmtId="49" fontId="2" fillId="0" borderId="0" xfId="99" applyNumberFormat="1" applyFont="1" applyBorder="1">
      <alignment/>
      <protection/>
    </xf>
    <xf numFmtId="3" fontId="2" fillId="0" borderId="0" xfId="99" applyNumberFormat="1" applyFont="1">
      <alignment/>
      <protection/>
    </xf>
    <xf numFmtId="3" fontId="3" fillId="0" borderId="0" xfId="99" applyNumberFormat="1" applyFont="1" applyBorder="1" applyAlignment="1">
      <alignment horizontal="right"/>
      <protection/>
    </xf>
    <xf numFmtId="0" fontId="10" fillId="0" borderId="13" xfId="99" applyNumberFormat="1" applyFont="1" applyFill="1" applyBorder="1" applyAlignment="1">
      <alignment horizontal="right" vertical="center" wrapText="1"/>
      <protection/>
    </xf>
    <xf numFmtId="3" fontId="13" fillId="0" borderId="0" xfId="99" applyNumberFormat="1" applyFont="1" applyFill="1">
      <alignment/>
      <protection/>
    </xf>
    <xf numFmtId="0" fontId="13" fillId="0" borderId="13" xfId="99" applyFont="1" applyFill="1" applyBorder="1" applyAlignment="1">
      <alignment horizontal="left" vertical="center"/>
      <protection/>
    </xf>
    <xf numFmtId="49" fontId="13" fillId="0" borderId="13" xfId="99" applyNumberFormat="1" applyFont="1" applyFill="1" applyBorder="1" applyAlignment="1">
      <alignment vertical="center"/>
      <protection/>
    </xf>
    <xf numFmtId="49" fontId="2" fillId="0" borderId="13" xfId="99" applyNumberFormat="1" applyFont="1" applyFill="1" applyBorder="1" applyAlignment="1">
      <alignment horizontal="left" vertical="center" wrapText="1"/>
      <protection/>
    </xf>
    <xf numFmtId="0" fontId="2" fillId="0" borderId="0" xfId="99" applyNumberFormat="1" applyFont="1" applyFill="1" applyBorder="1" applyAlignment="1">
      <alignment horizontal="center" vertical="center"/>
      <protection/>
    </xf>
    <xf numFmtId="1" fontId="2" fillId="0" borderId="0" xfId="99" applyNumberFormat="1" applyFont="1" applyFill="1" applyBorder="1" applyAlignment="1">
      <alignment horizontal="left" vertical="center"/>
      <protection/>
    </xf>
    <xf numFmtId="3" fontId="2" fillId="0" borderId="0" xfId="99" applyNumberFormat="1" applyFont="1" applyFill="1" applyBorder="1" applyAlignment="1">
      <alignment horizontal="right" vertical="center"/>
      <protection/>
    </xf>
    <xf numFmtId="0" fontId="2" fillId="0" borderId="0" xfId="99" applyFont="1" applyFill="1" applyAlignment="1">
      <alignment horizontal="left"/>
      <protection/>
    </xf>
    <xf numFmtId="0" fontId="3" fillId="0" borderId="0" xfId="99" applyNumberFormat="1" applyFont="1" applyFill="1" applyAlignment="1">
      <alignment horizontal="left" vertical="center" wrapText="1"/>
      <protection/>
    </xf>
    <xf numFmtId="3" fontId="3" fillId="0" borderId="0" xfId="99" applyNumberFormat="1" applyFont="1" applyFill="1">
      <alignment/>
      <protection/>
    </xf>
    <xf numFmtId="0" fontId="7" fillId="0" borderId="0" xfId="99" applyFont="1" applyFill="1">
      <alignment/>
      <protection/>
    </xf>
    <xf numFmtId="0" fontId="7" fillId="0" borderId="0" xfId="99" applyFont="1" applyFill="1" applyAlignment="1">
      <alignment/>
      <protection/>
    </xf>
    <xf numFmtId="0" fontId="7" fillId="0" borderId="0" xfId="99" applyNumberFormat="1" applyFont="1" applyFill="1" applyAlignment="1">
      <alignment horizontal="right" vertical="center"/>
      <protection/>
    </xf>
    <xf numFmtId="0" fontId="2" fillId="0" borderId="0" xfId="122" applyFont="1" applyFill="1" applyBorder="1">
      <alignment/>
      <protection/>
    </xf>
    <xf numFmtId="0" fontId="1" fillId="0" borderId="0" xfId="122" applyFont="1" applyFill="1">
      <alignment/>
      <protection/>
    </xf>
    <xf numFmtId="0" fontId="2" fillId="0" borderId="0" xfId="122" applyFont="1" applyFill="1" applyAlignment="1">
      <alignment horizontal="left"/>
      <protection/>
    </xf>
    <xf numFmtId="0" fontId="2" fillId="0" borderId="0" xfId="122" applyFont="1" applyFill="1" applyAlignment="1">
      <alignment horizontal="centerContinuous"/>
      <protection/>
    </xf>
    <xf numFmtId="0" fontId="2" fillId="0" borderId="0" xfId="122" applyFont="1" applyFill="1">
      <alignment/>
      <protection/>
    </xf>
    <xf numFmtId="0" fontId="6" fillId="0" borderId="0" xfId="98" applyFont="1" applyFill="1" applyBorder="1">
      <alignment/>
      <protection/>
    </xf>
    <xf numFmtId="169" fontId="2" fillId="0" borderId="0" xfId="98" applyNumberFormat="1" applyFont="1" applyFill="1">
      <alignment/>
      <protection/>
    </xf>
    <xf numFmtId="14" fontId="2" fillId="0" borderId="13" xfId="98" applyNumberFormat="1" applyFont="1" applyFill="1" applyBorder="1" applyAlignment="1">
      <alignment horizontal="center" vertical="center"/>
      <protection/>
    </xf>
    <xf numFmtId="0" fontId="2" fillId="0" borderId="13" xfId="98" applyFont="1" applyFill="1" applyBorder="1" applyAlignment="1">
      <alignment horizontal="center" vertical="center" wrapText="1"/>
      <protection/>
    </xf>
    <xf numFmtId="0" fontId="13" fillId="0" borderId="0" xfId="98" applyFont="1" applyFill="1" applyAlignment="1">
      <alignment vertical="center"/>
      <protection/>
    </xf>
    <xf numFmtId="1" fontId="2" fillId="0" borderId="13" xfId="98" applyNumberFormat="1" applyFont="1" applyFill="1" applyBorder="1" applyAlignment="1">
      <alignment horizontal="center" vertical="center"/>
      <protection/>
    </xf>
    <xf numFmtId="0" fontId="2" fillId="0" borderId="13" xfId="98" applyFont="1" applyFill="1" applyBorder="1" applyAlignment="1">
      <alignment horizontal="center" vertical="center"/>
      <protection/>
    </xf>
    <xf numFmtId="0" fontId="2" fillId="0" borderId="0" xfId="98" applyFont="1" applyFill="1" applyAlignment="1">
      <alignment horizontal="center" vertical="center"/>
      <protection/>
    </xf>
    <xf numFmtId="0" fontId="13" fillId="0" borderId="15" xfId="98" applyFont="1" applyFill="1" applyBorder="1" applyAlignment="1">
      <alignment horizontal="center"/>
      <protection/>
    </xf>
    <xf numFmtId="3" fontId="13" fillId="0" borderId="0" xfId="98" applyNumberFormat="1" applyFont="1" applyFill="1">
      <alignment/>
      <protection/>
    </xf>
    <xf numFmtId="0" fontId="13" fillId="0" borderId="0" xfId="98" applyFont="1" applyFill="1">
      <alignment/>
      <protection/>
    </xf>
    <xf numFmtId="0" fontId="13" fillId="0" borderId="13" xfId="98" applyFont="1" applyFill="1" applyBorder="1">
      <alignment/>
      <protection/>
    </xf>
    <xf numFmtId="0" fontId="2" fillId="0" borderId="13" xfId="98" applyFont="1" applyFill="1" applyBorder="1">
      <alignment/>
      <protection/>
    </xf>
    <xf numFmtId="0" fontId="2" fillId="0" borderId="0" xfId="98" applyFont="1" applyFill="1" applyBorder="1">
      <alignment/>
      <protection/>
    </xf>
    <xf numFmtId="3" fontId="2" fillId="0" borderId="0" xfId="98" applyNumberFormat="1" applyFont="1" applyFill="1" applyBorder="1">
      <alignment/>
      <protection/>
    </xf>
    <xf numFmtId="3" fontId="2" fillId="0" borderId="14" xfId="98" applyNumberFormat="1" applyFont="1" applyFill="1" applyBorder="1">
      <alignment/>
      <protection/>
    </xf>
    <xf numFmtId="0" fontId="11" fillId="0" borderId="0" xfId="98" applyFont="1">
      <alignment/>
      <protection/>
    </xf>
    <xf numFmtId="0" fontId="7" fillId="0" borderId="0" xfId="98" applyFont="1" applyFill="1" applyAlignment="1">
      <alignment horizontal="right"/>
      <protection/>
    </xf>
    <xf numFmtId="0" fontId="6" fillId="0" borderId="0" xfId="98" applyFont="1" applyFill="1" applyAlignment="1">
      <alignment horizontal="center" vertical="center"/>
      <protection/>
    </xf>
    <xf numFmtId="0" fontId="6" fillId="0" borderId="0" xfId="112" applyFont="1" applyFill="1" applyAlignment="1">
      <alignment horizontal="left" wrapText="1"/>
      <protection/>
    </xf>
    <xf numFmtId="0" fontId="11" fillId="0" borderId="0" xfId="98" applyFont="1" applyBorder="1">
      <alignment/>
      <protection/>
    </xf>
    <xf numFmtId="0" fontId="7" fillId="0" borderId="0" xfId="98" applyFont="1" applyFill="1" applyBorder="1" applyAlignment="1">
      <alignment horizontal="right"/>
      <protection/>
    </xf>
    <xf numFmtId="0" fontId="2" fillId="0" borderId="0" xfId="108" applyFont="1" applyFill="1" applyBorder="1">
      <alignment/>
      <protection/>
    </xf>
    <xf numFmtId="0" fontId="2" fillId="0" borderId="0" xfId="108" applyFont="1" applyFill="1" applyBorder="1" applyAlignment="1">
      <alignment horizontal="right"/>
      <protection/>
    </xf>
    <xf numFmtId="49" fontId="2" fillId="0" borderId="0" xfId="121" applyNumberFormat="1" applyFont="1" applyFill="1" applyBorder="1" applyAlignment="1">
      <alignment horizontal="left"/>
      <protection/>
    </xf>
    <xf numFmtId="0" fontId="2" fillId="0" borderId="0" xfId="121" applyFont="1" applyFill="1" applyBorder="1" applyAlignment="1">
      <alignment horizontal="centerContinuous"/>
      <protection/>
    </xf>
    <xf numFmtId="0" fontId="2" fillId="0" borderId="0" xfId="121" applyFont="1" applyFill="1" applyBorder="1" applyAlignment="1">
      <alignment horizontal="center"/>
      <protection/>
    </xf>
    <xf numFmtId="166" fontId="13" fillId="0" borderId="0" xfId="121" applyNumberFormat="1" applyFont="1" applyFill="1" applyBorder="1" applyAlignment="1">
      <alignment horizontal="center"/>
      <protection/>
    </xf>
    <xf numFmtId="0" fontId="2" fillId="0" borderId="0" xfId="120" applyNumberFormat="1" applyFont="1" applyFill="1" applyBorder="1" applyAlignment="1">
      <alignment horizontal="right" wrapText="1"/>
      <protection/>
    </xf>
    <xf numFmtId="0" fontId="2" fillId="0" borderId="0" xfId="107" applyFont="1" applyFill="1">
      <alignment/>
      <protection/>
    </xf>
    <xf numFmtId="0" fontId="2" fillId="0" borderId="0" xfId="107" applyFont="1" applyFill="1" applyAlignment="1">
      <alignment horizontal="center"/>
      <protection/>
    </xf>
    <xf numFmtId="0" fontId="13" fillId="0" borderId="0" xfId="107" applyFont="1" applyFill="1" applyAlignment="1">
      <alignment horizontal="center"/>
      <protection/>
    </xf>
    <xf numFmtId="0" fontId="3" fillId="0" borderId="0" xfId="108" applyFont="1" applyFill="1" applyBorder="1" applyAlignment="1">
      <alignment horizontal="right"/>
      <protection/>
    </xf>
    <xf numFmtId="49" fontId="2" fillId="0" borderId="13" xfId="0" applyNumberFormat="1" applyFont="1" applyFill="1" applyBorder="1" applyAlignment="1">
      <alignment horizontal="center" vertical="center" wrapText="1"/>
    </xf>
    <xf numFmtId="166" fontId="12"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0" fontId="3" fillId="0" borderId="13" xfId="0" applyFont="1" applyFill="1" applyBorder="1" applyAlignment="1">
      <alignment horizontal="center"/>
    </xf>
    <xf numFmtId="49" fontId="8" fillId="0" borderId="13" xfId="0" applyNumberFormat="1" applyFont="1" applyFill="1" applyBorder="1" applyAlignment="1">
      <alignment wrapText="1"/>
    </xf>
    <xf numFmtId="3" fontId="8" fillId="0" borderId="13" xfId="0" applyNumberFormat="1" applyFont="1" applyFill="1" applyBorder="1" applyAlignment="1">
      <alignment wrapText="1"/>
    </xf>
    <xf numFmtId="166" fontId="8" fillId="0" borderId="13" xfId="0" applyNumberFormat="1" applyFont="1" applyFill="1" applyBorder="1" applyAlignment="1">
      <alignment wrapText="1"/>
    </xf>
    <xf numFmtId="166" fontId="13" fillId="0" borderId="13" xfId="0" applyNumberFormat="1" applyFont="1" applyFill="1" applyBorder="1" applyAlignment="1">
      <alignment horizontal="center" wrapText="1"/>
    </xf>
    <xf numFmtId="3" fontId="13" fillId="0" borderId="13" xfId="0" applyNumberFormat="1" applyFont="1" applyFill="1" applyBorder="1" applyAlignment="1">
      <alignment horizontal="center" wrapText="1"/>
    </xf>
    <xf numFmtId="166" fontId="2" fillId="0" borderId="13" xfId="0" applyNumberFormat="1" applyFont="1" applyFill="1" applyBorder="1" applyAlignment="1">
      <alignment wrapText="1"/>
    </xf>
    <xf numFmtId="166" fontId="13" fillId="0" borderId="13" xfId="0" applyNumberFormat="1" applyFont="1" applyFill="1" applyBorder="1" applyAlignment="1">
      <alignment horizontal="right" wrapText="1"/>
    </xf>
    <xf numFmtId="49" fontId="2" fillId="0" borderId="13" xfId="0" applyNumberFormat="1" applyFont="1" applyFill="1" applyBorder="1" applyAlignment="1">
      <alignment wrapText="1"/>
    </xf>
    <xf numFmtId="3" fontId="2" fillId="0" borderId="13" xfId="0" applyNumberFormat="1" applyFont="1" applyFill="1" applyBorder="1" applyAlignment="1">
      <alignment wrapText="1"/>
    </xf>
    <xf numFmtId="166" fontId="2" fillId="0" borderId="13" xfId="0" applyNumberFormat="1" applyFont="1" applyFill="1" applyBorder="1" applyAlignment="1">
      <alignment horizontal="right" wrapText="1"/>
    </xf>
    <xf numFmtId="166" fontId="2" fillId="0" borderId="13" xfId="0" applyNumberFormat="1" applyFont="1" applyFill="1" applyBorder="1" applyAlignment="1">
      <alignment horizontal="center" wrapText="1"/>
    </xf>
    <xf numFmtId="3" fontId="2" fillId="0" borderId="13" xfId="0" applyNumberFormat="1" applyFont="1" applyFill="1" applyBorder="1" applyAlignment="1">
      <alignment horizontal="center" wrapText="1"/>
    </xf>
    <xf numFmtId="49" fontId="2" fillId="0" borderId="0" xfId="0" applyNumberFormat="1" applyFont="1" applyFill="1" applyAlignment="1">
      <alignment wrapText="1"/>
    </xf>
    <xf numFmtId="3" fontId="2" fillId="0" borderId="0" xfId="0" applyNumberFormat="1" applyFont="1" applyFill="1" applyAlignment="1">
      <alignment wrapText="1"/>
    </xf>
    <xf numFmtId="166" fontId="2" fillId="0" borderId="0" xfId="0" applyNumberFormat="1" applyFont="1" applyFill="1" applyAlignment="1">
      <alignment wrapText="1"/>
    </xf>
    <xf numFmtId="3" fontId="2" fillId="0" borderId="0" xfId="0" applyNumberFormat="1" applyFont="1" applyFill="1" applyAlignment="1">
      <alignment horizontal="right" wrapText="1"/>
    </xf>
    <xf numFmtId="0" fontId="2" fillId="0" borderId="0" xfId="121" applyFont="1" applyFill="1">
      <alignment/>
      <protection/>
    </xf>
    <xf numFmtId="3" fontId="2" fillId="0" borderId="0" xfId="98" applyNumberFormat="1" applyFont="1">
      <alignment/>
      <protection/>
    </xf>
    <xf numFmtId="0" fontId="6" fillId="0" borderId="0" xfId="98" applyFont="1" applyFill="1">
      <alignment/>
      <protection/>
    </xf>
    <xf numFmtId="3" fontId="2" fillId="0" borderId="0" xfId="98" applyNumberFormat="1" applyFont="1" applyFill="1">
      <alignment/>
      <protection/>
    </xf>
    <xf numFmtId="0" fontId="2" fillId="0" borderId="0" xfId="116" applyFont="1" applyFill="1" applyBorder="1" applyAlignment="1">
      <alignment horizontal="right"/>
      <protection/>
    </xf>
    <xf numFmtId="0" fontId="2" fillId="0" borderId="10" xfId="98" applyFont="1" applyBorder="1" applyAlignment="1">
      <alignment horizontal="center" vertical="center" wrapText="1"/>
      <protection/>
    </xf>
    <xf numFmtId="0" fontId="4" fillId="0" borderId="19" xfId="98" applyFont="1" applyFill="1" applyBorder="1" applyAlignment="1">
      <alignment vertical="center"/>
      <protection/>
    </xf>
    <xf numFmtId="3" fontId="13" fillId="0" borderId="20" xfId="98" applyNumberFormat="1" applyFont="1" applyFill="1" applyBorder="1" applyAlignment="1">
      <alignment vertical="center"/>
      <protection/>
    </xf>
    <xf numFmtId="3" fontId="13" fillId="0" borderId="21" xfId="98" applyNumberFormat="1" applyFont="1" applyFill="1" applyBorder="1" applyAlignment="1">
      <alignment vertical="center"/>
      <protection/>
    </xf>
    <xf numFmtId="0" fontId="2" fillId="0" borderId="22" xfId="98" applyFont="1" applyFill="1" applyBorder="1" applyAlignment="1">
      <alignment vertical="center"/>
      <protection/>
    </xf>
    <xf numFmtId="3" fontId="2" fillId="0" borderId="23" xfId="98" applyNumberFormat="1" applyFont="1" applyFill="1" applyBorder="1" applyAlignment="1">
      <alignment vertical="center"/>
      <protection/>
    </xf>
    <xf numFmtId="4" fontId="2" fillId="0" borderId="23" xfId="98" applyNumberFormat="1" applyFont="1" applyFill="1" applyBorder="1" applyAlignment="1">
      <alignment vertical="center"/>
      <protection/>
    </xf>
    <xf numFmtId="4" fontId="2" fillId="0" borderId="24" xfId="98" applyNumberFormat="1" applyFont="1" applyFill="1" applyBorder="1" applyAlignment="1">
      <alignment vertical="center"/>
      <protection/>
    </xf>
    <xf numFmtId="0" fontId="13" fillId="0" borderId="25" xfId="98" applyFont="1" applyBorder="1" applyAlignment="1">
      <alignment vertical="center"/>
      <protection/>
    </xf>
    <xf numFmtId="3" fontId="13" fillId="0" borderId="26" xfId="98" applyNumberFormat="1" applyFont="1" applyFill="1" applyBorder="1" applyAlignment="1">
      <alignment vertical="center"/>
      <protection/>
    </xf>
    <xf numFmtId="3" fontId="13" fillId="0" borderId="27" xfId="98" applyNumberFormat="1" applyFont="1" applyFill="1" applyBorder="1" applyAlignment="1">
      <alignment vertical="center"/>
      <protection/>
    </xf>
    <xf numFmtId="0" fontId="13" fillId="0" borderId="28" xfId="98" applyFont="1" applyBorder="1" applyAlignment="1">
      <alignment vertical="center"/>
      <protection/>
    </xf>
    <xf numFmtId="3" fontId="13" fillId="0" borderId="13" xfId="98" applyNumberFormat="1" applyFont="1" applyFill="1" applyBorder="1" applyAlignment="1">
      <alignment vertical="center"/>
      <protection/>
    </xf>
    <xf numFmtId="3" fontId="13" fillId="0" borderId="29" xfId="98" applyNumberFormat="1" applyFont="1" applyFill="1" applyBorder="1" applyAlignment="1">
      <alignment vertical="center"/>
      <protection/>
    </xf>
    <xf numFmtId="0" fontId="2" fillId="0" borderId="28" xfId="98" applyFont="1" applyBorder="1" applyAlignment="1">
      <alignment horizontal="left" vertical="center" indent="1"/>
      <protection/>
    </xf>
    <xf numFmtId="3" fontId="2" fillId="0" borderId="13" xfId="98" applyNumberFormat="1" applyFont="1" applyFill="1" applyBorder="1" applyAlignment="1">
      <alignment vertical="center"/>
      <protection/>
    </xf>
    <xf numFmtId="3" fontId="2" fillId="0" borderId="29" xfId="98" applyNumberFormat="1" applyFont="1" applyFill="1" applyBorder="1" applyAlignment="1">
      <alignment vertical="center"/>
      <protection/>
    </xf>
    <xf numFmtId="0" fontId="2" fillId="0" borderId="28" xfId="98" applyFont="1" applyBorder="1" applyAlignment="1">
      <alignment vertical="center"/>
      <protection/>
    </xf>
    <xf numFmtId="3" fontId="10" fillId="0" borderId="29" xfId="98" applyNumberFormat="1" applyFont="1" applyFill="1" applyBorder="1" applyAlignment="1">
      <alignment vertical="center"/>
      <protection/>
    </xf>
    <xf numFmtId="0" fontId="10" fillId="0" borderId="28" xfId="98" applyFont="1" applyFill="1" applyBorder="1" applyAlignment="1">
      <alignment horizontal="left" vertical="center" indent="3"/>
      <protection/>
    </xf>
    <xf numFmtId="3" fontId="10" fillId="0" borderId="13" xfId="98" applyNumberFormat="1" applyFont="1" applyFill="1" applyBorder="1" applyAlignment="1">
      <alignment vertical="center"/>
      <protection/>
    </xf>
    <xf numFmtId="0" fontId="2" fillId="0" borderId="28" xfId="98" applyFont="1" applyFill="1" applyBorder="1" applyAlignment="1">
      <alignment horizontal="left" vertical="center" indent="1"/>
      <protection/>
    </xf>
    <xf numFmtId="0" fontId="2" fillId="0" borderId="28" xfId="98" applyFont="1" applyFill="1" applyBorder="1" applyAlignment="1">
      <alignment vertical="center"/>
      <protection/>
    </xf>
    <xf numFmtId="0" fontId="13" fillId="0" borderId="28" xfId="98" applyFont="1" applyFill="1" applyBorder="1" applyAlignment="1">
      <alignment vertical="center"/>
      <protection/>
    </xf>
    <xf numFmtId="0" fontId="2" fillId="0" borderId="30" xfId="98" applyFont="1" applyFill="1" applyBorder="1" applyAlignment="1">
      <alignment vertical="center"/>
      <protection/>
    </xf>
    <xf numFmtId="3" fontId="2" fillId="0" borderId="31" xfId="98" applyNumberFormat="1" applyFont="1" applyFill="1" applyBorder="1" applyAlignment="1">
      <alignment vertical="center"/>
      <protection/>
    </xf>
    <xf numFmtId="3" fontId="2" fillId="0" borderId="32" xfId="98" applyNumberFormat="1" applyFont="1" applyFill="1" applyBorder="1" applyAlignment="1">
      <alignment vertical="center"/>
      <protection/>
    </xf>
    <xf numFmtId="0" fontId="13" fillId="0" borderId="25" xfId="98" applyFont="1" applyFill="1" applyBorder="1" applyAlignment="1">
      <alignment vertical="center"/>
      <protection/>
    </xf>
    <xf numFmtId="0" fontId="2" fillId="0" borderId="28" xfId="98" applyFont="1" applyFill="1" applyBorder="1" applyAlignment="1">
      <alignment horizontal="left" vertical="center" indent="2"/>
      <protection/>
    </xf>
    <xf numFmtId="0" fontId="13" fillId="0" borderId="30" xfId="98" applyFont="1" applyFill="1" applyBorder="1" applyAlignment="1">
      <alignment vertical="center"/>
      <protection/>
    </xf>
    <xf numFmtId="3" fontId="13" fillId="0" borderId="31" xfId="98" applyNumberFormat="1" applyFont="1" applyFill="1" applyBorder="1" applyAlignment="1">
      <alignment vertical="center"/>
      <protection/>
    </xf>
    <xf numFmtId="3" fontId="13" fillId="0" borderId="33" xfId="98" applyNumberFormat="1" applyFont="1" applyFill="1" applyBorder="1" applyAlignment="1">
      <alignment vertical="center"/>
      <protection/>
    </xf>
    <xf numFmtId="0" fontId="2" fillId="0" borderId="0" xfId="98" applyFont="1" applyFill="1" applyAlignment="1">
      <alignment horizontal="left" wrapText="1"/>
      <protection/>
    </xf>
    <xf numFmtId="0" fontId="2" fillId="0" borderId="0" xfId="98" applyFont="1" applyFill="1" applyAlignment="1">
      <alignment horizontal="right"/>
      <protection/>
    </xf>
    <xf numFmtId="0" fontId="2" fillId="0" borderId="0" xfId="98" applyFont="1" applyFill="1" applyAlignment="1">
      <alignment horizontal="left" wrapText="1"/>
      <protection/>
    </xf>
    <xf numFmtId="0" fontId="7" fillId="0" borderId="0" xfId="0" applyFont="1" applyFill="1" applyAlignment="1">
      <alignment/>
    </xf>
    <xf numFmtId="0" fontId="2" fillId="0" borderId="0" xfId="0" applyFont="1" applyBorder="1" applyAlignment="1">
      <alignment horizontal="left"/>
    </xf>
    <xf numFmtId="0" fontId="2" fillId="0" borderId="0" xfId="0" applyFont="1" applyAlignment="1">
      <alignment horizontal="right"/>
    </xf>
    <xf numFmtId="0" fontId="1" fillId="0" borderId="0" xfId="0" applyFont="1" applyFill="1" applyAlignment="1">
      <alignment/>
    </xf>
    <xf numFmtId="3" fontId="1" fillId="0" borderId="0" xfId="0" applyNumberFormat="1" applyFont="1" applyFill="1" applyBorder="1" applyAlignment="1">
      <alignment horizontal="right"/>
    </xf>
    <xf numFmtId="3" fontId="1" fillId="0" borderId="0" xfId="0" applyNumberFormat="1" applyFont="1" applyFill="1" applyAlignment="1">
      <alignment horizontal="right"/>
    </xf>
    <xf numFmtId="4" fontId="1" fillId="0" borderId="0" xfId="0" applyNumberFormat="1" applyFont="1" applyFill="1" applyAlignment="1">
      <alignment horizontal="right"/>
    </xf>
    <xf numFmtId="0" fontId="12" fillId="0" borderId="0" xfId="0" applyFont="1" applyFill="1" applyAlignment="1">
      <alignment horizontal="right"/>
    </xf>
    <xf numFmtId="0" fontId="6" fillId="0" borderId="0" xfId="0" applyNumberFormat="1" applyFont="1" applyFill="1" applyAlignment="1">
      <alignment horizontal="center" vertical="center"/>
    </xf>
    <xf numFmtId="0" fontId="6" fillId="0" borderId="0" xfId="0" applyNumberFormat="1" applyFont="1" applyFill="1" applyAlignment="1">
      <alignment vertical="center" wrapText="1"/>
    </xf>
    <xf numFmtId="0" fontId="6" fillId="0" borderId="0" xfId="0" applyNumberFormat="1" applyFont="1" applyFill="1" applyBorder="1" applyAlignment="1">
      <alignment horizontal="right" vertical="center"/>
    </xf>
    <xf numFmtId="0" fontId="6" fillId="0" borderId="0" xfId="0" applyNumberFormat="1" applyFont="1" applyFill="1" applyAlignment="1">
      <alignment horizontal="right" vertical="center"/>
    </xf>
    <xf numFmtId="0" fontId="2" fillId="0" borderId="0" xfId="0" applyNumberFormat="1" applyFont="1" applyFill="1" applyBorder="1" applyAlignment="1">
      <alignment horizontal="right" vertical="center"/>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49" fontId="13" fillId="0" borderId="13" xfId="0" applyNumberFormat="1" applyFont="1" applyFill="1" applyBorder="1" applyAlignment="1">
      <alignment vertical="center" wrapText="1"/>
    </xf>
    <xf numFmtId="3" fontId="13" fillId="0" borderId="13" xfId="0" applyNumberFormat="1" applyFont="1" applyFill="1" applyBorder="1" applyAlignment="1">
      <alignment horizontal="right" vertical="center"/>
    </xf>
    <xf numFmtId="166" fontId="13" fillId="0" borderId="13" xfId="0" applyNumberFormat="1" applyFont="1" applyFill="1" applyBorder="1" applyAlignment="1">
      <alignment horizontal="right" vertical="center"/>
    </xf>
    <xf numFmtId="0" fontId="13" fillId="0" borderId="13" xfId="0" applyNumberFormat="1" applyFont="1" applyFill="1" applyBorder="1" applyAlignment="1">
      <alignment horizontal="center" vertical="center"/>
    </xf>
    <xf numFmtId="49" fontId="13" fillId="0" borderId="13" xfId="0" applyNumberFormat="1" applyFont="1" applyFill="1" applyBorder="1" applyAlignment="1">
      <alignment vertical="center" wrapText="1"/>
    </xf>
    <xf numFmtId="3" fontId="13" fillId="0" borderId="13" xfId="0" applyNumberFormat="1" applyFont="1" applyFill="1" applyBorder="1" applyAlignment="1">
      <alignment horizontal="right" vertical="center"/>
    </xf>
    <xf numFmtId="166" fontId="13" fillId="0" borderId="13" xfId="0" applyNumberFormat="1" applyFont="1" applyFill="1" applyBorder="1" applyAlignment="1">
      <alignment horizontal="right" vertical="center"/>
    </xf>
    <xf numFmtId="49" fontId="2" fillId="0" borderId="13" xfId="0" applyNumberFormat="1" applyFont="1" applyFill="1" applyBorder="1" applyAlignment="1">
      <alignment horizontal="left" vertical="center" wrapText="1" indent="1"/>
    </xf>
    <xf numFmtId="3" fontId="2" fillId="0" borderId="13" xfId="0" applyNumberFormat="1" applyFont="1" applyFill="1" applyBorder="1" applyAlignment="1">
      <alignment horizontal="right" vertical="center"/>
    </xf>
    <xf numFmtId="0" fontId="2" fillId="0" borderId="13" xfId="0" applyFont="1" applyFill="1" applyBorder="1" applyAlignment="1">
      <alignment horizontal="center" vertical="center" wrapText="1"/>
    </xf>
    <xf numFmtId="166" fontId="2" fillId="0" borderId="13"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49" fontId="13"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vertical="center" wrapText="1"/>
    </xf>
    <xf numFmtId="49"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vertical="center" wrapText="1"/>
    </xf>
    <xf numFmtId="166" fontId="2" fillId="0" borderId="13" xfId="0" applyNumberFormat="1" applyFont="1" applyFill="1" applyBorder="1" applyAlignment="1">
      <alignment horizontal="right" vertical="center"/>
    </xf>
    <xf numFmtId="0" fontId="13" fillId="0" borderId="13" xfId="0" applyFont="1" applyFill="1" applyBorder="1" applyAlignment="1">
      <alignment vertical="center"/>
    </xf>
    <xf numFmtId="0" fontId="13" fillId="0" borderId="13" xfId="0" applyFont="1" applyFill="1" applyBorder="1" applyAlignment="1">
      <alignment/>
    </xf>
    <xf numFmtId="3" fontId="13" fillId="0" borderId="13" xfId="0" applyNumberFormat="1" applyFont="1" applyFill="1" applyBorder="1" applyAlignment="1">
      <alignment horizontal="right"/>
    </xf>
    <xf numFmtId="0" fontId="13" fillId="0" borderId="13" xfId="0" applyFont="1" applyFill="1" applyBorder="1" applyAlignment="1">
      <alignment horizontal="left"/>
    </xf>
    <xf numFmtId="0" fontId="2" fillId="0" borderId="13" xfId="0" applyFont="1" applyFill="1" applyBorder="1" applyAlignment="1">
      <alignment horizontal="left" vertical="center"/>
    </xf>
    <xf numFmtId="49" fontId="2" fillId="0" borderId="13" xfId="0" applyNumberFormat="1" applyFont="1" applyFill="1" applyBorder="1" applyAlignment="1">
      <alignment vertical="center"/>
    </xf>
    <xf numFmtId="0" fontId="2" fillId="0" borderId="13" xfId="0" applyFont="1" applyFill="1" applyBorder="1" applyAlignment="1">
      <alignment horizontal="center" vertical="center"/>
    </xf>
    <xf numFmtId="49" fontId="2" fillId="0" borderId="13" xfId="0" applyNumberFormat="1" applyFont="1" applyFill="1" applyBorder="1" applyAlignment="1">
      <alignment horizontal="left" vertical="center" indent="1"/>
    </xf>
    <xf numFmtId="0" fontId="2" fillId="0" borderId="13" xfId="0" applyFont="1" applyFill="1" applyBorder="1" applyAlignment="1">
      <alignment horizontal="right" vertical="center" indent="2"/>
    </xf>
    <xf numFmtId="0" fontId="13" fillId="0" borderId="13" xfId="0" applyFont="1" applyFill="1" applyBorder="1" applyAlignment="1">
      <alignment horizontal="left" vertical="center"/>
    </xf>
    <xf numFmtId="0" fontId="13" fillId="0" borderId="13" xfId="0" applyFont="1" applyFill="1" applyBorder="1" applyAlignment="1">
      <alignment/>
    </xf>
    <xf numFmtId="0" fontId="13" fillId="0" borderId="13" xfId="0" applyFont="1" applyFill="1" applyBorder="1" applyAlignment="1">
      <alignment/>
    </xf>
    <xf numFmtId="0" fontId="2" fillId="0" borderId="13" xfId="0" applyFont="1" applyFill="1" applyBorder="1" applyAlignment="1">
      <alignment horizontal="left" vertical="center" indent="2"/>
    </xf>
    <xf numFmtId="0" fontId="13" fillId="0" borderId="13" xfId="118" applyNumberFormat="1" applyFont="1" applyFill="1" applyBorder="1" applyAlignment="1">
      <alignment horizontal="left" vertical="center" wrapText="1"/>
      <protection/>
    </xf>
    <xf numFmtId="0" fontId="2" fillId="0" borderId="13" xfId="0" applyFont="1" applyFill="1" applyBorder="1" applyAlignment="1">
      <alignment wrapText="1"/>
    </xf>
    <xf numFmtId="3" fontId="13" fillId="0" borderId="13" xfId="0" applyNumberFormat="1" applyFont="1" applyFill="1" applyBorder="1" applyAlignment="1">
      <alignment horizontal="right"/>
    </xf>
    <xf numFmtId="0" fontId="13" fillId="0" borderId="13" xfId="0" applyFont="1" applyFill="1" applyBorder="1" applyAlignment="1">
      <alignment horizontal="left" vertical="center"/>
    </xf>
    <xf numFmtId="0" fontId="13" fillId="0" borderId="13" xfId="0" applyFont="1" applyFill="1" applyBorder="1" applyAlignment="1">
      <alignment horizontal="center" vertical="center"/>
    </xf>
    <xf numFmtId="49" fontId="13" fillId="0" borderId="13" xfId="0" applyNumberFormat="1" applyFont="1" applyFill="1" applyBorder="1" applyAlignment="1">
      <alignment vertical="center"/>
    </xf>
    <xf numFmtId="49" fontId="13" fillId="0" borderId="13" xfId="0" applyNumberFormat="1" applyFont="1" applyFill="1" applyBorder="1" applyAlignment="1">
      <alignment horizontal="left" vertical="center" wrapText="1"/>
    </xf>
    <xf numFmtId="49" fontId="13" fillId="0" borderId="13" xfId="0" applyNumberFormat="1" applyFont="1" applyFill="1" applyBorder="1" applyAlignment="1">
      <alignment vertical="center"/>
    </xf>
    <xf numFmtId="0" fontId="2" fillId="0" borderId="0" xfId="0" applyFont="1" applyFill="1" applyBorder="1" applyAlignment="1">
      <alignment horizontal="left" vertical="center"/>
    </xf>
    <xf numFmtId="49" fontId="2"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166" fontId="2" fillId="0" borderId="0"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1" fontId="13" fillId="0" borderId="0" xfId="0" applyNumberFormat="1"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xf>
    <xf numFmtId="0" fontId="1" fillId="0" borderId="0" xfId="0" applyFont="1" applyFill="1" applyAlignment="1">
      <alignment/>
    </xf>
    <xf numFmtId="3" fontId="2" fillId="0" borderId="0" xfId="0" applyNumberFormat="1" applyFont="1" applyFill="1" applyAlignment="1">
      <alignment horizontal="right"/>
    </xf>
    <xf numFmtId="0" fontId="2" fillId="0" borderId="0" xfId="0" applyFont="1" applyFill="1" applyAlignment="1">
      <alignment horizontal="left"/>
    </xf>
    <xf numFmtId="0" fontId="3" fillId="0" borderId="0" xfId="0" applyNumberFormat="1" applyFont="1" applyAlignment="1">
      <alignment horizontal="left" vertical="center" wrapText="1"/>
    </xf>
    <xf numFmtId="3" fontId="3" fillId="0" borderId="0" xfId="0" applyNumberFormat="1" applyFont="1" applyFill="1" applyAlignment="1">
      <alignment/>
    </xf>
    <xf numFmtId="0" fontId="1" fillId="0" borderId="0" xfId="0" applyFont="1" applyAlignment="1">
      <alignment horizontal="left"/>
    </xf>
    <xf numFmtId="0" fontId="3" fillId="0" borderId="0" xfId="0" applyFont="1" applyAlignment="1">
      <alignment horizontal="left"/>
    </xf>
    <xf numFmtId="0" fontId="2" fillId="0" borderId="0" xfId="0" applyNumberFormat="1" applyFont="1" applyAlignment="1">
      <alignment horizontal="left" vertical="center" wrapText="1"/>
    </xf>
    <xf numFmtId="0" fontId="6" fillId="0" borderId="0" xfId="0" applyFont="1" applyAlignment="1">
      <alignment horizontal="left"/>
    </xf>
    <xf numFmtId="3" fontId="2" fillId="0" borderId="0" xfId="0" applyNumberFormat="1" applyFont="1" applyAlignment="1">
      <alignment horizontal="right"/>
    </xf>
    <xf numFmtId="3" fontId="2" fillId="0" borderId="0" xfId="0" applyNumberFormat="1" applyFont="1" applyFill="1" applyAlignment="1">
      <alignment horizontal="center"/>
    </xf>
    <xf numFmtId="168" fontId="1" fillId="0" borderId="0" xfId="0" applyNumberFormat="1" applyFont="1" applyFill="1" applyAlignment="1">
      <alignment/>
    </xf>
    <xf numFmtId="3" fontId="6" fillId="0" borderId="0" xfId="0" applyNumberFormat="1" applyFont="1" applyFill="1" applyAlignment="1">
      <alignment horizontal="right"/>
    </xf>
    <xf numFmtId="0" fontId="2" fillId="0" borderId="0" xfId="0" applyFont="1" applyAlignment="1">
      <alignment horizontal="left"/>
    </xf>
    <xf numFmtId="168" fontId="2" fillId="0" borderId="0" xfId="0" applyNumberFormat="1" applyFont="1" applyFill="1" applyAlignment="1">
      <alignment horizontal="center"/>
    </xf>
    <xf numFmtId="3" fontId="12" fillId="0" borderId="0" xfId="0" applyNumberFormat="1" applyFont="1" applyFill="1" applyAlignment="1">
      <alignment/>
    </xf>
    <xf numFmtId="0" fontId="12" fillId="0" borderId="0" xfId="122" applyFont="1" applyFill="1" applyAlignment="1">
      <alignment horizontal="left"/>
      <protection/>
    </xf>
    <xf numFmtId="0" fontId="2" fillId="0" borderId="0" xfId="0" applyFont="1" applyAlignment="1">
      <alignment wrapText="1"/>
    </xf>
    <xf numFmtId="3" fontId="2" fillId="0" borderId="0" xfId="0" applyNumberFormat="1" applyFont="1" applyFill="1" applyAlignment="1">
      <alignment/>
    </xf>
    <xf numFmtId="168" fontId="2" fillId="0" borderId="0" xfId="0" applyNumberFormat="1" applyFont="1" applyFill="1" applyAlignment="1">
      <alignment/>
    </xf>
    <xf numFmtId="0" fontId="6"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xf>
    <xf numFmtId="0" fontId="5" fillId="0" borderId="0" xfId="0" applyFont="1" applyFill="1" applyAlignment="1">
      <alignment horizontal="right"/>
    </xf>
    <xf numFmtId="49" fontId="5" fillId="0" borderId="0" xfId="0" applyNumberFormat="1" applyFont="1" applyFill="1" applyAlignment="1">
      <alignment vertical="center"/>
    </xf>
    <xf numFmtId="0" fontId="2" fillId="0" borderId="0" xfId="0" applyFont="1" applyFill="1" applyAlignment="1">
      <alignment vertical="center"/>
    </xf>
    <xf numFmtId="0" fontId="1" fillId="0" borderId="0" xfId="0" applyFont="1" applyFill="1" applyAlignment="1">
      <alignment/>
    </xf>
    <xf numFmtId="0" fontId="4" fillId="0" borderId="0" xfId="0" applyNumberFormat="1" applyFont="1" applyFill="1" applyAlignment="1">
      <alignment vertical="center" wrapText="1"/>
    </xf>
    <xf numFmtId="0" fontId="2" fillId="0" borderId="0" xfId="0" applyFont="1" applyBorder="1" applyAlignment="1">
      <alignment horizontal="left"/>
    </xf>
    <xf numFmtId="0" fontId="2" fillId="0" borderId="0" xfId="0" applyFont="1" applyFill="1" applyAlignment="1">
      <alignment/>
    </xf>
    <xf numFmtId="3" fontId="2" fillId="0" borderId="0" xfId="0" applyNumberFormat="1" applyFont="1" applyFill="1" applyBorder="1" applyAlignment="1">
      <alignment horizontal="right"/>
    </xf>
    <xf numFmtId="4" fontId="2" fillId="0" borderId="0" xfId="0" applyNumberFormat="1" applyFont="1" applyFill="1" applyAlignment="1">
      <alignment horizontal="right"/>
    </xf>
    <xf numFmtId="49" fontId="6" fillId="0" borderId="0" xfId="0" applyNumberFormat="1" applyFont="1" applyFill="1" applyAlignment="1">
      <alignment horizontal="center"/>
    </xf>
    <xf numFmtId="0" fontId="6" fillId="0" borderId="0" xfId="0" applyFont="1" applyFill="1" applyAlignment="1">
      <alignment/>
    </xf>
    <xf numFmtId="0" fontId="2" fillId="0" borderId="0" xfId="0" applyFont="1" applyFill="1" applyAlignment="1">
      <alignment horizontal="right"/>
    </xf>
    <xf numFmtId="0"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center"/>
    </xf>
    <xf numFmtId="49" fontId="13" fillId="0" borderId="13" xfId="0" applyNumberFormat="1" applyFont="1" applyFill="1" applyBorder="1" applyAlignment="1">
      <alignment horizontal="left" vertical="center" wrapText="1"/>
    </xf>
    <xf numFmtId="3" fontId="13" fillId="0" borderId="13" xfId="87" applyNumberFormat="1" applyFont="1" applyFill="1" applyBorder="1" applyAlignment="1">
      <alignment horizontal="right" vertical="center"/>
      <protection/>
    </xf>
    <xf numFmtId="0" fontId="13" fillId="0" borderId="13" xfId="87" applyNumberFormat="1" applyFont="1" applyFill="1" applyBorder="1" applyAlignment="1">
      <alignment horizontal="left" vertical="center"/>
      <protection/>
    </xf>
    <xf numFmtId="49" fontId="13" fillId="0" borderId="13" xfId="87" applyNumberFormat="1" applyFont="1" applyFill="1" applyBorder="1" applyAlignment="1">
      <alignment vertical="center" wrapText="1"/>
      <protection/>
    </xf>
    <xf numFmtId="0" fontId="2" fillId="0" borderId="13" xfId="87" applyNumberFormat="1" applyFont="1" applyFill="1" applyBorder="1" applyAlignment="1">
      <alignment horizontal="center" vertical="center" wrapText="1"/>
      <protection/>
    </xf>
    <xf numFmtId="49" fontId="2" fillId="0" borderId="13" xfId="87" applyNumberFormat="1" applyFont="1" applyFill="1" applyBorder="1" applyAlignment="1">
      <alignment horizontal="left" vertical="center" wrapText="1"/>
      <protection/>
    </xf>
    <xf numFmtId="3" fontId="2" fillId="0" borderId="13" xfId="87" applyNumberFormat="1" applyFont="1" applyFill="1" applyBorder="1" applyAlignment="1">
      <alignment horizontal="right" vertical="center"/>
      <protection/>
    </xf>
    <xf numFmtId="0" fontId="2" fillId="0" borderId="13" xfId="87" applyNumberFormat="1" applyFont="1" applyFill="1" applyBorder="1" applyAlignment="1">
      <alignment horizontal="center" vertical="center"/>
      <protection/>
    </xf>
    <xf numFmtId="49" fontId="2" fillId="0" borderId="13" xfId="87" applyNumberFormat="1" applyFont="1" applyFill="1" applyBorder="1" applyAlignment="1">
      <alignment horizontal="center" vertical="center" wrapText="1"/>
      <protection/>
    </xf>
    <xf numFmtId="49" fontId="2" fillId="0" borderId="13" xfId="0" applyNumberFormat="1" applyFont="1" applyFill="1" applyBorder="1" applyAlignment="1">
      <alignment horizontal="left" vertical="center" wrapText="1"/>
    </xf>
    <xf numFmtId="49" fontId="2" fillId="0" borderId="13" xfId="87" applyNumberFormat="1" applyFont="1" applyFill="1" applyBorder="1" applyAlignment="1">
      <alignment vertical="center" wrapText="1"/>
      <protection/>
    </xf>
    <xf numFmtId="0" fontId="13" fillId="0" borderId="13" xfId="0" applyFont="1" applyFill="1" applyBorder="1" applyAlignment="1">
      <alignment horizontal="left"/>
    </xf>
    <xf numFmtId="0" fontId="2" fillId="0" borderId="13" xfId="0" applyFont="1" applyFill="1" applyBorder="1" applyAlignment="1">
      <alignment horizontal="center"/>
    </xf>
    <xf numFmtId="49" fontId="2" fillId="0" borderId="13" xfId="0" applyNumberFormat="1" applyFont="1" applyFill="1" applyBorder="1" applyAlignment="1">
      <alignment horizontal="left" vertical="center" wrapText="1" indent="1"/>
    </xf>
    <xf numFmtId="49" fontId="2" fillId="0" borderId="13" xfId="0" applyNumberFormat="1" applyFont="1" applyFill="1" applyBorder="1" applyAlignment="1">
      <alignment horizontal="left" vertical="center"/>
    </xf>
    <xf numFmtId="49" fontId="13" fillId="0" borderId="13" xfId="0" applyNumberFormat="1" applyFont="1" applyFill="1" applyBorder="1" applyAlignment="1">
      <alignment horizontal="center" vertical="center"/>
    </xf>
    <xf numFmtId="0" fontId="13" fillId="0" borderId="13" xfId="92" applyFont="1" applyFill="1" applyBorder="1" applyAlignment="1">
      <alignment horizontal="left" vertical="center"/>
      <protection/>
    </xf>
    <xf numFmtId="49" fontId="13" fillId="0" borderId="13" xfId="0" applyNumberFormat="1" applyFont="1" applyFill="1" applyBorder="1" applyAlignment="1">
      <alignment horizontal="left" vertical="center" wrapText="1" indent="1"/>
    </xf>
    <xf numFmtId="0" fontId="2" fillId="0" borderId="13" xfId="92" applyNumberFormat="1" applyFont="1" applyFill="1" applyBorder="1" applyAlignment="1">
      <alignment horizontal="center" vertical="center"/>
      <protection/>
    </xf>
    <xf numFmtId="0" fontId="13" fillId="0" borderId="0" xfId="92" applyFont="1" applyFill="1" applyBorder="1" applyAlignment="1">
      <alignment horizontal="left" vertical="center"/>
      <protection/>
    </xf>
    <xf numFmtId="49" fontId="13" fillId="0" borderId="0" xfId="0" applyNumberFormat="1" applyFont="1" applyFill="1" applyBorder="1" applyAlignment="1">
      <alignment horizontal="left" vertical="center" wrapText="1" indent="1"/>
    </xf>
    <xf numFmtId="3" fontId="13" fillId="0" borderId="0" xfId="0" applyNumberFormat="1" applyFont="1" applyFill="1" applyBorder="1" applyAlignment="1">
      <alignment horizontal="right" vertical="center"/>
    </xf>
    <xf numFmtId="3" fontId="13" fillId="0" borderId="0" xfId="87" applyNumberFormat="1" applyFont="1" applyFill="1" applyBorder="1" applyAlignment="1">
      <alignment horizontal="right" vertical="center"/>
      <protection/>
    </xf>
    <xf numFmtId="0" fontId="7" fillId="0" borderId="0" xfId="0" applyFont="1" applyFill="1" applyAlignment="1">
      <alignment/>
    </xf>
    <xf numFmtId="3" fontId="7" fillId="0" borderId="0" xfId="0" applyNumberFormat="1" applyFont="1" applyFill="1" applyAlignment="1">
      <alignment/>
    </xf>
    <xf numFmtId="3" fontId="2" fillId="0" borderId="0" xfId="0" applyNumberFormat="1" applyFont="1" applyFill="1" applyAlignment="1">
      <alignment horizontal="right"/>
    </xf>
    <xf numFmtId="0" fontId="12" fillId="0" borderId="0" xfId="121" applyFont="1" applyFill="1" applyAlignment="1">
      <alignment horizontal="left"/>
      <protection/>
    </xf>
    <xf numFmtId="3" fontId="7" fillId="0" borderId="0" xfId="0" applyNumberFormat="1" applyFont="1" applyFill="1"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3" fontId="2" fillId="0" borderId="13" xfId="0" applyNumberFormat="1" applyFont="1" applyBorder="1" applyAlignment="1">
      <alignment horizontal="center" vertical="center"/>
    </xf>
    <xf numFmtId="3" fontId="2" fillId="0" borderId="13" xfId="0" applyNumberFormat="1" applyFont="1" applyBorder="1" applyAlignment="1">
      <alignment horizontal="center" vertical="center" wrapText="1"/>
    </xf>
    <xf numFmtId="3" fontId="7" fillId="0" borderId="13" xfId="0" applyNumberFormat="1" applyFont="1" applyBorder="1" applyAlignment="1">
      <alignment/>
    </xf>
    <xf numFmtId="3" fontId="8" fillId="0" borderId="13" xfId="0" applyNumberFormat="1" applyFont="1" applyBorder="1" applyAlignment="1">
      <alignment/>
    </xf>
    <xf numFmtId="3" fontId="9" fillId="0" borderId="13" xfId="0" applyNumberFormat="1" applyFont="1" applyBorder="1" applyAlignment="1">
      <alignment horizontal="right" wrapText="1"/>
    </xf>
    <xf numFmtId="3" fontId="9" fillId="0" borderId="13" xfId="0" applyNumberFormat="1" applyFont="1" applyBorder="1" applyAlignment="1">
      <alignment horizontal="center"/>
    </xf>
    <xf numFmtId="3" fontId="9" fillId="0" borderId="13" xfId="0" applyNumberFormat="1" applyFont="1" applyBorder="1" applyAlignment="1">
      <alignment/>
    </xf>
    <xf numFmtId="3" fontId="8" fillId="0" borderId="13" xfId="0" applyNumberFormat="1" applyFont="1" applyBorder="1" applyAlignment="1">
      <alignment wrapText="1"/>
    </xf>
    <xf numFmtId="3" fontId="8" fillId="0" borderId="13" xfId="0" applyNumberFormat="1" applyFont="1" applyBorder="1" applyAlignment="1">
      <alignment horizontal="right"/>
    </xf>
    <xf numFmtId="3" fontId="9" fillId="0" borderId="13" xfId="0" applyNumberFormat="1" applyFont="1" applyBorder="1" applyAlignment="1">
      <alignment horizontal="right"/>
    </xf>
    <xf numFmtId="164" fontId="8" fillId="0" borderId="13" xfId="0" applyNumberFormat="1" applyFont="1" applyBorder="1" applyAlignment="1">
      <alignment wrapText="1"/>
    </xf>
    <xf numFmtId="164" fontId="8" fillId="0" borderId="13" xfId="0" applyNumberFormat="1" applyFont="1" applyBorder="1" applyAlignment="1">
      <alignment/>
    </xf>
    <xf numFmtId="164" fontId="9" fillId="0" borderId="13" xfId="0" applyNumberFormat="1" applyFont="1" applyBorder="1" applyAlignment="1">
      <alignment horizontal="right" wrapText="1"/>
    </xf>
    <xf numFmtId="0" fontId="2" fillId="0" borderId="0" xfId="0" applyFont="1" applyBorder="1" applyAlignment="1">
      <alignment/>
    </xf>
    <xf numFmtId="0" fontId="2" fillId="0" borderId="0" xfId="0" applyFont="1" applyBorder="1" applyAlignment="1">
      <alignment wrapText="1"/>
    </xf>
    <xf numFmtId="3" fontId="2" fillId="0" borderId="0" xfId="0" applyNumberFormat="1" applyFont="1" applyFill="1" applyBorder="1" applyAlignment="1">
      <alignment/>
    </xf>
    <xf numFmtId="0" fontId="1" fillId="0" borderId="0" xfId="0" applyFont="1" applyAlignment="1">
      <alignment/>
    </xf>
    <xf numFmtId="0" fontId="5" fillId="0" borderId="0" xfId="0" applyFont="1" applyAlignment="1">
      <alignment/>
    </xf>
    <xf numFmtId="0" fontId="7" fillId="0" borderId="0" xfId="0" applyFont="1" applyAlignment="1">
      <alignment horizontal="left"/>
    </xf>
    <xf numFmtId="0" fontId="7" fillId="0" borderId="0" xfId="0" applyFont="1" applyAlignment="1">
      <alignment/>
    </xf>
    <xf numFmtId="3" fontId="7" fillId="0" borderId="0" xfId="0" applyNumberFormat="1" applyFont="1" applyFill="1" applyAlignment="1">
      <alignment horizontal="center"/>
    </xf>
    <xf numFmtId="3" fontId="7" fillId="0" borderId="0" xfId="0" applyNumberFormat="1" applyFont="1" applyAlignment="1">
      <alignment horizontal="right"/>
    </xf>
    <xf numFmtId="0" fontId="11" fillId="0" borderId="0" xfId="0" applyFont="1" applyBorder="1" applyAlignment="1">
      <alignment/>
    </xf>
    <xf numFmtId="0" fontId="11" fillId="0" borderId="0" xfId="0" applyFont="1" applyFill="1" applyBorder="1" applyAlignment="1">
      <alignment/>
    </xf>
    <xf numFmtId="0" fontId="2" fillId="0" borderId="0" xfId="0" applyFont="1" applyAlignment="1">
      <alignment horizontal="right" wrapText="1"/>
    </xf>
    <xf numFmtId="0" fontId="11" fillId="0" borderId="0" xfId="0" applyFont="1" applyAlignment="1">
      <alignment/>
    </xf>
    <xf numFmtId="3" fontId="2" fillId="0" borderId="0" xfId="0" applyNumberFormat="1" applyFont="1" applyAlignment="1">
      <alignment horizontal="center"/>
    </xf>
    <xf numFmtId="3" fontId="2" fillId="0" borderId="0" xfId="0" applyNumberFormat="1" applyFont="1" applyAlignment="1">
      <alignment/>
    </xf>
    <xf numFmtId="0" fontId="2" fillId="0" borderId="34" xfId="98" applyNumberFormat="1" applyFont="1" applyFill="1" applyBorder="1" applyAlignment="1">
      <alignment wrapText="1"/>
      <protection/>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wrapText="1"/>
    </xf>
    <xf numFmtId="0" fontId="2" fillId="0" borderId="13" xfId="0" applyFont="1" applyFill="1" applyBorder="1" applyAlignment="1">
      <alignment/>
    </xf>
    <xf numFmtId="0" fontId="2" fillId="0" borderId="13" xfId="0" applyFont="1" applyFill="1" applyBorder="1" applyAlignment="1">
      <alignment horizontal="center"/>
    </xf>
    <xf numFmtId="49" fontId="2" fillId="0" borderId="13" xfId="0" applyNumberFormat="1" applyFont="1" applyFill="1" applyBorder="1" applyAlignment="1">
      <alignment horizontal="left" wrapText="1" indent="1"/>
    </xf>
    <xf numFmtId="49" fontId="10" fillId="0" borderId="13" xfId="0" applyNumberFormat="1" applyFont="1" applyFill="1" applyBorder="1" applyAlignment="1">
      <alignment horizontal="left" wrapText="1"/>
    </xf>
    <xf numFmtId="49" fontId="10" fillId="0" borderId="13" xfId="0" applyNumberFormat="1" applyFont="1" applyFill="1" applyBorder="1" applyAlignment="1">
      <alignment wrapText="1"/>
    </xf>
    <xf numFmtId="49" fontId="10" fillId="0" borderId="13" xfId="0" applyNumberFormat="1" applyFont="1" applyBorder="1" applyAlignment="1">
      <alignment horizontal="center" wrapText="1"/>
    </xf>
    <xf numFmtId="49" fontId="10" fillId="0" borderId="13" xfId="0" applyNumberFormat="1" applyFont="1" applyBorder="1" applyAlignment="1">
      <alignment wrapText="1"/>
    </xf>
    <xf numFmtId="49" fontId="2" fillId="0" borderId="13" xfId="0" applyNumberFormat="1" applyFont="1" applyFill="1" applyBorder="1" applyAlignment="1">
      <alignment horizontal="left" wrapText="1" indent="2"/>
    </xf>
    <xf numFmtId="0" fontId="2" fillId="0" borderId="0" xfId="0" applyFont="1" applyFill="1" applyBorder="1" applyAlignment="1">
      <alignment/>
    </xf>
    <xf numFmtId="0" fontId="2" fillId="0" borderId="0" xfId="0" applyFont="1" applyFill="1" applyBorder="1" applyAlignment="1">
      <alignment wrapText="1"/>
    </xf>
    <xf numFmtId="0" fontId="1" fillId="0" borderId="0" xfId="0" applyFont="1" applyFill="1" applyBorder="1" applyAlignment="1">
      <alignment/>
    </xf>
    <xf numFmtId="0" fontId="2" fillId="0" borderId="0" xfId="0" applyFont="1" applyFill="1" applyAlignment="1">
      <alignment horizontal="right"/>
    </xf>
    <xf numFmtId="0" fontId="14" fillId="0" borderId="0" xfId="0" applyFont="1" applyAlignment="1">
      <alignment/>
    </xf>
    <xf numFmtId="0" fontId="0" fillId="0" borderId="0" xfId="0" applyFill="1" applyAlignment="1">
      <alignment/>
    </xf>
    <xf numFmtId="0" fontId="12" fillId="0" borderId="0" xfId="0" applyFont="1" applyFill="1" applyAlignment="1">
      <alignment wrapText="1"/>
    </xf>
    <xf numFmtId="0" fontId="2" fillId="0" borderId="0" xfId="0" applyFont="1" applyFill="1" applyBorder="1" applyAlignment="1">
      <alignment/>
    </xf>
    <xf numFmtId="0" fontId="2" fillId="0" borderId="0" xfId="121" applyFont="1" applyFill="1" applyBorder="1" applyAlignment="1">
      <alignment horizontal="left"/>
      <protection/>
    </xf>
    <xf numFmtId="0" fontId="2" fillId="0" borderId="0" xfId="121" applyFont="1" applyFill="1" applyBorder="1" applyAlignment="1">
      <alignment horizontal="centerContinuous"/>
      <protection/>
    </xf>
    <xf numFmtId="0" fontId="1" fillId="0" borderId="0" xfId="121" applyFont="1" applyFill="1" applyBorder="1">
      <alignment/>
      <protection/>
    </xf>
    <xf numFmtId="0" fontId="12" fillId="0" borderId="0" xfId="0" applyFont="1" applyFill="1" applyBorder="1" applyAlignment="1">
      <alignment horizontal="right"/>
    </xf>
    <xf numFmtId="0" fontId="0" fillId="0" borderId="0" xfId="0" applyFill="1" applyBorder="1" applyAlignment="1">
      <alignment/>
    </xf>
    <xf numFmtId="0" fontId="3" fillId="0" borderId="0" xfId="0" applyFont="1" applyFill="1" applyBorder="1" applyAlignment="1">
      <alignment horizontal="right"/>
    </xf>
    <xf numFmtId="0" fontId="3" fillId="0" borderId="13" xfId="0" applyFont="1" applyFill="1" applyBorder="1" applyAlignment="1">
      <alignment horizontal="center" vertical="center"/>
    </xf>
    <xf numFmtId="0" fontId="13" fillId="0" borderId="13" xfId="0" applyFont="1" applyFill="1" applyBorder="1" applyAlignment="1">
      <alignment/>
    </xf>
    <xf numFmtId="3" fontId="13" fillId="0" borderId="13" xfId="0" applyNumberFormat="1" applyFont="1" applyFill="1" applyBorder="1" applyAlignment="1">
      <alignment/>
    </xf>
    <xf numFmtId="166" fontId="13" fillId="0" borderId="13" xfId="0" applyNumberFormat="1" applyFont="1" applyFill="1" applyBorder="1" applyAlignment="1">
      <alignment/>
    </xf>
    <xf numFmtId="0" fontId="13" fillId="0" borderId="13" xfId="0" applyFont="1" applyFill="1" applyBorder="1" applyAlignment="1">
      <alignment horizontal="center"/>
    </xf>
    <xf numFmtId="0" fontId="2" fillId="0" borderId="13" xfId="0" applyFont="1" applyFill="1" applyBorder="1" applyAlignment="1">
      <alignment/>
    </xf>
    <xf numFmtId="3" fontId="2" fillId="0" borderId="13" xfId="0" applyNumberFormat="1" applyFont="1" applyFill="1" applyBorder="1" applyAlignment="1">
      <alignment/>
    </xf>
    <xf numFmtId="166" fontId="2" fillId="0" borderId="13" xfId="0" applyNumberFormat="1" applyFont="1" applyFill="1" applyBorder="1" applyAlignment="1">
      <alignment/>
    </xf>
    <xf numFmtId="3" fontId="2" fillId="0" borderId="13" xfId="0" applyNumberFormat="1" applyFont="1" applyFill="1" applyBorder="1" applyAlignment="1">
      <alignment/>
    </xf>
    <xf numFmtId="166" fontId="2" fillId="0" borderId="13" xfId="0" applyNumberFormat="1" applyFont="1" applyFill="1" applyBorder="1" applyAlignment="1">
      <alignment/>
    </xf>
    <xf numFmtId="0" fontId="2" fillId="0" borderId="13" xfId="0" applyFont="1" applyFill="1" applyBorder="1" applyAlignment="1">
      <alignment horizontal="center" wrapText="1"/>
    </xf>
    <xf numFmtId="0" fontId="2" fillId="0" borderId="13" xfId="0" applyFont="1" applyFill="1" applyBorder="1" applyAlignment="1">
      <alignment horizontal="left"/>
    </xf>
    <xf numFmtId="0" fontId="2" fillId="0" borderId="13" xfId="0" applyFont="1" applyFill="1" applyBorder="1" applyAlignment="1">
      <alignment/>
    </xf>
    <xf numFmtId="3" fontId="13" fillId="0" borderId="13" xfId="0" applyNumberFormat="1" applyFont="1" applyFill="1" applyBorder="1" applyAlignment="1">
      <alignment/>
    </xf>
    <xf numFmtId="3" fontId="13" fillId="0" borderId="13" xfId="0" applyNumberFormat="1" applyFont="1" applyFill="1" applyBorder="1" applyAlignment="1">
      <alignment/>
    </xf>
    <xf numFmtId="166" fontId="13" fillId="0" borderId="13" xfId="0" applyNumberFormat="1" applyFont="1" applyFill="1" applyBorder="1" applyAlignment="1">
      <alignment horizontal="right"/>
    </xf>
    <xf numFmtId="3" fontId="2" fillId="0" borderId="13" xfId="0" applyNumberFormat="1" applyFont="1" applyFill="1" applyBorder="1" applyAlignment="1">
      <alignment horizontal="right"/>
    </xf>
    <xf numFmtId="166" fontId="2" fillId="0" borderId="13" xfId="0" applyNumberFormat="1" applyFont="1" applyFill="1" applyBorder="1" applyAlignment="1">
      <alignment horizontal="right"/>
    </xf>
    <xf numFmtId="0" fontId="2" fillId="0" borderId="13" xfId="0" applyFont="1" applyFill="1" applyBorder="1" applyAlignment="1">
      <alignment wrapText="1"/>
    </xf>
    <xf numFmtId="3" fontId="13" fillId="39" borderId="13" xfId="0" applyNumberFormat="1" applyFont="1" applyFill="1" applyBorder="1" applyAlignment="1">
      <alignment/>
    </xf>
    <xf numFmtId="166" fontId="13" fillId="39" borderId="13" xfId="0" applyNumberFormat="1" applyFont="1" applyFill="1" applyBorder="1" applyAlignment="1">
      <alignment/>
    </xf>
    <xf numFmtId="166" fontId="13" fillId="0" borderId="13" xfId="0" applyNumberFormat="1" applyFont="1" applyFill="1" applyBorder="1" applyAlignment="1">
      <alignment/>
    </xf>
    <xf numFmtId="166" fontId="13" fillId="39" borderId="13" xfId="0" applyNumberFormat="1" applyFont="1" applyFill="1" applyBorder="1" applyAlignment="1">
      <alignment/>
    </xf>
    <xf numFmtId="0" fontId="12" fillId="0" borderId="13" xfId="0" applyFont="1" applyFill="1" applyBorder="1" applyAlignment="1">
      <alignment wrapText="1"/>
    </xf>
    <xf numFmtId="3" fontId="2" fillId="39" borderId="13" xfId="0" applyNumberFormat="1" applyFont="1" applyFill="1" applyBorder="1" applyAlignment="1">
      <alignment/>
    </xf>
    <xf numFmtId="166" fontId="2" fillId="39" borderId="13" xfId="0" applyNumberFormat="1" applyFont="1" applyFill="1" applyBorder="1" applyAlignment="1">
      <alignment/>
    </xf>
    <xf numFmtId="0" fontId="10" fillId="0" borderId="13" xfId="0" applyFont="1" applyFill="1" applyBorder="1" applyAlignment="1">
      <alignment horizontal="center" wrapText="1"/>
    </xf>
    <xf numFmtId="0" fontId="17" fillId="0" borderId="13" xfId="0" applyFont="1" applyFill="1" applyBorder="1" applyAlignment="1">
      <alignment wrapText="1"/>
    </xf>
    <xf numFmtId="3" fontId="10" fillId="0" borderId="13" xfId="0" applyNumberFormat="1" applyFont="1" applyFill="1" applyBorder="1" applyAlignment="1">
      <alignment horizontal="right"/>
    </xf>
    <xf numFmtId="3" fontId="10" fillId="0" borderId="13" xfId="0" applyNumberFormat="1" applyFont="1" applyFill="1" applyBorder="1" applyAlignment="1">
      <alignment/>
    </xf>
    <xf numFmtId="166" fontId="10" fillId="0" borderId="13" xfId="0" applyNumberFormat="1" applyFont="1" applyFill="1" applyBorder="1" applyAlignment="1">
      <alignment horizontal="right"/>
    </xf>
    <xf numFmtId="166" fontId="10" fillId="0" borderId="13" xfId="0" applyNumberFormat="1" applyFont="1" applyFill="1" applyBorder="1" applyAlignment="1">
      <alignment/>
    </xf>
    <xf numFmtId="0" fontId="17" fillId="0" borderId="13" xfId="0" applyFont="1" applyFill="1" applyBorder="1" applyAlignment="1">
      <alignment horizontal="left" wrapText="1"/>
    </xf>
    <xf numFmtId="166" fontId="13" fillId="0" borderId="13" xfId="0" applyNumberFormat="1" applyFont="1" applyFill="1" applyBorder="1" applyAlignment="1">
      <alignment/>
    </xf>
    <xf numFmtId="0" fontId="13" fillId="0" borderId="13" xfId="0" applyFont="1" applyFill="1" applyBorder="1" applyAlignment="1">
      <alignment horizontal="center" wrapText="1"/>
    </xf>
    <xf numFmtId="17" fontId="13" fillId="0" borderId="13" xfId="0" applyNumberFormat="1" applyFont="1" applyFill="1" applyBorder="1" applyAlignment="1">
      <alignment horizontal="center" wrapText="1"/>
    </xf>
    <xf numFmtId="0" fontId="13" fillId="0" borderId="13" xfId="0" applyFont="1" applyFill="1" applyBorder="1" applyAlignment="1">
      <alignment wrapText="1"/>
    </xf>
    <xf numFmtId="3" fontId="13" fillId="0" borderId="0" xfId="0" applyNumberFormat="1" applyFont="1" applyFill="1" applyBorder="1" applyAlignment="1">
      <alignment/>
    </xf>
    <xf numFmtId="0" fontId="7" fillId="0" borderId="0" xfId="0" applyFont="1" applyFill="1" applyAlignment="1">
      <alignment horizontal="left"/>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Border="1" applyAlignment="1">
      <alignment horizontal="right"/>
    </xf>
    <xf numFmtId="0" fontId="7" fillId="0" borderId="0" xfId="0" applyFont="1" applyFill="1" applyAlignment="1">
      <alignment horizontal="right"/>
    </xf>
    <xf numFmtId="3" fontId="0" fillId="0" borderId="0" xfId="0" applyNumberFormat="1" applyFill="1" applyBorder="1" applyAlignment="1">
      <alignment/>
    </xf>
    <xf numFmtId="0" fontId="0" fillId="0" borderId="0" xfId="0" applyAlignment="1">
      <alignment horizontal="center"/>
    </xf>
    <xf numFmtId="0" fontId="13" fillId="0" borderId="13" xfId="0" applyFont="1" applyFill="1" applyBorder="1" applyAlignment="1">
      <alignment wrapText="1"/>
    </xf>
    <xf numFmtId="49" fontId="2" fillId="0" borderId="0" xfId="0" applyNumberFormat="1" applyFont="1" applyFill="1" applyBorder="1" applyAlignment="1">
      <alignment/>
    </xf>
    <xf numFmtId="2" fontId="2" fillId="0" borderId="0" xfId="0" applyNumberFormat="1" applyFont="1" applyAlignment="1">
      <alignment/>
    </xf>
    <xf numFmtId="3" fontId="12" fillId="0" borderId="13" xfId="0" applyNumberFormat="1" applyFont="1" applyFill="1" applyBorder="1" applyAlignment="1" quotePrefix="1">
      <alignment horizontal="center" vertical="center" wrapText="1"/>
    </xf>
    <xf numFmtId="3" fontId="12" fillId="0" borderId="13" xfId="0" applyNumberFormat="1" applyFont="1" applyBorder="1" applyAlignment="1" quotePrefix="1">
      <alignment horizontal="center" vertical="center" wrapText="1"/>
    </xf>
    <xf numFmtId="2" fontId="12" fillId="0" borderId="13" xfId="0" applyNumberFormat="1" applyFont="1" applyBorder="1" applyAlignment="1" quotePrefix="1">
      <alignment horizontal="center" vertical="center" wrapText="1"/>
    </xf>
    <xf numFmtId="1" fontId="3" fillId="0" borderId="13" xfId="0" applyNumberFormat="1" applyFont="1" applyBorder="1" applyAlignment="1">
      <alignment horizontal="center"/>
    </xf>
    <xf numFmtId="3" fontId="13" fillId="0" borderId="13" xfId="0" applyNumberFormat="1" applyFont="1" applyBorder="1" applyAlignment="1">
      <alignment horizontal="right"/>
    </xf>
    <xf numFmtId="167" fontId="13" fillId="0" borderId="13" xfId="0" applyNumberFormat="1" applyFont="1" applyBorder="1" applyAlignment="1">
      <alignment/>
    </xf>
    <xf numFmtId="167" fontId="2" fillId="0" borderId="13" xfId="0" applyNumberFormat="1" applyFont="1" applyBorder="1" applyAlignment="1">
      <alignment/>
    </xf>
    <xf numFmtId="3" fontId="2" fillId="0" borderId="13" xfId="0" applyNumberFormat="1" applyFont="1" applyBorder="1" applyAlignment="1">
      <alignment horizontal="right"/>
    </xf>
    <xf numFmtId="167" fontId="2" fillId="0" borderId="13" xfId="0" applyNumberFormat="1" applyFont="1" applyBorder="1" applyAlignment="1">
      <alignment horizontal="right"/>
    </xf>
    <xf numFmtId="167" fontId="13" fillId="0" borderId="13" xfId="0" applyNumberFormat="1" applyFont="1" applyBorder="1" applyAlignment="1">
      <alignment horizontal="right"/>
    </xf>
    <xf numFmtId="3" fontId="2" fillId="0" borderId="0" xfId="0" applyNumberFormat="1" applyFont="1" applyFill="1" applyAlignment="1">
      <alignment/>
    </xf>
    <xf numFmtId="167" fontId="2" fillId="0" borderId="0" xfId="0" applyNumberFormat="1" applyFont="1" applyAlignment="1">
      <alignment/>
    </xf>
    <xf numFmtId="3" fontId="10" fillId="0" borderId="13" xfId="0" applyNumberFormat="1" applyFont="1" applyFill="1" applyBorder="1" applyAlignment="1">
      <alignment horizontal="left" wrapText="1" indent="2"/>
    </xf>
    <xf numFmtId="0" fontId="10" fillId="0" borderId="13" xfId="0" applyFont="1" applyFill="1" applyBorder="1" applyAlignment="1">
      <alignment horizontal="left" wrapText="1"/>
    </xf>
    <xf numFmtId="0" fontId="10" fillId="0" borderId="13" xfId="0" applyFont="1" applyFill="1" applyBorder="1" applyAlignment="1">
      <alignment horizontal="left" wrapText="1" indent="2"/>
    </xf>
    <xf numFmtId="0" fontId="10" fillId="0" borderId="13" xfId="0" applyFont="1" applyFill="1" applyBorder="1" applyAlignment="1">
      <alignment horizontal="left" wrapText="1" indent="1"/>
    </xf>
    <xf numFmtId="49" fontId="12" fillId="0" borderId="0" xfId="0" applyNumberFormat="1" applyFont="1" applyFill="1" applyAlignment="1">
      <alignment wrapText="1"/>
    </xf>
    <xf numFmtId="3" fontId="12" fillId="0" borderId="0" xfId="0" applyNumberFormat="1" applyFont="1" applyFill="1" applyAlignment="1">
      <alignment/>
    </xf>
    <xf numFmtId="2" fontId="12" fillId="0" borderId="0" xfId="0" applyNumberFormat="1" applyFont="1" applyFill="1" applyAlignment="1">
      <alignment/>
    </xf>
    <xf numFmtId="3" fontId="6" fillId="0" borderId="0" xfId="0" applyNumberFormat="1" applyFont="1" applyFill="1" applyAlignment="1">
      <alignment/>
    </xf>
    <xf numFmtId="2" fontId="6" fillId="0" borderId="0" xfId="0" applyNumberFormat="1" applyFont="1" applyFill="1" applyAlignment="1">
      <alignment/>
    </xf>
    <xf numFmtId="3" fontId="6" fillId="0" borderId="0" xfId="0" applyNumberFormat="1" applyFont="1" applyFill="1" applyAlignment="1">
      <alignment horizontal="right"/>
    </xf>
    <xf numFmtId="2" fontId="2" fillId="0" borderId="0" xfId="0" applyNumberFormat="1" applyFont="1" applyFill="1" applyAlignment="1">
      <alignment/>
    </xf>
    <xf numFmtId="49" fontId="17" fillId="0" borderId="0" xfId="0" applyNumberFormat="1" applyFont="1" applyFill="1" applyBorder="1" applyAlignment="1">
      <alignment horizontal="left" wrapText="1"/>
    </xf>
    <xf numFmtId="0" fontId="0" fillId="0" borderId="34" xfId="0" applyBorder="1" applyAlignment="1">
      <alignment/>
    </xf>
    <xf numFmtId="0" fontId="3" fillId="0" borderId="0" xfId="0" applyNumberFormat="1" applyFont="1" applyBorder="1" applyAlignment="1">
      <alignment horizontal="center" vertical="center" wrapText="1"/>
    </xf>
    <xf numFmtId="0" fontId="0" fillId="0" borderId="0" xfId="0" applyAlignment="1">
      <alignment/>
    </xf>
    <xf numFmtId="0" fontId="4" fillId="0" borderId="0"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Border="1" applyAlignment="1">
      <alignment horizontal="center"/>
    </xf>
    <xf numFmtId="49" fontId="6" fillId="0" borderId="0" xfId="0" applyNumberFormat="1" applyFont="1" applyFill="1" applyAlignment="1">
      <alignment horizontal="left" wrapText="1"/>
    </xf>
    <xf numFmtId="0" fontId="2" fillId="0" borderId="34" xfId="0" applyNumberFormat="1" applyFont="1" applyBorder="1" applyAlignment="1">
      <alignment horizontal="center" wrapText="1"/>
    </xf>
    <xf numFmtId="0" fontId="7" fillId="0" borderId="0" xfId="0" applyFont="1" applyFill="1" applyAlignment="1">
      <alignment horizontal="left" wrapText="1"/>
    </xf>
    <xf numFmtId="0" fontId="3" fillId="0" borderId="35" xfId="0" applyNumberFormat="1" applyFont="1" applyBorder="1" applyAlignment="1">
      <alignment horizontal="center" vertical="center" wrapText="1"/>
    </xf>
    <xf numFmtId="0" fontId="4" fillId="0" borderId="0" xfId="109" applyNumberFormat="1" applyFont="1" applyBorder="1" applyAlignment="1">
      <alignment horizontal="center" vertical="center" wrapText="1"/>
      <protection/>
    </xf>
    <xf numFmtId="0" fontId="2" fillId="0" borderId="0" xfId="109" applyFont="1" applyAlignment="1">
      <alignment horizontal="center"/>
      <protection/>
    </xf>
    <xf numFmtId="0" fontId="2" fillId="0" borderId="0" xfId="0" applyFont="1" applyAlignment="1">
      <alignment horizontal="center"/>
    </xf>
    <xf numFmtId="0" fontId="4" fillId="0" borderId="0" xfId="0" applyFont="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xf>
    <xf numFmtId="0" fontId="2" fillId="0" borderId="34" xfId="0" applyNumberFormat="1" applyFont="1" applyFill="1" applyBorder="1" applyAlignment="1">
      <alignment horizontal="center" wrapText="1"/>
    </xf>
    <xf numFmtId="0" fontId="3" fillId="0" borderId="35" xfId="0" applyNumberFormat="1" applyFont="1" applyFill="1" applyBorder="1" applyAlignment="1">
      <alignment horizontal="center" vertical="center" wrapText="1"/>
    </xf>
    <xf numFmtId="0" fontId="2" fillId="0" borderId="0" xfId="0" applyFont="1" applyFill="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2" fillId="0" borderId="0" xfId="0" applyFont="1" applyFill="1" applyBorder="1" applyAlignment="1">
      <alignment horizontal="left" wrapText="1"/>
    </xf>
    <xf numFmtId="0" fontId="2" fillId="0" borderId="0" xfId="109" applyFont="1" applyAlignment="1">
      <alignment horizontal="center"/>
      <protection/>
    </xf>
    <xf numFmtId="0" fontId="4" fillId="0" borderId="0" xfId="0" applyFont="1" applyFill="1" applyBorder="1" applyAlignment="1">
      <alignment horizontal="center"/>
    </xf>
    <xf numFmtId="0" fontId="6" fillId="0" borderId="0" xfId="98" applyFont="1" applyFill="1" applyBorder="1" applyAlignment="1">
      <alignment horizontal="center"/>
      <protection/>
    </xf>
    <xf numFmtId="0" fontId="2" fillId="0" borderId="34" xfId="98" applyNumberFormat="1" applyFont="1" applyFill="1" applyBorder="1" applyAlignment="1">
      <alignment horizontal="center" wrapText="1"/>
      <protection/>
    </xf>
    <xf numFmtId="0" fontId="3" fillId="0" borderId="35" xfId="98" applyNumberFormat="1" applyFont="1" applyFill="1" applyBorder="1" applyAlignment="1">
      <alignment horizontal="center" vertical="center" wrapText="1"/>
      <protection/>
    </xf>
    <xf numFmtId="0" fontId="4" fillId="0" borderId="0" xfId="110" applyNumberFormat="1" applyFont="1" applyFill="1" applyBorder="1" applyAlignment="1">
      <alignment horizontal="center" vertical="center" wrapText="1"/>
      <protection/>
    </xf>
    <xf numFmtId="0" fontId="2" fillId="0" borderId="0" xfId="110" applyFont="1" applyFill="1" applyAlignment="1">
      <alignment horizontal="center"/>
      <protection/>
    </xf>
    <xf numFmtId="0" fontId="2" fillId="0" borderId="0" xfId="98" applyFont="1" applyFill="1" applyAlignment="1">
      <alignment horizontal="center"/>
      <protection/>
    </xf>
    <xf numFmtId="0" fontId="4" fillId="0" borderId="0" xfId="98" applyFont="1" applyFill="1" applyAlignment="1">
      <alignment horizontal="center" wrapText="1"/>
      <protection/>
    </xf>
    <xf numFmtId="0" fontId="2" fillId="0" borderId="0" xfId="0" applyFont="1" applyFill="1" applyBorder="1" applyAlignment="1">
      <alignment horizontal="center"/>
    </xf>
    <xf numFmtId="0" fontId="2" fillId="0" borderId="0" xfId="121" applyFont="1" applyFill="1" applyBorder="1" applyAlignment="1">
      <alignment horizontal="right"/>
      <protection/>
    </xf>
    <xf numFmtId="0" fontId="0" fillId="0" borderId="0" xfId="0" applyFill="1" applyAlignment="1">
      <alignment horizontal="right"/>
    </xf>
    <xf numFmtId="0" fontId="2" fillId="0" borderId="0" xfId="0" applyFont="1" applyFill="1" applyAlignment="1">
      <alignment horizontal="left"/>
    </xf>
    <xf numFmtId="49" fontId="10" fillId="0" borderId="36" xfId="0" applyNumberFormat="1" applyFont="1" applyFill="1" applyBorder="1" applyAlignment="1">
      <alignment horizontal="left" wrapText="1"/>
    </xf>
    <xf numFmtId="0" fontId="37" fillId="0" borderId="0" xfId="0" applyFont="1" applyFill="1" applyAlignment="1">
      <alignment horizontal="left"/>
    </xf>
    <xf numFmtId="1" fontId="12" fillId="0" borderId="0" xfId="0" applyNumberFormat="1" applyFont="1" applyFill="1" applyAlignment="1">
      <alignment horizontal="left" wrapText="1"/>
    </xf>
    <xf numFmtId="1" fontId="37" fillId="0" borderId="0" xfId="0" applyNumberFormat="1" applyFont="1" applyFill="1" applyAlignment="1">
      <alignment horizontal="left" wrapText="1"/>
    </xf>
    <xf numFmtId="0" fontId="2" fillId="0" borderId="0" xfId="0" applyFont="1" applyBorder="1" applyAlignment="1">
      <alignment horizontal="center"/>
    </xf>
    <xf numFmtId="0" fontId="2" fillId="0" borderId="0" xfId="121" applyFont="1" applyBorder="1" applyAlignment="1">
      <alignment horizontal="right"/>
      <protection/>
    </xf>
    <xf numFmtId="0" fontId="0" fillId="0" borderId="0" xfId="0" applyAlignment="1">
      <alignment horizontal="right"/>
    </xf>
    <xf numFmtId="14" fontId="2" fillId="0" borderId="0" xfId="0" applyNumberFormat="1" applyFont="1" applyBorder="1" applyAlignment="1">
      <alignment horizontal="left"/>
    </xf>
    <xf numFmtId="0" fontId="0" fillId="0" borderId="0" xfId="0" applyAlignment="1">
      <alignment horizontal="left"/>
    </xf>
    <xf numFmtId="2" fontId="2" fillId="0" borderId="0" xfId="0" applyNumberFormat="1" applyFont="1" applyBorder="1" applyAlignment="1">
      <alignment horizontal="left" wrapText="1"/>
    </xf>
    <xf numFmtId="0" fontId="2" fillId="0" borderId="34" xfId="98" applyNumberFormat="1" applyFont="1" applyBorder="1" applyAlignment="1">
      <alignment horizontal="center" wrapText="1"/>
      <protection/>
    </xf>
    <xf numFmtId="0" fontId="1" fillId="0" borderId="34" xfId="98" applyBorder="1" applyAlignment="1">
      <alignment/>
      <protection/>
    </xf>
    <xf numFmtId="0" fontId="2" fillId="0" borderId="0" xfId="0" applyFont="1" applyBorder="1" applyAlignment="1">
      <alignment horizontal="center"/>
    </xf>
    <xf numFmtId="0" fontId="2" fillId="0" borderId="0" xfId="0" applyFont="1" applyAlignment="1">
      <alignment/>
    </xf>
    <xf numFmtId="14" fontId="2" fillId="0" borderId="0" xfId="0" applyNumberFormat="1" applyFont="1" applyBorder="1" applyAlignment="1">
      <alignment horizontal="left"/>
    </xf>
    <xf numFmtId="0" fontId="2" fillId="0" borderId="0" xfId="0" applyFont="1" applyAlignment="1">
      <alignment horizontal="left"/>
    </xf>
    <xf numFmtId="0" fontId="2" fillId="0" borderId="34" xfId="99" applyNumberFormat="1" applyFont="1" applyBorder="1" applyAlignment="1">
      <alignment horizontal="center" wrapText="1"/>
      <protection/>
    </xf>
    <xf numFmtId="0" fontId="1" fillId="0" borderId="34" xfId="99" applyBorder="1" applyAlignment="1">
      <alignment/>
      <protection/>
    </xf>
    <xf numFmtId="0" fontId="4" fillId="0" borderId="0" xfId="0" applyFont="1" applyBorder="1" applyAlignment="1">
      <alignment horizontal="center"/>
    </xf>
    <xf numFmtId="0" fontId="7" fillId="0" borderId="0" xfId="92" applyFont="1" applyFill="1" applyAlignment="1">
      <alignment horizontal="left" wrapText="1"/>
      <protection/>
    </xf>
    <xf numFmtId="0" fontId="2" fillId="0" borderId="34" xfId="92" applyNumberFormat="1" applyFont="1" applyFill="1" applyBorder="1" applyAlignment="1">
      <alignment horizontal="center" wrapText="1"/>
      <protection/>
    </xf>
    <xf numFmtId="0" fontId="3" fillId="0" borderId="0" xfId="92" applyNumberFormat="1" applyFont="1" applyFill="1" applyBorder="1" applyAlignment="1">
      <alignment horizontal="center" vertical="center" wrapText="1"/>
      <protection/>
    </xf>
    <xf numFmtId="0" fontId="2" fillId="0" borderId="0" xfId="92" applyNumberFormat="1" applyFont="1" applyFill="1" applyBorder="1" applyAlignment="1">
      <alignment horizontal="left" wrapText="1"/>
      <protection/>
    </xf>
    <xf numFmtId="0" fontId="2" fillId="0" borderId="0" xfId="92" applyFont="1" applyFill="1" applyBorder="1" applyAlignment="1">
      <alignment horizontal="center"/>
      <protection/>
    </xf>
    <xf numFmtId="0" fontId="4" fillId="0" borderId="0" xfId="92" applyFont="1" applyFill="1" applyAlignment="1">
      <alignment horizontal="center"/>
      <protection/>
    </xf>
    <xf numFmtId="0" fontId="6" fillId="0" borderId="0" xfId="92" applyFont="1" applyFill="1" applyBorder="1" applyAlignment="1">
      <alignment horizontal="center"/>
      <protection/>
    </xf>
    <xf numFmtId="0" fontId="2" fillId="0" borderId="0" xfId="99" applyFont="1" applyFill="1" applyBorder="1" applyAlignment="1">
      <alignment horizontal="center"/>
      <protection/>
    </xf>
    <xf numFmtId="0" fontId="6" fillId="0" borderId="0" xfId="99" applyFont="1" applyAlignment="1">
      <alignment horizontal="left" wrapText="1"/>
      <protection/>
    </xf>
    <xf numFmtId="22" fontId="2" fillId="0" borderId="0" xfId="99" applyNumberFormat="1" applyFont="1" applyFill="1" applyBorder="1" applyAlignment="1">
      <alignment horizontal="left" vertical="top" wrapText="1"/>
      <protection/>
    </xf>
    <xf numFmtId="0" fontId="2" fillId="0" borderId="34" xfId="99" applyNumberFormat="1" applyFont="1" applyFill="1" applyBorder="1" applyAlignment="1">
      <alignment horizontal="center" wrapText="1"/>
      <protection/>
    </xf>
    <xf numFmtId="0" fontId="3" fillId="0" borderId="0" xfId="99" applyNumberFormat="1" applyFont="1" applyFill="1" applyBorder="1" applyAlignment="1">
      <alignment horizontal="center" vertical="center" wrapText="1"/>
      <protection/>
    </xf>
    <xf numFmtId="0" fontId="4" fillId="0" borderId="0" xfId="99" applyNumberFormat="1" applyFont="1" applyFill="1" applyBorder="1" applyAlignment="1">
      <alignment horizontal="center" vertical="center" wrapText="1"/>
      <protection/>
    </xf>
    <xf numFmtId="0" fontId="2" fillId="0" borderId="0" xfId="99" applyNumberFormat="1" applyFont="1" applyFill="1" applyBorder="1" applyAlignment="1">
      <alignment horizontal="center" vertical="center" wrapText="1"/>
      <protection/>
    </xf>
    <xf numFmtId="3" fontId="4" fillId="0" borderId="0" xfId="99" applyNumberFormat="1" applyFont="1" applyFill="1" applyBorder="1" applyAlignment="1">
      <alignment horizontal="center"/>
      <protection/>
    </xf>
    <xf numFmtId="0" fontId="2" fillId="0" borderId="0" xfId="122" applyFont="1" applyFill="1" applyAlignment="1">
      <alignment horizontal="center"/>
      <protection/>
    </xf>
    <xf numFmtId="0" fontId="2" fillId="0" borderId="0" xfId="99" applyNumberFormat="1" applyFont="1" applyFill="1" applyBorder="1" applyAlignment="1">
      <alignment horizontal="left" vertical="center" wrapText="1"/>
      <protection/>
    </xf>
    <xf numFmtId="0" fontId="6" fillId="0" borderId="0" xfId="99" applyFont="1" applyFill="1" applyBorder="1" applyAlignment="1">
      <alignment horizontal="center"/>
      <protection/>
    </xf>
    <xf numFmtId="0" fontId="6" fillId="0" borderId="0" xfId="99" applyFont="1" applyFill="1" applyBorder="1" applyAlignment="1">
      <alignment horizontal="center"/>
      <protection/>
    </xf>
    <xf numFmtId="0" fontId="2" fillId="0" borderId="0" xfId="99" applyFont="1" applyBorder="1" applyAlignment="1">
      <alignment horizontal="center"/>
      <protection/>
    </xf>
    <xf numFmtId="0" fontId="1" fillId="0" borderId="0" xfId="99" applyAlignment="1">
      <alignment/>
      <protection/>
    </xf>
    <xf numFmtId="0" fontId="3" fillId="0" borderId="0" xfId="99" applyNumberFormat="1" applyFont="1" applyBorder="1" applyAlignment="1">
      <alignment horizontal="center" vertical="center" wrapText="1"/>
      <protection/>
    </xf>
    <xf numFmtId="0" fontId="4" fillId="0" borderId="0" xfId="99" applyNumberFormat="1" applyFont="1" applyBorder="1" applyAlignment="1">
      <alignment horizontal="center" vertical="center" wrapText="1"/>
      <protection/>
    </xf>
    <xf numFmtId="0" fontId="2" fillId="0" borderId="0" xfId="99" applyFont="1" applyAlignment="1">
      <alignment horizontal="center"/>
      <protection/>
    </xf>
    <xf numFmtId="0" fontId="2" fillId="0" borderId="0" xfId="99" applyFont="1" applyAlignment="1">
      <alignment horizontal="center"/>
      <protection/>
    </xf>
    <xf numFmtId="0" fontId="4" fillId="0" borderId="0" xfId="99" applyFont="1" applyBorder="1" applyAlignment="1">
      <alignment horizontal="center"/>
      <protection/>
    </xf>
    <xf numFmtId="0" fontId="2" fillId="0" borderId="34" xfId="98" applyNumberFormat="1" applyFont="1" applyBorder="1" applyAlignment="1">
      <alignment horizontal="left" wrapText="1"/>
      <protection/>
    </xf>
    <xf numFmtId="0" fontId="3" fillId="0" borderId="35" xfId="98" applyNumberFormat="1" applyFont="1" applyBorder="1" applyAlignment="1">
      <alignment horizontal="center" vertical="center" wrapText="1"/>
      <protection/>
    </xf>
    <xf numFmtId="0" fontId="4" fillId="0" borderId="0" xfId="98" applyNumberFormat="1" applyFont="1" applyBorder="1" applyAlignment="1">
      <alignment horizontal="center" vertical="center" wrapText="1"/>
      <protection/>
    </xf>
    <xf numFmtId="0" fontId="1" fillId="0" borderId="0" xfId="98" applyAlignment="1">
      <alignment/>
      <protection/>
    </xf>
    <xf numFmtId="0" fontId="2" fillId="0" borderId="0" xfId="98" applyFont="1" applyAlignment="1">
      <alignment horizontal="center"/>
      <protection/>
    </xf>
    <xf numFmtId="0" fontId="4" fillId="0" borderId="0" xfId="98" applyFont="1" applyFill="1" applyAlignment="1">
      <alignment horizontal="center"/>
      <protection/>
    </xf>
    <xf numFmtId="0" fontId="2" fillId="0" borderId="34" xfId="0" applyNumberFormat="1" applyFont="1" applyFill="1" applyBorder="1" applyAlignment="1">
      <alignment wrapText="1"/>
    </xf>
    <xf numFmtId="0" fontId="3" fillId="0" borderId="0" xfId="106" applyNumberFormat="1" applyFont="1" applyFill="1" applyBorder="1" applyAlignment="1">
      <alignment horizontal="center" vertical="center" wrapText="1"/>
      <protection/>
    </xf>
    <xf numFmtId="0" fontId="4" fillId="0" borderId="0" xfId="106" applyNumberFormat="1" applyFont="1" applyFill="1" applyBorder="1" applyAlignment="1">
      <alignment horizontal="center" vertical="center" wrapText="1"/>
      <protection/>
    </xf>
    <xf numFmtId="0" fontId="2" fillId="0" borderId="0" xfId="106" applyNumberFormat="1" applyFont="1" applyFill="1" applyBorder="1" applyAlignment="1">
      <alignment horizontal="center" vertical="center"/>
      <protection/>
    </xf>
    <xf numFmtId="3" fontId="2" fillId="0" borderId="0" xfId="120" applyNumberFormat="1" applyFont="1" applyFill="1" applyBorder="1" applyAlignment="1">
      <alignment horizontal="right" wrapText="1"/>
      <protection/>
    </xf>
    <xf numFmtId="0" fontId="2" fillId="0" borderId="0" xfId="108" applyNumberFormat="1" applyFont="1" applyFill="1" applyBorder="1" applyAlignment="1">
      <alignment horizontal="center" wrapText="1"/>
      <protection/>
    </xf>
    <xf numFmtId="0" fontId="2" fillId="0" borderId="0" xfId="111" applyFont="1" applyFill="1" applyAlignment="1">
      <alignment horizontal="center" vertical="center"/>
      <protection/>
    </xf>
    <xf numFmtId="0" fontId="12" fillId="0" borderId="35" xfId="111" applyFont="1" applyFill="1" applyBorder="1" applyAlignment="1">
      <alignment horizontal="center" vertical="center"/>
      <protection/>
    </xf>
    <xf numFmtId="0" fontId="2" fillId="0" borderId="0" xfId="121" applyFont="1" applyFill="1" applyAlignment="1">
      <alignment horizontal="center" vertical="center"/>
      <protection/>
    </xf>
    <xf numFmtId="0" fontId="4" fillId="0" borderId="0" xfId="111" applyFont="1" applyFill="1" applyAlignment="1">
      <alignment horizontal="center" vertical="center"/>
      <protection/>
    </xf>
    <xf numFmtId="0" fontId="3" fillId="0" borderId="0" xfId="98" applyFont="1" applyFill="1" applyBorder="1" applyAlignment="1">
      <alignment horizontal="left" wrapText="1"/>
      <protection/>
    </xf>
    <xf numFmtId="0" fontId="6" fillId="0" borderId="0" xfId="111" applyFont="1" applyFill="1" applyBorder="1" applyAlignment="1">
      <alignment horizontal="center" vertical="center"/>
      <protection/>
    </xf>
    <xf numFmtId="0" fontId="2" fillId="0" borderId="37" xfId="98" applyFont="1" applyBorder="1" applyAlignment="1">
      <alignment horizontal="center" vertical="center" wrapText="1"/>
      <protection/>
    </xf>
    <xf numFmtId="0" fontId="2" fillId="0" borderId="38" xfId="98" applyFont="1" applyBorder="1" applyAlignment="1">
      <alignment horizontal="center" vertical="center" wrapText="1"/>
      <protection/>
    </xf>
    <xf numFmtId="0" fontId="3" fillId="0" borderId="35" xfId="98" applyFont="1" applyFill="1" applyBorder="1" applyAlignment="1">
      <alignment horizontal="left" wrapText="1"/>
      <protection/>
    </xf>
    <xf numFmtId="22" fontId="2" fillId="0" borderId="0" xfId="0" applyNumberFormat="1" applyFont="1" applyFill="1" applyBorder="1" applyAlignment="1">
      <alignment horizontal="left" vertical="top" wrapText="1"/>
    </xf>
    <xf numFmtId="0" fontId="6" fillId="0" borderId="0" xfId="0" applyFont="1" applyFill="1" applyAlignment="1">
      <alignment horizontal="center"/>
    </xf>
    <xf numFmtId="3" fontId="4" fillId="0" borderId="0" xfId="0" applyNumberFormat="1" applyFont="1" applyFill="1" applyBorder="1" applyAlignment="1">
      <alignment horizontal="center" wrapText="1"/>
    </xf>
    <xf numFmtId="3" fontId="4" fillId="0" borderId="0" xfId="0" applyNumberFormat="1" applyFont="1" applyFill="1" applyBorder="1" applyAlignment="1">
      <alignment horizontal="center"/>
    </xf>
    <xf numFmtId="0" fontId="6" fillId="0" borderId="0" xfId="0" applyFont="1" applyFill="1" applyBorder="1" applyAlignment="1">
      <alignment horizontal="center"/>
    </xf>
  </cellXfs>
  <cellStyles count="1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Good" xfId="68"/>
    <cellStyle name="Heading 1" xfId="69"/>
    <cellStyle name="Heading 2" xfId="70"/>
    <cellStyle name="Heading 3" xfId="71"/>
    <cellStyle name="Heading 4" xfId="72"/>
    <cellStyle name="Hyperlink" xfId="73"/>
    <cellStyle name="Input" xfId="74"/>
    <cellStyle name="Linked Cell" xfId="75"/>
    <cellStyle name="Neutral" xfId="76"/>
    <cellStyle name="Normal 10" xfId="77"/>
    <cellStyle name="Normal 10 2" xfId="78"/>
    <cellStyle name="Normal 11" xfId="79"/>
    <cellStyle name="Normal 11 2" xfId="80"/>
    <cellStyle name="Normal 12" xfId="81"/>
    <cellStyle name="Normal 12 2" xfId="82"/>
    <cellStyle name="Normal 13" xfId="83"/>
    <cellStyle name="Normal 13 2" xfId="84"/>
    <cellStyle name="Normal 14" xfId="85"/>
    <cellStyle name="Normal 14 2" xfId="86"/>
    <cellStyle name="Normal 15" xfId="87"/>
    <cellStyle name="Normal 15 2" xfId="88"/>
    <cellStyle name="Normal 16" xfId="89"/>
    <cellStyle name="Normal 16 2" xfId="90"/>
    <cellStyle name="Normal 18" xfId="91"/>
    <cellStyle name="Normal 2" xfId="92"/>
    <cellStyle name="Normal 2 2" xfId="93"/>
    <cellStyle name="Normal 20" xfId="94"/>
    <cellStyle name="Normal 20 2" xfId="95"/>
    <cellStyle name="Normal 21" xfId="96"/>
    <cellStyle name="Normal 21 2" xfId="97"/>
    <cellStyle name="Normal 3" xfId="98"/>
    <cellStyle name="Normal 4" xfId="99"/>
    <cellStyle name="Normal 5" xfId="100"/>
    <cellStyle name="Normal 5 2" xfId="101"/>
    <cellStyle name="Normal 8" xfId="102"/>
    <cellStyle name="Normal 8 2" xfId="103"/>
    <cellStyle name="Normal 9" xfId="104"/>
    <cellStyle name="Normal 9 2" xfId="105"/>
    <cellStyle name="Normal_2.12-2 Valsts ilgt. saistību limiti investīcijām - upgraded" xfId="106"/>
    <cellStyle name="Normal_2.12-2 Valsts ilgt. saistību limiti investīcijām - upgradeddecembris2010" xfId="107"/>
    <cellStyle name="Normal_2.12-saistibu veidi_30sept..2010(darbamatTrence)" xfId="108"/>
    <cellStyle name="Normal_2.17_Valsts_budzeta_izpilde" xfId="109"/>
    <cellStyle name="Normal_2.17_Valsts_budzeta_izpilde 2" xfId="110"/>
    <cellStyle name="Normal_2008_13.tab_aizd_atm_darba" xfId="111"/>
    <cellStyle name="Normal_2010_4.piel_galvojumi_men_WORK" xfId="112"/>
    <cellStyle name="Normal_96_97pr_23aug" xfId="113"/>
    <cellStyle name="Normal_Aprilis" xfId="114"/>
    <cellStyle name="Normal_Augusts" xfId="115"/>
    <cellStyle name="Normal_Budzaizd99" xfId="116"/>
    <cellStyle name="Normal_Februaris" xfId="117"/>
    <cellStyle name="Normal_Janvaris" xfId="118"/>
    <cellStyle name="Normal_Marts" xfId="119"/>
    <cellStyle name="Normal_Sheet1" xfId="120"/>
    <cellStyle name="Normal_Soc-m" xfId="121"/>
    <cellStyle name="Normal_Soc-m 2" xfId="122"/>
    <cellStyle name="Note" xfId="123"/>
    <cellStyle name="Output" xfId="124"/>
    <cellStyle name="Parastais_FMLikp01_p05_221205_pap_afp_makp" xfId="125"/>
    <cellStyle name="Percent" xfId="126"/>
    <cellStyle name="Percent 2" xfId="127"/>
    <cellStyle name="SAPBEXaggData" xfId="128"/>
    <cellStyle name="SAPBEXaggDataEmph" xfId="129"/>
    <cellStyle name="SAPBEXaggItem" xfId="130"/>
    <cellStyle name="SAPBEXaggItemX" xfId="131"/>
    <cellStyle name="SAPBEXchaText" xfId="132"/>
    <cellStyle name="SAPBEXexcBad7" xfId="133"/>
    <cellStyle name="SAPBEXexcBad8" xfId="134"/>
    <cellStyle name="SAPBEXexcBad9" xfId="135"/>
    <cellStyle name="SAPBEXexcCritical4" xfId="136"/>
    <cellStyle name="SAPBEXexcCritical5" xfId="137"/>
    <cellStyle name="SAPBEXexcCritical6" xfId="138"/>
    <cellStyle name="SAPBEXexcGood1" xfId="139"/>
    <cellStyle name="SAPBEXexcGood2" xfId="140"/>
    <cellStyle name="SAPBEXexcGood3" xfId="141"/>
    <cellStyle name="SAPBEXfilterDrill" xfId="142"/>
    <cellStyle name="SAPBEXfilterItem" xfId="143"/>
    <cellStyle name="SAPBEXfilterText" xfId="144"/>
    <cellStyle name="SAPBEXformats" xfId="145"/>
    <cellStyle name="SAPBEXheaderItem" xfId="146"/>
    <cellStyle name="SAPBEXheaderText" xfId="147"/>
    <cellStyle name="SAPBEXHLevel0" xfId="148"/>
    <cellStyle name="SAPBEXHLevel0 2" xfId="149"/>
    <cellStyle name="SAPBEXHLevel0X" xfId="150"/>
    <cellStyle name="SAPBEXHLevel1" xfId="151"/>
    <cellStyle name="SAPBEXHLevel1 2" xfId="152"/>
    <cellStyle name="SAPBEXHLevel1X" xfId="153"/>
    <cellStyle name="SAPBEXHLevel2" xfId="154"/>
    <cellStyle name="SAPBEXHLevel2 2" xfId="155"/>
    <cellStyle name="SAPBEXHLevel2X" xfId="156"/>
    <cellStyle name="SAPBEXHLevel3" xfId="157"/>
    <cellStyle name="SAPBEXHLevel3 2" xfId="158"/>
    <cellStyle name="SAPBEXHLevel3X" xfId="159"/>
    <cellStyle name="SAPBEXinputData" xfId="160"/>
    <cellStyle name="SAPBEXresData" xfId="161"/>
    <cellStyle name="SAPBEXresDataEmph" xfId="162"/>
    <cellStyle name="SAPBEXresItem" xfId="163"/>
    <cellStyle name="SAPBEXresItemX" xfId="164"/>
    <cellStyle name="SAPBEXstdData" xfId="165"/>
    <cellStyle name="SAPBEXstdData 2" xfId="166"/>
    <cellStyle name="SAPBEXstdDataEmph" xfId="167"/>
    <cellStyle name="SAPBEXstdItem" xfId="168"/>
    <cellStyle name="SAPBEXstdItemX" xfId="169"/>
    <cellStyle name="SAPBEXtitle" xfId="170"/>
    <cellStyle name="SAPBEXundefined" xfId="171"/>
    <cellStyle name="Sheet Title" xfId="172"/>
    <cellStyle name="Style 1" xfId="173"/>
    <cellStyle name="Title" xfId="174"/>
    <cellStyle name="Total" xfId="175"/>
    <cellStyle name="V?st." xfId="176"/>
    <cellStyle name="Warning Text" xfId="177"/>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6.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2619375</xdr:colOff>
      <xdr:row>0</xdr:row>
      <xdr:rowOff>95250</xdr:rowOff>
    </xdr:from>
    <xdr:to>
      <xdr:col>2</xdr:col>
      <xdr:colOff>28575</xdr:colOff>
      <xdr:row>0</xdr:row>
      <xdr:rowOff>647700</xdr:rowOff>
    </xdr:to>
    <xdr:pic>
      <xdr:nvPicPr>
        <xdr:cNvPr id="1" name="Picture 1" descr="logo-veidl-latv"/>
        <xdr:cNvPicPr preferRelativeResize="1">
          <a:picLocks noChangeAspect="0"/>
        </xdr:cNvPicPr>
      </xdr:nvPicPr>
      <xdr:blipFill>
        <a:blip r:embed="rId1"/>
        <a:stretch>
          <a:fillRect/>
        </a:stretch>
      </xdr:blipFill>
      <xdr:spPr>
        <a:xfrm>
          <a:off x="2619375" y="95250"/>
          <a:ext cx="1466850"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1990725</xdr:colOff>
      <xdr:row>0</xdr:row>
      <xdr:rowOff>47625</xdr:rowOff>
    </xdr:from>
    <xdr:to>
      <xdr:col>2</xdr:col>
      <xdr:colOff>504825</xdr:colOff>
      <xdr:row>0</xdr:row>
      <xdr:rowOff>762000</xdr:rowOff>
    </xdr:to>
    <xdr:pic>
      <xdr:nvPicPr>
        <xdr:cNvPr id="1" name="Picture 1" descr="logo-veidl-latv"/>
        <xdr:cNvPicPr preferRelativeResize="1">
          <a:picLocks noChangeAspect="0"/>
        </xdr:cNvPicPr>
      </xdr:nvPicPr>
      <xdr:blipFill>
        <a:blip r:embed="rId1"/>
        <a:stretch>
          <a:fillRect/>
        </a:stretch>
      </xdr:blipFill>
      <xdr:spPr>
        <a:xfrm>
          <a:off x="2628900" y="47625"/>
          <a:ext cx="1781175"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1819275</xdr:colOff>
      <xdr:row>0</xdr:row>
      <xdr:rowOff>76200</xdr:rowOff>
    </xdr:from>
    <xdr:to>
      <xdr:col>1</xdr:col>
      <xdr:colOff>3095625</xdr:colOff>
      <xdr:row>0</xdr:row>
      <xdr:rowOff>704850</xdr:rowOff>
    </xdr:to>
    <xdr:pic>
      <xdr:nvPicPr>
        <xdr:cNvPr id="1" name="Picture 1" descr="logo-veidl-latv"/>
        <xdr:cNvPicPr preferRelativeResize="1">
          <a:picLocks noChangeAspect="0"/>
        </xdr:cNvPicPr>
      </xdr:nvPicPr>
      <xdr:blipFill>
        <a:blip r:embed="rId1"/>
        <a:stretch>
          <a:fillRect/>
        </a:stretch>
      </xdr:blipFill>
      <xdr:spPr>
        <a:xfrm>
          <a:off x="2581275" y="76200"/>
          <a:ext cx="1276350" cy="628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2228850</xdr:colOff>
      <xdr:row>0</xdr:row>
      <xdr:rowOff>123825</xdr:rowOff>
    </xdr:from>
    <xdr:to>
      <xdr:col>2</xdr:col>
      <xdr:colOff>0</xdr:colOff>
      <xdr:row>0</xdr:row>
      <xdr:rowOff>581025</xdr:rowOff>
    </xdr:to>
    <xdr:pic>
      <xdr:nvPicPr>
        <xdr:cNvPr id="1" name="Picture 1" descr="logo-veidl-latv"/>
        <xdr:cNvPicPr preferRelativeResize="1">
          <a:picLocks noChangeAspect="0"/>
        </xdr:cNvPicPr>
      </xdr:nvPicPr>
      <xdr:blipFill>
        <a:blip r:embed="rId1"/>
        <a:stretch>
          <a:fillRect/>
        </a:stretch>
      </xdr:blipFill>
      <xdr:spPr>
        <a:xfrm>
          <a:off x="2228850" y="123825"/>
          <a:ext cx="1295400"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2752725</xdr:colOff>
      <xdr:row>0</xdr:row>
      <xdr:rowOff>0</xdr:rowOff>
    </xdr:from>
    <xdr:to>
      <xdr:col>2</xdr:col>
      <xdr:colOff>685800</xdr:colOff>
      <xdr:row>0</xdr:row>
      <xdr:rowOff>723900</xdr:rowOff>
    </xdr:to>
    <xdr:pic>
      <xdr:nvPicPr>
        <xdr:cNvPr id="1" name="Picture 13" descr="logo-veidl-latv"/>
        <xdr:cNvPicPr preferRelativeResize="1">
          <a:picLocks noChangeAspect="0"/>
        </xdr:cNvPicPr>
      </xdr:nvPicPr>
      <xdr:blipFill>
        <a:blip r:embed="rId1"/>
        <a:stretch>
          <a:fillRect/>
        </a:stretch>
      </xdr:blipFill>
      <xdr:spPr>
        <a:xfrm>
          <a:off x="2752725" y="0"/>
          <a:ext cx="1847850"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3114675</xdr:colOff>
      <xdr:row>0</xdr:row>
      <xdr:rowOff>95250</xdr:rowOff>
    </xdr:from>
    <xdr:to>
      <xdr:col>0</xdr:col>
      <xdr:colOff>4610100</xdr:colOff>
      <xdr:row>0</xdr:row>
      <xdr:rowOff>647700</xdr:rowOff>
    </xdr:to>
    <xdr:pic>
      <xdr:nvPicPr>
        <xdr:cNvPr id="1" name="Picture 1" descr="logo-veidl-latv"/>
        <xdr:cNvPicPr preferRelativeResize="1">
          <a:picLocks noChangeAspect="0"/>
        </xdr:cNvPicPr>
      </xdr:nvPicPr>
      <xdr:blipFill>
        <a:blip r:embed="rId1"/>
        <a:stretch>
          <a:fillRect/>
        </a:stretch>
      </xdr:blipFill>
      <xdr:spPr>
        <a:xfrm>
          <a:off x="3114675" y="95250"/>
          <a:ext cx="1495425"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2057400</xdr:colOff>
      <xdr:row>0</xdr:row>
      <xdr:rowOff>0</xdr:rowOff>
    </xdr:from>
    <xdr:to>
      <xdr:col>2</xdr:col>
      <xdr:colOff>400050</xdr:colOff>
      <xdr:row>0</xdr:row>
      <xdr:rowOff>714375</xdr:rowOff>
    </xdr:to>
    <xdr:pic>
      <xdr:nvPicPr>
        <xdr:cNvPr id="1" name="Picture 3" descr="logo-veidl-latv"/>
        <xdr:cNvPicPr preferRelativeResize="1">
          <a:picLocks noChangeAspect="0"/>
        </xdr:cNvPicPr>
      </xdr:nvPicPr>
      <xdr:blipFill>
        <a:blip r:embed="rId1"/>
        <a:stretch>
          <a:fillRect/>
        </a:stretch>
      </xdr:blipFill>
      <xdr:spPr>
        <a:xfrm>
          <a:off x="2800350" y="0"/>
          <a:ext cx="1609725" cy="714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0</xdr:row>
      <xdr:rowOff>47625</xdr:rowOff>
    </xdr:from>
    <xdr:to>
      <xdr:col>1</xdr:col>
      <xdr:colOff>3067050</xdr:colOff>
      <xdr:row>0</xdr:row>
      <xdr:rowOff>762000</xdr:rowOff>
    </xdr:to>
    <xdr:pic>
      <xdr:nvPicPr>
        <xdr:cNvPr id="1" name="Picture 1" descr="logo-veidl-latv"/>
        <xdr:cNvPicPr preferRelativeResize="1">
          <a:picLocks noChangeAspect="0"/>
        </xdr:cNvPicPr>
      </xdr:nvPicPr>
      <xdr:blipFill>
        <a:blip r:embed="rId1"/>
        <a:stretch>
          <a:fillRect/>
        </a:stretch>
      </xdr:blipFill>
      <xdr:spPr>
        <a:xfrm>
          <a:off x="2200275" y="47625"/>
          <a:ext cx="16383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2409825</xdr:colOff>
      <xdr:row>0</xdr:row>
      <xdr:rowOff>114300</xdr:rowOff>
    </xdr:from>
    <xdr:to>
      <xdr:col>2</xdr:col>
      <xdr:colOff>714375</xdr:colOff>
      <xdr:row>0</xdr:row>
      <xdr:rowOff>666750</xdr:rowOff>
    </xdr:to>
    <xdr:pic>
      <xdr:nvPicPr>
        <xdr:cNvPr id="1" name="Picture 1" descr="logo-veidl-latv"/>
        <xdr:cNvPicPr preferRelativeResize="1">
          <a:picLocks noChangeAspect="0"/>
        </xdr:cNvPicPr>
      </xdr:nvPicPr>
      <xdr:blipFill>
        <a:blip r:embed="rId1"/>
        <a:stretch>
          <a:fillRect/>
        </a:stretch>
      </xdr:blipFill>
      <xdr:spPr>
        <a:xfrm>
          <a:off x="2847975" y="114300"/>
          <a:ext cx="14001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2228850</xdr:colOff>
      <xdr:row>0</xdr:row>
      <xdr:rowOff>28575</xdr:rowOff>
    </xdr:from>
    <xdr:to>
      <xdr:col>2</xdr:col>
      <xdr:colOff>533400</xdr:colOff>
      <xdr:row>1</xdr:row>
      <xdr:rowOff>0</xdr:rowOff>
    </xdr:to>
    <xdr:pic>
      <xdr:nvPicPr>
        <xdr:cNvPr id="1" name="Picture 1" descr="logo-veidl-latv"/>
        <xdr:cNvPicPr preferRelativeResize="1">
          <a:picLocks noChangeAspect="0"/>
        </xdr:cNvPicPr>
      </xdr:nvPicPr>
      <xdr:blipFill>
        <a:blip r:embed="rId1"/>
        <a:stretch>
          <a:fillRect/>
        </a:stretch>
      </xdr:blipFill>
      <xdr:spPr>
        <a:xfrm>
          <a:off x="3114675" y="28575"/>
          <a:ext cx="160020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1943100</xdr:colOff>
      <xdr:row>0</xdr:row>
      <xdr:rowOff>57150</xdr:rowOff>
    </xdr:from>
    <xdr:to>
      <xdr:col>2</xdr:col>
      <xdr:colOff>447675</xdr:colOff>
      <xdr:row>0</xdr:row>
      <xdr:rowOff>609600</xdr:rowOff>
    </xdr:to>
    <xdr:pic>
      <xdr:nvPicPr>
        <xdr:cNvPr id="1" name="Picture 1" descr="logo-veidl-latv"/>
        <xdr:cNvPicPr preferRelativeResize="1">
          <a:picLocks noChangeAspect="0"/>
        </xdr:cNvPicPr>
      </xdr:nvPicPr>
      <xdr:blipFill>
        <a:blip r:embed="rId1"/>
        <a:stretch>
          <a:fillRect/>
        </a:stretch>
      </xdr:blipFill>
      <xdr:spPr>
        <a:xfrm>
          <a:off x="2686050" y="57150"/>
          <a:ext cx="173355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2028825</xdr:colOff>
      <xdr:row>0</xdr:row>
      <xdr:rowOff>190500</xdr:rowOff>
    </xdr:from>
    <xdr:to>
      <xdr:col>3</xdr:col>
      <xdr:colOff>66675</xdr:colOff>
      <xdr:row>0</xdr:row>
      <xdr:rowOff>923925</xdr:rowOff>
    </xdr:to>
    <xdr:pic>
      <xdr:nvPicPr>
        <xdr:cNvPr id="1" name="Picture 2" descr="logo-veidl-latv"/>
        <xdr:cNvPicPr preferRelativeResize="1">
          <a:picLocks noChangeAspect="0"/>
        </xdr:cNvPicPr>
      </xdr:nvPicPr>
      <xdr:blipFill>
        <a:blip r:embed="rId1"/>
        <a:stretch>
          <a:fillRect/>
        </a:stretch>
      </xdr:blipFill>
      <xdr:spPr>
        <a:xfrm>
          <a:off x="3105150" y="190500"/>
          <a:ext cx="1733550" cy="7334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2" name="BExGZMSRFS60XCJHKD4NYZZEZ8QB"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3" name="BExB6WBNBMKNFUGVS0HC18FH9RIN"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4" name="BExZMZ4IVAI1B42IQGGHZWJ8XS2I"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5" name="BExTW2QHJG1URGJXZI4WLBYYW5YX"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6" name="BExSEVF3EKKPDC8H21XII5BJ1O9L"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7" name="BExKTJN1AIFWYES11GTKAPVOUVTP"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8" name="BExO9SDQYU98BFXGLKKFGXXPCR04"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9" name="BEx98PMDMT2IZ5IXFYB59FXQ1UXS"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10" name="BEx3NSKFXEH73WYD49W08Z6UMMC9"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11" name="BEx7LMKHRSOFKAZU3BOK7WNDHC6R"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12" name="BEx3BL26W7BKJCSTM8EBL14B5WWB"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13" name="BExXOM9YSSFZTLE4NGY60OV5G5DV"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14" name="BExSB6I545SNIYMDPEXE88UEDB7T"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15" name="BExU7J4DP9LQZOLYNH1WUJRYHQWG"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16" name="BExETU6756WPKX4F2BAKLQOE5JLE"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17" name="BExKV6ZEE5CNTY3PU4CZDCBUZ8MV"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18" name="BExW3FK4CIWXDZXDER4KVYS6PV7U"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19" name="BExS0G6X85R1M0FPMGEDPVIAPA0Q"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20" name="BEx1GPMZ74CQLMFLF7M28ICCDJJD"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21" name="BEx1G8EHXUSR1U0RUGFON9T2QHFH"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22" name="BExOAUAJLL0V8LON3LFGEXCM9PND"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23" name="BExCYHNZWC1YX48RWLC9A8Q72QCM"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24" name="BExEXFN4WHBBZRHM84I894U8SG59"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25" name="BExF5YDS68CDFMIM18WGQF8NW9S3"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26" name="BExW0NR7CV91ZRYBE93370FEKU9O"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27" name="BEx3IVG3PN3MK5D43OJI9BQM3M2U"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28" name="BExGP0ZEEMCFAKPL0PZUNOFHVJBK"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29" name="BExSCOWDDFDKHTRHGG46ME8MM067"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30" name="BExZUM8Y87JDOYSAZO7EXG54S54M"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31" name="BExCZ6ZOBUN0FYHASGDDMAKH0IU6"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32" name="BExU4CC4M64D738IA4IRQROVS0JC"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33" name="BExCY99X3G2GTDD3UU9LK70LBQNU"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34" name="BExEYUAG7TOU7W246BAF8HWX56ES"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35" name="BExUB1W7VKJY94X1DOJYQJ5QAWEB"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36" name="BExZNDCYYISQ7FNAMGJFQ13QSBU5"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37" name="BExVZFUKETYLA7ZO1Y0E95UNXDB0"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38" name="BExVVQSBLSH2TOIR25LKZ0HF6X5M"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39" name="BExUD9GTS4EUTR90TR2KJTP537A8"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40" name="BExU3R2126A7O5WYR6GAA858JC7I"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41" name="BExB1MGT1VSQU8T6KI7I9SFYB90E"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42" name="BEx3LYXNOOH3SHPZYR9AZGJ31OCW"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43" name="BExF403OW89NNM31PI1HODSX6BEE"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44" name="BExZJLQWMP1F0T5NHO8265BAJGGL"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45" name="BExTZR7CBSN7CAPGE5PLLT5X700K"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46" name="BExXPJ8U9B16JQ8YBEW2CBRE4IGS"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47" name="BExTXJ16P8X6SR7I2BMJCXU4H54U"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48" name="BExO9Y2PVV1G91PEJXUCDSXZW3I2"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49" name="BEx1KDCTH9P2SART8FYSDH1K6A2G"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50" name="BExIJ3S6F3N151SDFIFDMMTK6Z9F"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51" name="BExS25HCEIRRWZOKY0YDQQP8M8F9"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52" name="BExD11OAT39BMWPZIMU52OU1SB94"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53" name="BExM8SDJWES3V7RO0OHQOL656LSR"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54" name="BExXMZJCY67UR0938AFE50QIGJHZ"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55" name="BEx90WCU973E69LYK2VKE223CXLM"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56" name="BExKMJG5IS4QNWGZFCRXOS5LRVEK"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57" name="BExY1981PL2U43R1CDTB8ZBJYV1B"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58" name="BExZT7AUMEDYHR32IG6NZ9ITNRI8"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59" name="BExS8E3QMZOB46U7V5XDN8O5CYYH"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60" name="BEx1MEHB12P82SK7O6I9AZH60WXC"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61" name="BExD8TW4ZT0HAVS57K6KJMP4R66N"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62" name="BEx3MHT9E4K7G8104MKH2D661I58"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63" name="BExXTHLS2QKWNMIKR7FQ7EN148EP"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64" name="BEx94BU17XM3KHS9I5BBHSW8HIP7"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65" name="BExVYEJCLCF97UXT9MPVMOH8CR4S"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66" name="BEx3IH260Z3AWABCS95F8J2SFCF8"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67" name="BExEWHMMW8BQZ468B94U6GWXFSS2"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68" name="BExXX3ITJK1Y5INJBXQ77CPQIGAB"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69" name="BExXOGFNXAGFNIJ0P9BQF4KZZD75"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70" name="BExS07Y58ZW9JQC257MEJUTUW7IK"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71" name="BExMHHKFMLOECG1SK1ZMDOGHLI87"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72" name="BExXUYNDDG0I0VQHDR38ZYJ3Z7PN"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73" name="BExSEQ0X3JFPGG8XX3X2QNISFCFM"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74" name="BEx915NBHTEKJYXI6MDRD5CNH9AO"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75" name="BEx5O4FZTBHL487BKLPVK9RYHX72"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76" name="BExKL41RX0GBID5XJ48DCXPS4NOA"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77" name="BExD5IWS6381KW945MCYACNDNNME"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78" name="BExRYRY7E8PDPO1TD1FM69ZFFKHJ"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79" name="BExMFTMHNKPW6080G61IWUD014GM"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80" name="BExMEG6BRPB8VAA6I0YPHG1OGVMZ"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81" name="BExD97DO78VIOYZHNRVWBINEC29A"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82" name="BExW2QZ93M1BJ6NO175WDCUXPBNS"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83" name="BExTUGQRHZVXF7M40S2ZFQ9M1FT3"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84" name="BExVY6G1DBHAINDDI06GRO0CY01T"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85" name="BEx74ESIM5OX7JA42JVMXYB0DGCQ"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86" name="BExD5VSQT0TX4CKK7UYICV1WWQ8C"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87" name="BEx3C4OREEF3V7K4TNDFJMF51KTD"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88" name="BEx77X42N64M17J0ZKGRGPES6TUN"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89" name="BExXUEF5JB4M6XII6N1CYF0AK1YM"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90" name="BExXOUIRK4ABZ96N2CDKN5SCKAWA"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91" name="BEx5B4GOPYC2XTOFMTODX2P11DNT"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92" name="BExU3985APZ9EBJJOA40003C6D7C"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93" name="BExMSOD1MAGVLZN16GCCPT52OJVT"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94" name="BEx3RPFE34GR8BKF97B40F74MK93"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95" name="BExSBD3IV7JTZGC50TZM5ROMM9NI"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96" name="BEx939M9Z0JO6DSX0O69LDX34391"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97" name="BExO7CVBG4KQSO1UNAI2EJ6HAXFM"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98" name="BExF8F8U7I51DMVF9SOAODZOX93O"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99" name="BExMI6W1NHMXBIFGZ45X265Q3M56"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100" name="BExW5UGTVGDRYVOZH6RJ9G69WNJQ"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101" name="BExS9DBFT0L990PCDFZ7OX571VJE"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102" name="BEx7827HYOCE7GIZF5XB6GGXG5HK"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103" name="BExQ2EFL7HMXH3W78JR7D17MACNK"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104" name="BExOCDFPOKBEWB2D7377T8MIJFU9"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105" name="BExTUMFRYHT4BVJAVHEUO2S3XSD6"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106" name="BEx5JQNGR7PIB4RCL2RHO9B7L22A"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107" name="BExOPFD68BI74EB9E8VBG6WE7H31"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108" name="BExS2CYWV8JX694PA7I55V6VHIR5"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109" name="BEx99DWBOYTK18O4DSACSVU5HUCB"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110" name="BExB1KDA21MYH3YYW09YHXEF0EFC"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111" name="BExSE1LM5TTPXQ2RMACVX1UPAVW3"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112" name="BExVT785ACU8W3J687616K3ABAO5"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113" name="BExKF4KBZ2TP0YDKLUROVP1G9T9P"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114" name="BEx9620MP0YS83RWNMQZS54XIS70"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115" name="BExOCS4D0QYZ0ORJON8NJC3MCA77"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116" name="BEx9CG1FC19H3D8V5U5MSWMMID2T"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117" name="BExH3CRJPYN4VSB3HA08G8X6ANS2"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118" name="BExQKDHGH9CNSND2SAJQQO1TCTCB"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119" name="BExH076F8GQ8TDLIYTUZRJ5UMGU8"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120" name="BEx9H5TJKZ1ZV0QTP8FWIMDFR794"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121" name="BExJ08485MY7NI8PFVZF4XYAQI7B"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122" name="BExVU173QNZ79QKROVBZZMVF6FQ4"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123" name="BExEQR4WR6BISGF4T6OFR45VLHVJ"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124" name="BEx77YGQI5VWE7GN2BBQD14PAEHN"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125" name="BEx1OL07EKG2G2NXINN26H6FE9UI"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126" name="BExCUQCR47KQPNWS6O4JDEPYZSAO"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127" name="BExTUZMIHLLW615XM9VM4EHFJDXC"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9525</xdr:colOff>
      <xdr:row>784</xdr:row>
      <xdr:rowOff>0</xdr:rowOff>
    </xdr:from>
    <xdr:to>
      <xdr:col>1</xdr:col>
      <xdr:colOff>133350</xdr:colOff>
      <xdr:row>784</xdr:row>
      <xdr:rowOff>38100</xdr:rowOff>
    </xdr:to>
    <xdr:pic>
      <xdr:nvPicPr>
        <xdr:cNvPr id="128" name="BExET374J9NEJOLABIAFE0Y53M68" descr="Expanded" hidden="1"/>
        <xdr:cNvPicPr preferRelativeResize="1">
          <a:picLocks noChangeAspect="1"/>
        </xdr:cNvPicPr>
      </xdr:nvPicPr>
      <xdr:blipFill>
        <a:blip r:embed="rId2"/>
        <a:stretch>
          <a:fillRect/>
        </a:stretch>
      </xdr:blipFill>
      <xdr:spPr>
        <a:xfrm>
          <a:off x="1085850" y="194100450"/>
          <a:ext cx="123825" cy="38100"/>
        </a:xfrm>
        <a:prstGeom prst="rect">
          <a:avLst/>
        </a:prstGeom>
        <a:noFill/>
        <a:ln w="9525" cmpd="sng">
          <a:noFill/>
        </a:ln>
      </xdr:spPr>
    </xdr:pic>
    <xdr:clientData/>
  </xdr:twoCellAnchor>
  <xdr:twoCellAnchor editAs="oneCell">
    <xdr:from>
      <xdr:col>1</xdr:col>
      <xdr:colOff>47625</xdr:colOff>
      <xdr:row>785</xdr:row>
      <xdr:rowOff>0</xdr:rowOff>
    </xdr:from>
    <xdr:to>
      <xdr:col>1</xdr:col>
      <xdr:colOff>171450</xdr:colOff>
      <xdr:row>785</xdr:row>
      <xdr:rowOff>123825</xdr:rowOff>
    </xdr:to>
    <xdr:pic>
      <xdr:nvPicPr>
        <xdr:cNvPr id="129" name="BEx93H9HG0MRF2OPP0D16U9WKP8P" descr="Expanded" hidden="1"/>
        <xdr:cNvPicPr preferRelativeResize="1">
          <a:picLocks noChangeAspect="1"/>
        </xdr:cNvPicPr>
      </xdr:nvPicPr>
      <xdr:blipFill>
        <a:blip r:embed="rId2"/>
        <a:stretch>
          <a:fillRect/>
        </a:stretch>
      </xdr:blipFill>
      <xdr:spPr>
        <a:xfrm>
          <a:off x="1123950" y="194290950"/>
          <a:ext cx="123825" cy="123825"/>
        </a:xfrm>
        <a:prstGeom prst="rect">
          <a:avLst/>
        </a:prstGeom>
        <a:noFill/>
        <a:ln w="9525" cmpd="sng">
          <a:noFill/>
        </a:ln>
      </xdr:spPr>
    </xdr:pic>
    <xdr:clientData/>
  </xdr:twoCellAnchor>
  <xdr:twoCellAnchor editAs="oneCell">
    <xdr:from>
      <xdr:col>1</xdr:col>
      <xdr:colOff>9525</xdr:colOff>
      <xdr:row>789</xdr:row>
      <xdr:rowOff>152400</xdr:rowOff>
    </xdr:from>
    <xdr:to>
      <xdr:col>1</xdr:col>
      <xdr:colOff>133350</xdr:colOff>
      <xdr:row>789</xdr:row>
      <xdr:rowOff>257175</xdr:rowOff>
    </xdr:to>
    <xdr:pic>
      <xdr:nvPicPr>
        <xdr:cNvPr id="130" name="BExSA0EA1YCSQY9TZFPRSZPKPLCT" descr="Expanded" hidden="1"/>
        <xdr:cNvPicPr preferRelativeResize="1">
          <a:picLocks noChangeAspect="1"/>
        </xdr:cNvPicPr>
      </xdr:nvPicPr>
      <xdr:blipFill>
        <a:blip r:embed="rId2"/>
        <a:stretch>
          <a:fillRect/>
        </a:stretch>
      </xdr:blipFill>
      <xdr:spPr>
        <a:xfrm>
          <a:off x="1085850" y="196415025"/>
          <a:ext cx="123825" cy="104775"/>
        </a:xfrm>
        <a:prstGeom prst="rect">
          <a:avLst/>
        </a:prstGeom>
        <a:noFill/>
        <a:ln w="9525" cmpd="sng">
          <a:noFill/>
        </a:ln>
      </xdr:spPr>
    </xdr:pic>
    <xdr:clientData/>
  </xdr:twoCellAnchor>
  <xdr:twoCellAnchor editAs="oneCell">
    <xdr:from>
      <xdr:col>1</xdr:col>
      <xdr:colOff>47625</xdr:colOff>
      <xdr:row>790</xdr:row>
      <xdr:rowOff>152400</xdr:rowOff>
    </xdr:from>
    <xdr:to>
      <xdr:col>1</xdr:col>
      <xdr:colOff>171450</xdr:colOff>
      <xdr:row>791</xdr:row>
      <xdr:rowOff>171450</xdr:rowOff>
    </xdr:to>
    <xdr:pic>
      <xdr:nvPicPr>
        <xdr:cNvPr id="131" name="BExEV4RWNIIKRV24YNCUK1CRFTXN" descr="Expanded" hidden="1"/>
        <xdr:cNvPicPr preferRelativeResize="1">
          <a:picLocks noChangeAspect="1"/>
        </xdr:cNvPicPr>
      </xdr:nvPicPr>
      <xdr:blipFill>
        <a:blip r:embed="rId2"/>
        <a:stretch>
          <a:fillRect/>
        </a:stretch>
      </xdr:blipFill>
      <xdr:spPr>
        <a:xfrm>
          <a:off x="1123950" y="196738875"/>
          <a:ext cx="123825" cy="209550"/>
        </a:xfrm>
        <a:prstGeom prst="rect">
          <a:avLst/>
        </a:prstGeom>
        <a:noFill/>
        <a:ln w="9525" cmpd="sng">
          <a:noFill/>
        </a:ln>
      </xdr:spPr>
    </xdr:pic>
    <xdr:clientData/>
  </xdr:twoCellAnchor>
  <xdr:twoCellAnchor editAs="oneCell">
    <xdr:from>
      <xdr:col>1</xdr:col>
      <xdr:colOff>85725</xdr:colOff>
      <xdr:row>792</xdr:row>
      <xdr:rowOff>0</xdr:rowOff>
    </xdr:from>
    <xdr:to>
      <xdr:col>1</xdr:col>
      <xdr:colOff>209550</xdr:colOff>
      <xdr:row>792</xdr:row>
      <xdr:rowOff>0</xdr:rowOff>
    </xdr:to>
    <xdr:pic>
      <xdr:nvPicPr>
        <xdr:cNvPr id="132" name="BEx57MADMTC4Q0SVDPMSCONR5BH0" descr="Expanded" hidden="1"/>
        <xdr:cNvPicPr preferRelativeResize="1">
          <a:picLocks noChangeAspect="1"/>
        </xdr:cNvPicPr>
      </xdr:nvPicPr>
      <xdr:blipFill>
        <a:blip r:embed="rId2"/>
        <a:stretch>
          <a:fillRect/>
        </a:stretch>
      </xdr:blipFill>
      <xdr:spPr>
        <a:xfrm>
          <a:off x="1162050" y="196967475"/>
          <a:ext cx="123825" cy="0"/>
        </a:xfrm>
        <a:prstGeom prst="rect">
          <a:avLst/>
        </a:prstGeom>
        <a:noFill/>
        <a:ln w="9525" cmpd="sng">
          <a:noFill/>
        </a:ln>
      </xdr:spPr>
    </xdr:pic>
    <xdr:clientData/>
  </xdr:twoCellAnchor>
  <xdr:twoCellAnchor editAs="oneCell">
    <xdr:from>
      <xdr:col>1</xdr:col>
      <xdr:colOff>85725</xdr:colOff>
      <xdr:row>795</xdr:row>
      <xdr:rowOff>19050</xdr:rowOff>
    </xdr:from>
    <xdr:to>
      <xdr:col>1</xdr:col>
      <xdr:colOff>209550</xdr:colOff>
      <xdr:row>795</xdr:row>
      <xdr:rowOff>228600</xdr:rowOff>
    </xdr:to>
    <xdr:pic>
      <xdr:nvPicPr>
        <xdr:cNvPr id="133" name="BExXQQ92H5N9OIAYZEDPL1TT6UGR" descr="Expanded" hidden="1"/>
        <xdr:cNvPicPr preferRelativeResize="1">
          <a:picLocks noChangeAspect="1"/>
        </xdr:cNvPicPr>
      </xdr:nvPicPr>
      <xdr:blipFill>
        <a:blip r:embed="rId2"/>
        <a:stretch>
          <a:fillRect/>
        </a:stretch>
      </xdr:blipFill>
      <xdr:spPr>
        <a:xfrm>
          <a:off x="1162050" y="198462900"/>
          <a:ext cx="123825" cy="209550"/>
        </a:xfrm>
        <a:prstGeom prst="rect">
          <a:avLst/>
        </a:prstGeom>
        <a:noFill/>
        <a:ln w="9525" cmpd="sng">
          <a:noFill/>
        </a:ln>
      </xdr:spPr>
    </xdr:pic>
    <xdr:clientData/>
  </xdr:twoCellAnchor>
  <xdr:twoCellAnchor editAs="oneCell">
    <xdr:from>
      <xdr:col>1</xdr:col>
      <xdr:colOff>47625</xdr:colOff>
      <xdr:row>798</xdr:row>
      <xdr:rowOff>0</xdr:rowOff>
    </xdr:from>
    <xdr:to>
      <xdr:col>1</xdr:col>
      <xdr:colOff>171450</xdr:colOff>
      <xdr:row>798</xdr:row>
      <xdr:rowOff>123825</xdr:rowOff>
    </xdr:to>
    <xdr:pic>
      <xdr:nvPicPr>
        <xdr:cNvPr id="134" name="BEx3LUL4O9JU2BRQJWZ3F4R99WAC" descr="Expanded" hidden="1"/>
        <xdr:cNvPicPr preferRelativeResize="1">
          <a:picLocks noChangeAspect="1"/>
        </xdr:cNvPicPr>
      </xdr:nvPicPr>
      <xdr:blipFill>
        <a:blip r:embed="rId2"/>
        <a:stretch>
          <a:fillRect/>
        </a:stretch>
      </xdr:blipFill>
      <xdr:spPr>
        <a:xfrm>
          <a:off x="1123950" y="200244075"/>
          <a:ext cx="123825" cy="123825"/>
        </a:xfrm>
        <a:prstGeom prst="rect">
          <a:avLst/>
        </a:prstGeom>
        <a:noFill/>
        <a:ln w="9525" cmpd="sng">
          <a:noFill/>
        </a:ln>
      </xdr:spPr>
    </xdr:pic>
    <xdr:clientData/>
  </xdr:twoCellAnchor>
  <xdr:twoCellAnchor editAs="oneCell">
    <xdr:from>
      <xdr:col>1</xdr:col>
      <xdr:colOff>85725</xdr:colOff>
      <xdr:row>798</xdr:row>
      <xdr:rowOff>152400</xdr:rowOff>
    </xdr:from>
    <xdr:to>
      <xdr:col>1</xdr:col>
      <xdr:colOff>209550</xdr:colOff>
      <xdr:row>799</xdr:row>
      <xdr:rowOff>171450</xdr:rowOff>
    </xdr:to>
    <xdr:pic>
      <xdr:nvPicPr>
        <xdr:cNvPr id="135" name="BEx02Q0A1CMCXA0TJM1XZOZBIU8O" descr="Expanded" hidden="1"/>
        <xdr:cNvPicPr preferRelativeResize="1">
          <a:picLocks noChangeAspect="1"/>
        </xdr:cNvPicPr>
      </xdr:nvPicPr>
      <xdr:blipFill>
        <a:blip r:embed="rId2"/>
        <a:stretch>
          <a:fillRect/>
        </a:stretch>
      </xdr:blipFill>
      <xdr:spPr>
        <a:xfrm>
          <a:off x="1162050" y="200396475"/>
          <a:ext cx="123825" cy="209550"/>
        </a:xfrm>
        <a:prstGeom prst="rect">
          <a:avLst/>
        </a:prstGeom>
        <a:noFill/>
        <a:ln w="9525" cmpd="sng">
          <a:noFill/>
        </a:ln>
      </xdr:spPr>
    </xdr:pic>
    <xdr:clientData/>
  </xdr:twoCellAnchor>
  <xdr:twoCellAnchor>
    <xdr:from>
      <xdr:col>1</xdr:col>
      <xdr:colOff>2028825</xdr:colOff>
      <xdr:row>0</xdr:row>
      <xdr:rowOff>190500</xdr:rowOff>
    </xdr:from>
    <xdr:to>
      <xdr:col>3</xdr:col>
      <xdr:colOff>66675</xdr:colOff>
      <xdr:row>0</xdr:row>
      <xdr:rowOff>923925</xdr:rowOff>
    </xdr:to>
    <xdr:pic>
      <xdr:nvPicPr>
        <xdr:cNvPr id="136" name="Picture 2" descr="logo-veidl-latv"/>
        <xdr:cNvPicPr preferRelativeResize="1">
          <a:picLocks noChangeAspect="0"/>
        </xdr:cNvPicPr>
      </xdr:nvPicPr>
      <xdr:blipFill>
        <a:blip r:embed="rId1"/>
        <a:stretch>
          <a:fillRect/>
        </a:stretch>
      </xdr:blipFill>
      <xdr:spPr>
        <a:xfrm>
          <a:off x="3105150" y="190500"/>
          <a:ext cx="17335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2028825</xdr:colOff>
      <xdr:row>0</xdr:row>
      <xdr:rowOff>190500</xdr:rowOff>
    </xdr:from>
    <xdr:to>
      <xdr:col>3</xdr:col>
      <xdr:colOff>66675</xdr:colOff>
      <xdr:row>0</xdr:row>
      <xdr:rowOff>923925</xdr:rowOff>
    </xdr:to>
    <xdr:pic>
      <xdr:nvPicPr>
        <xdr:cNvPr id="1" name="Picture 2" descr="logo-veidl-latv"/>
        <xdr:cNvPicPr preferRelativeResize="1">
          <a:picLocks noChangeAspect="0"/>
        </xdr:cNvPicPr>
      </xdr:nvPicPr>
      <xdr:blipFill>
        <a:blip r:embed="rId1"/>
        <a:stretch>
          <a:fillRect/>
        </a:stretch>
      </xdr:blipFill>
      <xdr:spPr>
        <a:xfrm>
          <a:off x="3476625" y="190500"/>
          <a:ext cx="2009775"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1457325</xdr:colOff>
      <xdr:row>0</xdr:row>
      <xdr:rowOff>66675</xdr:rowOff>
    </xdr:from>
    <xdr:to>
      <xdr:col>1</xdr:col>
      <xdr:colOff>2705100</xdr:colOff>
      <xdr:row>0</xdr:row>
      <xdr:rowOff>628650</xdr:rowOff>
    </xdr:to>
    <xdr:pic>
      <xdr:nvPicPr>
        <xdr:cNvPr id="1" name="Picture 1" descr="logo-veidl-latv"/>
        <xdr:cNvPicPr preferRelativeResize="1">
          <a:picLocks noChangeAspect="0"/>
        </xdr:cNvPicPr>
      </xdr:nvPicPr>
      <xdr:blipFill>
        <a:blip r:embed="rId1"/>
        <a:stretch>
          <a:fillRect/>
        </a:stretch>
      </xdr:blipFill>
      <xdr:spPr>
        <a:xfrm>
          <a:off x="2533650" y="66675"/>
          <a:ext cx="124777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2114550</xdr:colOff>
      <xdr:row>0</xdr:row>
      <xdr:rowOff>47625</xdr:rowOff>
    </xdr:from>
    <xdr:to>
      <xdr:col>2</xdr:col>
      <xdr:colOff>400050</xdr:colOff>
      <xdr:row>0</xdr:row>
      <xdr:rowOff>742950</xdr:rowOff>
    </xdr:to>
    <xdr:pic>
      <xdr:nvPicPr>
        <xdr:cNvPr id="1" name="Picture 1" descr="logo-veidl-latv"/>
        <xdr:cNvPicPr preferRelativeResize="1">
          <a:picLocks noChangeAspect="0"/>
        </xdr:cNvPicPr>
      </xdr:nvPicPr>
      <xdr:blipFill>
        <a:blip r:embed="rId1"/>
        <a:stretch>
          <a:fillRect/>
        </a:stretch>
      </xdr:blipFill>
      <xdr:spPr>
        <a:xfrm>
          <a:off x="2419350" y="47625"/>
          <a:ext cx="162877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1990725</xdr:colOff>
      <xdr:row>0</xdr:row>
      <xdr:rowOff>47625</xdr:rowOff>
    </xdr:from>
    <xdr:to>
      <xdr:col>2</xdr:col>
      <xdr:colOff>504825</xdr:colOff>
      <xdr:row>0</xdr:row>
      <xdr:rowOff>762000</xdr:rowOff>
    </xdr:to>
    <xdr:pic>
      <xdr:nvPicPr>
        <xdr:cNvPr id="1" name="Picture 1" descr="logo-veidl-latv"/>
        <xdr:cNvPicPr preferRelativeResize="1">
          <a:picLocks noChangeAspect="0"/>
        </xdr:cNvPicPr>
      </xdr:nvPicPr>
      <xdr:blipFill>
        <a:blip r:embed="rId1"/>
        <a:stretch>
          <a:fillRect/>
        </a:stretch>
      </xdr:blipFill>
      <xdr:spPr>
        <a:xfrm>
          <a:off x="2971800" y="47625"/>
          <a:ext cx="171450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2011-menesa%20parskati\1.tab._valsts_%20kon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2011-menesa%20parskati\4.tabula_pb.mi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2011-menesa%20parskati\13.tab_aizd_at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varis"/>
      <sheetName val="Februaris"/>
      <sheetName val="parbaudes lap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cais gads"/>
      <sheetName val="Janvaris"/>
      <sheetName val="Februari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ExRepositorySheet"/>
      <sheetName val="Janvaris"/>
      <sheetName val="Februar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42"/>
  <sheetViews>
    <sheetView zoomScalePageLayoutView="0" workbookViewId="0" topLeftCell="A1">
      <selection activeCell="A7" sqref="A7:E7"/>
    </sheetView>
  </sheetViews>
  <sheetFormatPr defaultColWidth="9.140625" defaultRowHeight="15"/>
  <cols>
    <col min="1" max="1" width="48.140625" style="266" customWidth="1"/>
    <col min="2" max="5" width="12.7109375" style="266" customWidth="1"/>
  </cols>
  <sheetData>
    <row r="1" spans="1:5" s="139" customFormat="1" ht="55.5" customHeight="1">
      <c r="A1" s="743"/>
      <c r="B1" s="743"/>
      <c r="C1" s="743"/>
      <c r="D1" s="743"/>
      <c r="E1" s="743"/>
    </row>
    <row r="2" spans="1:5" ht="15">
      <c r="A2" s="850" t="s">
        <v>424</v>
      </c>
      <c r="B2" s="850"/>
      <c r="C2" s="850"/>
      <c r="D2" s="850"/>
      <c r="E2" s="850"/>
    </row>
    <row r="3" spans="1:5" ht="15.75">
      <c r="A3" s="851" t="s">
        <v>425</v>
      </c>
      <c r="B3" s="851"/>
      <c r="C3" s="851"/>
      <c r="D3" s="851"/>
      <c r="E3" s="851"/>
    </row>
    <row r="4" spans="1:5" ht="15">
      <c r="A4" s="852" t="s">
        <v>426</v>
      </c>
      <c r="B4" s="852"/>
      <c r="C4" s="852"/>
      <c r="D4" s="852"/>
      <c r="E4" s="852"/>
    </row>
    <row r="5" spans="1:5" ht="15">
      <c r="A5" s="712" t="s">
        <v>427</v>
      </c>
      <c r="B5" s="1"/>
      <c r="C5" s="2"/>
      <c r="D5" s="3"/>
      <c r="E5" s="4" t="s">
        <v>428</v>
      </c>
    </row>
    <row r="6" spans="1:5" ht="15">
      <c r="A6" s="853" t="s">
        <v>429</v>
      </c>
      <c r="B6" s="853"/>
      <c r="C6" s="853"/>
      <c r="D6" s="853"/>
      <c r="E6" s="853"/>
    </row>
    <row r="7" spans="1:5" ht="15.75">
      <c r="A7" s="854" t="s">
        <v>430</v>
      </c>
      <c r="B7" s="854"/>
      <c r="C7" s="854"/>
      <c r="D7" s="854"/>
      <c r="E7" s="854"/>
    </row>
    <row r="8" spans="1:5" ht="15.75">
      <c r="A8" s="855" t="s">
        <v>431</v>
      </c>
      <c r="B8" s="855"/>
      <c r="C8" s="855"/>
      <c r="D8" s="855"/>
      <c r="E8" s="855"/>
    </row>
    <row r="9" spans="1:5" ht="15">
      <c r="A9" s="661"/>
      <c r="B9" s="713"/>
      <c r="C9" s="713"/>
      <c r="D9" s="713"/>
      <c r="E9" s="714" t="s">
        <v>432</v>
      </c>
    </row>
    <row r="10" spans="1:5" ht="38.25">
      <c r="A10" s="715" t="s">
        <v>433</v>
      </c>
      <c r="B10" s="716" t="s">
        <v>434</v>
      </c>
      <c r="C10" s="716" t="s">
        <v>435</v>
      </c>
      <c r="D10" s="716" t="s">
        <v>436</v>
      </c>
      <c r="E10" s="716" t="s">
        <v>437</v>
      </c>
    </row>
    <row r="11" spans="1:5" ht="15">
      <c r="A11" s="717" t="s">
        <v>438</v>
      </c>
      <c r="B11" s="718">
        <v>582268</v>
      </c>
      <c r="C11" s="718">
        <v>193914</v>
      </c>
      <c r="D11" s="718">
        <v>776182</v>
      </c>
      <c r="E11" s="718">
        <v>374660</v>
      </c>
    </row>
    <row r="12" spans="1:5" ht="15">
      <c r="A12" s="719" t="s">
        <v>439</v>
      </c>
      <c r="B12" s="720" t="s">
        <v>440</v>
      </c>
      <c r="C12" s="720" t="s">
        <v>440</v>
      </c>
      <c r="D12" s="721">
        <v>-66253</v>
      </c>
      <c r="E12" s="721">
        <v>-30220</v>
      </c>
    </row>
    <row r="13" spans="1:5" ht="15">
      <c r="A13" s="722" t="s">
        <v>441</v>
      </c>
      <c r="B13" s="718">
        <v>582268</v>
      </c>
      <c r="C13" s="718">
        <v>193914</v>
      </c>
      <c r="D13" s="718">
        <v>709929</v>
      </c>
      <c r="E13" s="718">
        <v>344440</v>
      </c>
    </row>
    <row r="14" spans="1:5" ht="15">
      <c r="A14" s="717" t="s">
        <v>442</v>
      </c>
      <c r="B14" s="718">
        <v>700224</v>
      </c>
      <c r="C14" s="718">
        <v>171766</v>
      </c>
      <c r="D14" s="718">
        <v>871990</v>
      </c>
      <c r="E14" s="718">
        <v>469537</v>
      </c>
    </row>
    <row r="15" spans="1:5" ht="15">
      <c r="A15" s="719" t="s">
        <v>439</v>
      </c>
      <c r="B15" s="720" t="s">
        <v>440</v>
      </c>
      <c r="C15" s="720" t="s">
        <v>440</v>
      </c>
      <c r="D15" s="721">
        <v>-68396</v>
      </c>
      <c r="E15" s="721">
        <v>-32220</v>
      </c>
    </row>
    <row r="16" spans="1:5" ht="15">
      <c r="A16" s="722" t="s">
        <v>443</v>
      </c>
      <c r="B16" s="718">
        <v>700224</v>
      </c>
      <c r="C16" s="718">
        <v>171766</v>
      </c>
      <c r="D16" s="718">
        <v>803594</v>
      </c>
      <c r="E16" s="718">
        <v>437317</v>
      </c>
    </row>
    <row r="17" spans="1:5" ht="15">
      <c r="A17" s="722" t="s">
        <v>444</v>
      </c>
      <c r="B17" s="718">
        <v>-117956</v>
      </c>
      <c r="C17" s="718">
        <v>22148</v>
      </c>
      <c r="D17" s="718">
        <v>-93665</v>
      </c>
      <c r="E17" s="718">
        <v>-92877</v>
      </c>
    </row>
    <row r="18" spans="1:5" ht="15">
      <c r="A18" s="718" t="s">
        <v>445</v>
      </c>
      <c r="B18" s="723">
        <v>117956</v>
      </c>
      <c r="C18" s="723">
        <v>-22148</v>
      </c>
      <c r="D18" s="723">
        <v>93665</v>
      </c>
      <c r="E18" s="723">
        <v>92877</v>
      </c>
    </row>
    <row r="19" spans="1:5" ht="15">
      <c r="A19" s="718" t="s">
        <v>446</v>
      </c>
      <c r="B19" s="723">
        <v>95587</v>
      </c>
      <c r="C19" s="723">
        <v>-10748</v>
      </c>
      <c r="D19" s="723">
        <v>84839</v>
      </c>
      <c r="E19" s="723">
        <v>92126</v>
      </c>
    </row>
    <row r="20" spans="1:5" ht="15">
      <c r="A20" s="719" t="s">
        <v>439</v>
      </c>
      <c r="B20" s="724" t="s">
        <v>440</v>
      </c>
      <c r="C20" s="724" t="s">
        <v>440</v>
      </c>
      <c r="D20" s="724">
        <v>0</v>
      </c>
      <c r="E20" s="724">
        <v>0</v>
      </c>
    </row>
    <row r="21" spans="1:5" ht="29.25">
      <c r="A21" s="725" t="s">
        <v>447</v>
      </c>
      <c r="B21" s="723">
        <v>0</v>
      </c>
      <c r="C21" s="723">
        <v>0</v>
      </c>
      <c r="D21" s="723">
        <v>0</v>
      </c>
      <c r="E21" s="723">
        <v>0</v>
      </c>
    </row>
    <row r="22" spans="1:5" ht="15">
      <c r="A22" s="726" t="s">
        <v>448</v>
      </c>
      <c r="B22" s="723">
        <v>-1168</v>
      </c>
      <c r="C22" s="723">
        <v>0</v>
      </c>
      <c r="D22" s="723">
        <v>-1168</v>
      </c>
      <c r="E22" s="723">
        <v>2268</v>
      </c>
    </row>
    <row r="23" spans="1:5" ht="15">
      <c r="A23" s="726" t="s">
        <v>449</v>
      </c>
      <c r="B23" s="723">
        <v>-1778</v>
      </c>
      <c r="C23" s="723">
        <v>-9560</v>
      </c>
      <c r="D23" s="723">
        <v>-20124</v>
      </c>
      <c r="E23" s="723">
        <v>-4911</v>
      </c>
    </row>
    <row r="24" spans="1:5" ht="15">
      <c r="A24" s="727" t="s">
        <v>439</v>
      </c>
      <c r="B24" s="724" t="s">
        <v>440</v>
      </c>
      <c r="C24" s="724" t="s">
        <v>440</v>
      </c>
      <c r="D24" s="724">
        <v>-8786</v>
      </c>
      <c r="E24" s="724">
        <v>-4113</v>
      </c>
    </row>
    <row r="25" spans="1:5" ht="15">
      <c r="A25" s="726" t="s">
        <v>450</v>
      </c>
      <c r="B25" s="723">
        <v>25349</v>
      </c>
      <c r="C25" s="723">
        <v>7</v>
      </c>
      <c r="D25" s="723">
        <v>32000</v>
      </c>
      <c r="E25" s="723">
        <v>4600</v>
      </c>
    </row>
    <row r="26" spans="1:5" ht="15">
      <c r="A26" s="727" t="s">
        <v>439</v>
      </c>
      <c r="B26" s="724" t="s">
        <v>440</v>
      </c>
      <c r="C26" s="724" t="s">
        <v>440</v>
      </c>
      <c r="D26" s="724">
        <v>6644</v>
      </c>
      <c r="E26" s="724">
        <v>2114</v>
      </c>
    </row>
    <row r="27" spans="1:5" ht="15">
      <c r="A27" s="726" t="s">
        <v>451</v>
      </c>
      <c r="B27" s="723">
        <v>-34</v>
      </c>
      <c r="C27" s="723">
        <v>-893</v>
      </c>
      <c r="D27" s="723">
        <v>-927</v>
      </c>
      <c r="E27" s="723">
        <v>-1021</v>
      </c>
    </row>
    <row r="28" spans="1:5" ht="15">
      <c r="A28" s="726" t="s">
        <v>452</v>
      </c>
      <c r="B28" s="723">
        <v>0</v>
      </c>
      <c r="C28" s="723">
        <v>-955</v>
      </c>
      <c r="D28" s="723">
        <v>-955</v>
      </c>
      <c r="E28" s="723">
        <v>-185</v>
      </c>
    </row>
    <row r="29" spans="1:5" ht="15">
      <c r="A29" s="728" t="s">
        <v>453</v>
      </c>
      <c r="B29" s="729"/>
      <c r="C29" s="730"/>
      <c r="D29" s="730"/>
      <c r="E29" s="5"/>
    </row>
    <row r="30" spans="1:5" ht="15">
      <c r="A30" s="728"/>
      <c r="B30" s="729"/>
      <c r="C30" s="730"/>
      <c r="D30" s="730"/>
      <c r="E30" s="5"/>
    </row>
    <row r="31" spans="1:5" ht="15">
      <c r="A31" s="713"/>
      <c r="B31" s="661"/>
      <c r="C31" s="731"/>
      <c r="D31" s="731"/>
      <c r="E31" s="731"/>
    </row>
    <row r="32" spans="1:5" ht="15.75">
      <c r="A32" s="732"/>
      <c r="B32" s="732"/>
      <c r="C32" s="732"/>
      <c r="D32" s="732"/>
      <c r="E32" s="732"/>
    </row>
    <row r="33" spans="1:5" ht="15">
      <c r="A33" s="733" t="s">
        <v>454</v>
      </c>
      <c r="B33" s="734"/>
      <c r="C33" s="580"/>
      <c r="D33" s="735"/>
      <c r="E33" s="736" t="s">
        <v>455</v>
      </c>
    </row>
    <row r="34" spans="1:5" ht="15">
      <c r="A34" s="849"/>
      <c r="B34" s="849"/>
      <c r="C34" s="737"/>
      <c r="D34" s="738"/>
      <c r="E34" s="737"/>
    </row>
    <row r="35" spans="1:5" ht="15">
      <c r="A35" s="713"/>
      <c r="B35" s="661"/>
      <c r="C35" s="731"/>
      <c r="D35" s="731"/>
      <c r="E35" s="739"/>
    </row>
    <row r="36" spans="1:5" ht="15">
      <c r="A36" s="713"/>
      <c r="B36" s="661"/>
      <c r="C36" s="731"/>
      <c r="D36" s="731"/>
      <c r="E36" s="731"/>
    </row>
    <row r="37" spans="1:5" ht="15">
      <c r="A37" s="713"/>
      <c r="B37" s="661"/>
      <c r="C37" s="731"/>
      <c r="D37" s="731"/>
      <c r="E37" s="731"/>
    </row>
    <row r="38" spans="1:5" ht="15">
      <c r="A38" s="713"/>
      <c r="B38" s="661"/>
      <c r="C38" s="731"/>
      <c r="D38" s="731"/>
      <c r="E38" s="731"/>
    </row>
    <row r="39" spans="1:5" ht="15">
      <c r="A39" s="8" t="s">
        <v>456</v>
      </c>
      <c r="B39" s="9"/>
      <c r="C39" s="740"/>
      <c r="D39" s="740"/>
      <c r="E39" s="740"/>
    </row>
    <row r="40" spans="2:5" ht="15">
      <c r="B40" s="741"/>
      <c r="C40" s="741"/>
      <c r="D40" s="741"/>
      <c r="E40" s="742"/>
    </row>
    <row r="41" ht="15">
      <c r="C41" s="742"/>
    </row>
    <row r="42" ht="15">
      <c r="C42" s="742"/>
    </row>
  </sheetData>
  <sheetProtection/>
  <mergeCells count="7">
    <mergeCell ref="A34:B34"/>
    <mergeCell ref="A2:E2"/>
    <mergeCell ref="A3:E3"/>
    <mergeCell ref="A4:E4"/>
    <mergeCell ref="A6:E6"/>
    <mergeCell ref="A7:E7"/>
    <mergeCell ref="A8:E8"/>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BB231"/>
  <sheetViews>
    <sheetView showGridLines="0" zoomScale="120" zoomScaleNormal="120" zoomScaleSheetLayoutView="100" zoomScalePageLayoutView="0" workbookViewId="0" topLeftCell="A1">
      <selection activeCell="B11" sqref="B11"/>
    </sheetView>
  </sheetViews>
  <sheetFormatPr defaultColWidth="9.140625" defaultRowHeight="15"/>
  <cols>
    <col min="1" max="1" width="9.57421875" style="296" customWidth="1"/>
    <col min="2" max="2" width="49.00390625" style="297" customWidth="1"/>
    <col min="3" max="3" width="12.57421875" style="299" customWidth="1"/>
    <col min="4" max="4" width="12.140625" style="299" customWidth="1"/>
    <col min="5" max="5" width="10.140625" style="299" customWidth="1"/>
    <col min="6" max="6" width="11.57421875" style="299" customWidth="1"/>
    <col min="7" max="7" width="10.8515625" style="301" customWidth="1"/>
    <col min="8" max="16384" width="9.140625" style="301" customWidth="1"/>
  </cols>
  <sheetData>
    <row r="1" spans="1:7" s="285" customFormat="1" ht="66" customHeight="1">
      <c r="A1" s="905"/>
      <c r="B1" s="905"/>
      <c r="C1" s="905"/>
      <c r="D1" s="905"/>
      <c r="E1" s="905"/>
      <c r="F1" s="905"/>
      <c r="G1" s="284"/>
    </row>
    <row r="2" spans="1:7" s="285" customFormat="1" ht="12.75" customHeight="1">
      <c r="A2" s="906" t="s">
        <v>424</v>
      </c>
      <c r="B2" s="906"/>
      <c r="C2" s="906"/>
      <c r="D2" s="906"/>
      <c r="E2" s="906"/>
      <c r="F2" s="906"/>
      <c r="G2" s="286"/>
    </row>
    <row r="3" spans="1:7" s="285" customFormat="1" ht="12.75" customHeight="1">
      <c r="A3" s="286"/>
      <c r="B3" s="420" t="s">
        <v>539</v>
      </c>
      <c r="C3" s="286"/>
      <c r="D3" s="286"/>
      <c r="E3" s="286"/>
      <c r="F3" s="286"/>
      <c r="G3" s="286"/>
    </row>
    <row r="4" spans="1:7" s="285" customFormat="1" ht="12.75" customHeight="1">
      <c r="A4" s="286"/>
      <c r="B4" s="287" t="s">
        <v>540</v>
      </c>
      <c r="C4" s="286"/>
      <c r="D4" s="286"/>
      <c r="E4" s="286"/>
      <c r="F4" s="286"/>
      <c r="G4" s="286"/>
    </row>
    <row r="5" spans="1:7" s="285" customFormat="1" ht="24" customHeight="1">
      <c r="A5" s="911" t="s">
        <v>837</v>
      </c>
      <c r="B5" s="911"/>
      <c r="C5" s="286"/>
      <c r="D5" s="286"/>
      <c r="E5" s="290"/>
      <c r="F5" s="129" t="s">
        <v>267</v>
      </c>
      <c r="G5" s="286"/>
    </row>
    <row r="6" spans="1:53" s="290" customFormat="1" ht="24.75" customHeight="1">
      <c r="A6" s="912" t="s">
        <v>429</v>
      </c>
      <c r="B6" s="912"/>
      <c r="C6" s="912"/>
      <c r="D6" s="912"/>
      <c r="E6" s="912"/>
      <c r="F6" s="912"/>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row>
    <row r="7" spans="1:53" s="290" customFormat="1" ht="17.25" customHeight="1">
      <c r="A7" s="909" t="s">
        <v>268</v>
      </c>
      <c r="B7" s="909"/>
      <c r="C7" s="909"/>
      <c r="D7" s="909"/>
      <c r="E7" s="909"/>
      <c r="F7" s="909"/>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row>
    <row r="8" spans="1:53" s="290" customFormat="1" ht="17.25" customHeight="1">
      <c r="A8" s="913" t="s">
        <v>544</v>
      </c>
      <c r="B8" s="913"/>
      <c r="C8" s="913"/>
      <c r="D8" s="913"/>
      <c r="E8" s="913"/>
      <c r="F8" s="913"/>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row>
    <row r="9" spans="1:53" s="290" customFormat="1" ht="12.75">
      <c r="A9" s="910"/>
      <c r="B9" s="910"/>
      <c r="C9" s="910"/>
      <c r="D9" s="910"/>
      <c r="E9" s="910"/>
      <c r="F9" s="910"/>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row>
    <row r="10" spans="2:53" s="290" customFormat="1" ht="12.75">
      <c r="B10" s="292"/>
      <c r="C10" s="293"/>
      <c r="D10" s="294"/>
      <c r="F10" s="423" t="s">
        <v>269</v>
      </c>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row>
    <row r="11" spans="3:6" ht="12.75" customHeight="1">
      <c r="C11" s="298"/>
      <c r="D11" s="298"/>
      <c r="F11" s="424" t="s">
        <v>461</v>
      </c>
    </row>
    <row r="12" spans="1:6" ht="46.5" customHeight="1">
      <c r="A12" s="302" t="s">
        <v>599</v>
      </c>
      <c r="B12" s="302" t="s">
        <v>462</v>
      </c>
      <c r="C12" s="303" t="s">
        <v>546</v>
      </c>
      <c r="D12" s="303" t="s">
        <v>464</v>
      </c>
      <c r="E12" s="303" t="s">
        <v>2</v>
      </c>
      <c r="F12" s="303" t="s">
        <v>437</v>
      </c>
    </row>
    <row r="13" spans="1:8" s="305" customFormat="1" ht="12.75">
      <c r="A13" s="304">
        <v>1</v>
      </c>
      <c r="B13" s="303">
        <v>2</v>
      </c>
      <c r="C13" s="304">
        <v>3</v>
      </c>
      <c r="D13" s="304">
        <v>4</v>
      </c>
      <c r="E13" s="304">
        <v>5</v>
      </c>
      <c r="F13" s="304">
        <v>6</v>
      </c>
      <c r="H13" s="306"/>
    </row>
    <row r="14" spans="1:6" s="311" customFormat="1" ht="12.75">
      <c r="A14" s="324" t="s">
        <v>3</v>
      </c>
      <c r="B14" s="327" t="s">
        <v>4</v>
      </c>
      <c r="C14" s="309">
        <v>20720501</v>
      </c>
      <c r="D14" s="309">
        <v>3984175</v>
      </c>
      <c r="E14" s="310">
        <v>19.228178893936978</v>
      </c>
      <c r="F14" s="309">
        <v>2166700</v>
      </c>
    </row>
    <row r="15" spans="1:6" s="311" customFormat="1" ht="12.75">
      <c r="A15" s="324" t="s">
        <v>5</v>
      </c>
      <c r="B15" s="327" t="s">
        <v>470</v>
      </c>
      <c r="C15" s="309">
        <v>2544707</v>
      </c>
      <c r="D15" s="309">
        <v>752222</v>
      </c>
      <c r="E15" s="310">
        <v>29.56025978629367</v>
      </c>
      <c r="F15" s="309">
        <v>750972</v>
      </c>
    </row>
    <row r="16" spans="1:6" s="311" customFormat="1" ht="12.75">
      <c r="A16" s="312" t="s">
        <v>611</v>
      </c>
      <c r="B16" s="313" t="s">
        <v>270</v>
      </c>
      <c r="C16" s="314">
        <v>2541707</v>
      </c>
      <c r="D16" s="314">
        <v>752222</v>
      </c>
      <c r="E16" s="315">
        <v>29.595150031061802</v>
      </c>
      <c r="F16" s="314">
        <v>750972</v>
      </c>
    </row>
    <row r="17" spans="1:6" s="311" customFormat="1" ht="12.75">
      <c r="A17" s="312" t="s">
        <v>631</v>
      </c>
      <c r="B17" s="313" t="s">
        <v>485</v>
      </c>
      <c r="C17" s="314">
        <v>2489873</v>
      </c>
      <c r="D17" s="314">
        <v>752222</v>
      </c>
      <c r="E17" s="315">
        <v>30.211259771080694</v>
      </c>
      <c r="F17" s="314">
        <v>750972</v>
      </c>
    </row>
    <row r="18" spans="1:6" s="305" customFormat="1" ht="12.75">
      <c r="A18" s="304" t="s">
        <v>37</v>
      </c>
      <c r="B18" s="425" t="s">
        <v>486</v>
      </c>
      <c r="C18" s="331">
        <v>2257639</v>
      </c>
      <c r="D18" s="331">
        <v>752222</v>
      </c>
      <c r="E18" s="426">
        <v>33.31896729282228</v>
      </c>
      <c r="F18" s="314">
        <v>750972</v>
      </c>
    </row>
    <row r="19" spans="1:6" s="311" customFormat="1" ht="12.75">
      <c r="A19" s="324" t="s">
        <v>38</v>
      </c>
      <c r="B19" s="327" t="s">
        <v>39</v>
      </c>
      <c r="C19" s="334">
        <v>1398678</v>
      </c>
      <c r="D19" s="334">
        <v>254509</v>
      </c>
      <c r="E19" s="427">
        <v>18.1963968833427</v>
      </c>
      <c r="F19" s="309">
        <v>118657</v>
      </c>
    </row>
    <row r="20" spans="1:6" s="305" customFormat="1" ht="12.75">
      <c r="A20" s="304" t="s">
        <v>643</v>
      </c>
      <c r="B20" s="425" t="s">
        <v>40</v>
      </c>
      <c r="C20" s="331">
        <v>30194</v>
      </c>
      <c r="D20" s="331">
        <v>4374</v>
      </c>
      <c r="E20" s="426">
        <v>14.486321785785256</v>
      </c>
      <c r="F20" s="314">
        <v>1647</v>
      </c>
    </row>
    <row r="21" spans="1:6" s="305" customFormat="1" ht="12.75">
      <c r="A21" s="304" t="s">
        <v>41</v>
      </c>
      <c r="B21" s="323" t="s">
        <v>42</v>
      </c>
      <c r="C21" s="331">
        <v>340</v>
      </c>
      <c r="D21" s="331">
        <v>0</v>
      </c>
      <c r="E21" s="426">
        <v>0</v>
      </c>
      <c r="F21" s="314">
        <v>0</v>
      </c>
    </row>
    <row r="22" spans="1:6" s="305" customFormat="1" ht="31.5" customHeight="1" hidden="1">
      <c r="A22" s="304" t="s">
        <v>647</v>
      </c>
      <c r="B22" s="323" t="s">
        <v>43</v>
      </c>
      <c r="C22" s="331">
        <v>0</v>
      </c>
      <c r="D22" s="331">
        <v>0</v>
      </c>
      <c r="E22" s="426">
        <v>0</v>
      </c>
      <c r="F22" s="314">
        <v>0</v>
      </c>
    </row>
    <row r="23" spans="1:6" s="305" customFormat="1" ht="12.75">
      <c r="A23" s="304" t="s">
        <v>650</v>
      </c>
      <c r="B23" s="323" t="s">
        <v>44</v>
      </c>
      <c r="C23" s="331">
        <v>6478</v>
      </c>
      <c r="D23" s="331">
        <v>478</v>
      </c>
      <c r="E23" s="426">
        <v>7.3788206236492755</v>
      </c>
      <c r="F23" s="314">
        <v>254</v>
      </c>
    </row>
    <row r="24" spans="1:6" s="305" customFormat="1" ht="38.25">
      <c r="A24" s="428" t="s">
        <v>271</v>
      </c>
      <c r="B24" s="429" t="s">
        <v>272</v>
      </c>
      <c r="C24" s="430">
        <v>400</v>
      </c>
      <c r="D24" s="430">
        <v>478</v>
      </c>
      <c r="E24" s="320">
        <v>119.5</v>
      </c>
      <c r="F24" s="314">
        <v>254</v>
      </c>
    </row>
    <row r="25" spans="1:6" s="305" customFormat="1" ht="12.75" hidden="1">
      <c r="A25" s="304" t="s">
        <v>652</v>
      </c>
      <c r="B25" s="323" t="s">
        <v>47</v>
      </c>
      <c r="C25" s="331">
        <v>0</v>
      </c>
      <c r="D25" s="331">
        <v>0</v>
      </c>
      <c r="E25" s="426">
        <v>0</v>
      </c>
      <c r="F25" s="314">
        <v>0</v>
      </c>
    </row>
    <row r="26" spans="1:6" s="305" customFormat="1" ht="25.5" hidden="1">
      <c r="A26" s="428" t="s">
        <v>48</v>
      </c>
      <c r="B26" s="429" t="s">
        <v>49</v>
      </c>
      <c r="C26" s="430"/>
      <c r="D26" s="430"/>
      <c r="E26" s="431">
        <v>0</v>
      </c>
      <c r="F26" s="314">
        <v>0</v>
      </c>
    </row>
    <row r="27" spans="1:6" s="305" customFormat="1" ht="26.25" customHeight="1">
      <c r="A27" s="304" t="s">
        <v>654</v>
      </c>
      <c r="B27" s="323" t="s">
        <v>273</v>
      </c>
      <c r="C27" s="331">
        <v>19571</v>
      </c>
      <c r="D27" s="331">
        <v>3672</v>
      </c>
      <c r="E27" s="426">
        <v>18.762454652291655</v>
      </c>
      <c r="F27" s="314">
        <v>1387</v>
      </c>
    </row>
    <row r="28" spans="1:6" s="305" customFormat="1" ht="25.5" hidden="1">
      <c r="A28" s="304" t="s">
        <v>656</v>
      </c>
      <c r="B28" s="323" t="s">
        <v>51</v>
      </c>
      <c r="C28" s="331">
        <v>0</v>
      </c>
      <c r="D28" s="331">
        <v>0</v>
      </c>
      <c r="E28" s="426" t="e">
        <v>#DIV/0!</v>
      </c>
      <c r="F28" s="314">
        <v>0</v>
      </c>
    </row>
    <row r="29" spans="1:6" s="305" customFormat="1" ht="12.75">
      <c r="A29" s="304" t="s">
        <v>52</v>
      </c>
      <c r="B29" s="323" t="s">
        <v>53</v>
      </c>
      <c r="C29" s="331">
        <v>3802</v>
      </c>
      <c r="D29" s="331">
        <v>224</v>
      </c>
      <c r="E29" s="426">
        <v>5.891635981062598</v>
      </c>
      <c r="F29" s="314">
        <v>6</v>
      </c>
    </row>
    <row r="30" spans="1:6" s="305" customFormat="1" ht="15" customHeight="1">
      <c r="A30" s="304" t="s">
        <v>660</v>
      </c>
      <c r="B30" s="425" t="s">
        <v>54</v>
      </c>
      <c r="C30" s="331">
        <v>6590</v>
      </c>
      <c r="D30" s="331">
        <v>2553</v>
      </c>
      <c r="E30" s="426">
        <v>38.740515933232174</v>
      </c>
      <c r="F30" s="314">
        <v>938</v>
      </c>
    </row>
    <row r="31" spans="1:6" s="305" customFormat="1" ht="12.75">
      <c r="A31" s="304" t="s">
        <v>55</v>
      </c>
      <c r="B31" s="323" t="s">
        <v>56</v>
      </c>
      <c r="C31" s="331">
        <v>3090</v>
      </c>
      <c r="D31" s="331">
        <v>1970</v>
      </c>
      <c r="E31" s="426">
        <v>63.75404530744336</v>
      </c>
      <c r="F31" s="314">
        <v>589</v>
      </c>
    </row>
    <row r="32" spans="1:6" s="305" customFormat="1" ht="12.75">
      <c r="A32" s="304" t="s">
        <v>57</v>
      </c>
      <c r="B32" s="323" t="s">
        <v>274</v>
      </c>
      <c r="C32" s="331">
        <v>3500</v>
      </c>
      <c r="D32" s="331">
        <v>583</v>
      </c>
      <c r="E32" s="426">
        <v>16.657142857142855</v>
      </c>
      <c r="F32" s="314">
        <v>349</v>
      </c>
    </row>
    <row r="33" spans="1:6" s="305" customFormat="1" ht="12.75" hidden="1">
      <c r="A33" s="304" t="s">
        <v>684</v>
      </c>
      <c r="B33" s="323" t="s">
        <v>59</v>
      </c>
      <c r="C33" s="331">
        <v>0</v>
      </c>
      <c r="D33" s="331">
        <v>0</v>
      </c>
      <c r="E33" s="426" t="e">
        <v>#DIV/0!</v>
      </c>
      <c r="F33" s="314">
        <v>0</v>
      </c>
    </row>
    <row r="34" spans="1:6" s="305" customFormat="1" ht="12.75">
      <c r="A34" s="304" t="s">
        <v>686</v>
      </c>
      <c r="B34" s="425" t="s">
        <v>60</v>
      </c>
      <c r="C34" s="331">
        <v>0</v>
      </c>
      <c r="D34" s="331">
        <v>328</v>
      </c>
      <c r="E34" s="426">
        <v>0</v>
      </c>
      <c r="F34" s="314">
        <v>0</v>
      </c>
    </row>
    <row r="35" spans="1:6" s="305" customFormat="1" ht="12.75">
      <c r="A35" s="304" t="s">
        <v>61</v>
      </c>
      <c r="B35" s="425" t="s">
        <v>62</v>
      </c>
      <c r="C35" s="331">
        <v>1336394</v>
      </c>
      <c r="D35" s="331">
        <v>214699</v>
      </c>
      <c r="E35" s="426">
        <v>16.0655465379222</v>
      </c>
      <c r="F35" s="314">
        <v>85964</v>
      </c>
    </row>
    <row r="36" spans="1:6" s="305" customFormat="1" ht="12.75">
      <c r="A36" s="432" t="s">
        <v>63</v>
      </c>
      <c r="B36" s="425" t="s">
        <v>64</v>
      </c>
      <c r="C36" s="331">
        <v>59748</v>
      </c>
      <c r="D36" s="331">
        <v>10607</v>
      </c>
      <c r="E36" s="426">
        <v>17.752895494409852</v>
      </c>
      <c r="F36" s="314">
        <v>3404</v>
      </c>
    </row>
    <row r="37" spans="1:6" s="305" customFormat="1" ht="25.5">
      <c r="A37" s="304" t="s">
        <v>65</v>
      </c>
      <c r="B37" s="425" t="s">
        <v>275</v>
      </c>
      <c r="C37" s="331">
        <v>24742</v>
      </c>
      <c r="D37" s="331">
        <v>32555</v>
      </c>
      <c r="E37" s="426">
        <v>131.5778837604074</v>
      </c>
      <c r="F37" s="314">
        <v>30108</v>
      </c>
    </row>
    <row r="38" spans="1:6" s="305" customFormat="1" ht="16.5" customHeight="1">
      <c r="A38" s="304" t="s">
        <v>67</v>
      </c>
      <c r="B38" s="323" t="s">
        <v>68</v>
      </c>
      <c r="C38" s="331">
        <v>8500</v>
      </c>
      <c r="D38" s="331">
        <v>382</v>
      </c>
      <c r="E38" s="426">
        <v>4.4941176470588236</v>
      </c>
      <c r="F38" s="314">
        <v>60</v>
      </c>
    </row>
    <row r="39" spans="1:6" s="305" customFormat="1" ht="20.25" customHeight="1">
      <c r="A39" s="304" t="s">
        <v>69</v>
      </c>
      <c r="B39" s="323" t="s">
        <v>70</v>
      </c>
      <c r="C39" s="331">
        <v>16210</v>
      </c>
      <c r="D39" s="331">
        <v>32125</v>
      </c>
      <c r="E39" s="426">
        <v>198.18013571869218</v>
      </c>
      <c r="F39" s="314">
        <v>30000</v>
      </c>
    </row>
    <row r="40" spans="1:6" s="311" customFormat="1" ht="17.25" customHeight="1">
      <c r="A40" s="324" t="s">
        <v>75</v>
      </c>
      <c r="B40" s="325" t="s">
        <v>551</v>
      </c>
      <c r="C40" s="334">
        <v>168820</v>
      </c>
      <c r="D40" s="334">
        <v>19401</v>
      </c>
      <c r="E40" s="427">
        <v>11.492121786518185</v>
      </c>
      <c r="F40" s="309">
        <v>10071</v>
      </c>
    </row>
    <row r="41" spans="1:6" s="311" customFormat="1" ht="17.25" customHeight="1" hidden="1">
      <c r="A41" s="324" t="s">
        <v>76</v>
      </c>
      <c r="B41" s="325" t="s">
        <v>492</v>
      </c>
      <c r="C41" s="334">
        <v>0</v>
      </c>
      <c r="D41" s="334">
        <v>0</v>
      </c>
      <c r="E41" s="427">
        <v>0</v>
      </c>
      <c r="F41" s="309">
        <v>0</v>
      </c>
    </row>
    <row r="42" spans="1:6" s="311" customFormat="1" ht="12.75">
      <c r="A42" s="324" t="s">
        <v>77</v>
      </c>
      <c r="B42" s="327" t="s">
        <v>493</v>
      </c>
      <c r="C42" s="334">
        <v>16608296</v>
      </c>
      <c r="D42" s="334">
        <v>2958043</v>
      </c>
      <c r="E42" s="427">
        <v>17.81063511873825</v>
      </c>
      <c r="F42" s="309">
        <v>1287000</v>
      </c>
    </row>
    <row r="43" spans="1:6" s="311" customFormat="1" ht="18" customHeight="1">
      <c r="A43" s="324" t="s">
        <v>696</v>
      </c>
      <c r="B43" s="327" t="s">
        <v>78</v>
      </c>
      <c r="C43" s="334">
        <v>15957958</v>
      </c>
      <c r="D43" s="334">
        <v>2869437</v>
      </c>
      <c r="E43" s="427">
        <v>17.981229177317047</v>
      </c>
      <c r="F43" s="309">
        <v>1269068</v>
      </c>
    </row>
    <row r="44" spans="1:6" s="305" customFormat="1" ht="25.5">
      <c r="A44" s="304" t="s">
        <v>79</v>
      </c>
      <c r="B44" s="425" t="s">
        <v>80</v>
      </c>
      <c r="C44" s="331">
        <v>589185</v>
      </c>
      <c r="D44" s="331">
        <v>115100</v>
      </c>
      <c r="E44" s="426">
        <v>19.535459999830273</v>
      </c>
      <c r="F44" s="314">
        <v>0</v>
      </c>
    </row>
    <row r="45" spans="1:6" s="311" customFormat="1" ht="12.75">
      <c r="A45" s="346" t="s">
        <v>81</v>
      </c>
      <c r="B45" s="323" t="s">
        <v>82</v>
      </c>
      <c r="C45" s="331">
        <v>20000</v>
      </c>
      <c r="D45" s="331">
        <v>0</v>
      </c>
      <c r="E45" s="426">
        <v>0</v>
      </c>
      <c r="F45" s="314">
        <v>0</v>
      </c>
    </row>
    <row r="46" spans="1:6" s="311" customFormat="1" ht="25.5" hidden="1">
      <c r="A46" s="433" t="s">
        <v>83</v>
      </c>
      <c r="B46" s="429" t="s">
        <v>84</v>
      </c>
      <c r="C46" s="430"/>
      <c r="D46" s="430"/>
      <c r="E46" s="431" t="e">
        <v>#DIV/0!</v>
      </c>
      <c r="F46" s="314">
        <v>0</v>
      </c>
    </row>
    <row r="47" spans="1:6" s="311" customFormat="1" ht="25.5" hidden="1">
      <c r="A47" s="433" t="s">
        <v>85</v>
      </c>
      <c r="B47" s="429" t="s">
        <v>86</v>
      </c>
      <c r="C47" s="430"/>
      <c r="D47" s="430"/>
      <c r="E47" s="431" t="e">
        <v>#DIV/0!</v>
      </c>
      <c r="F47" s="314">
        <v>0</v>
      </c>
    </row>
    <row r="48" spans="1:6" s="311" customFormat="1" ht="25.5" hidden="1">
      <c r="A48" s="433" t="s">
        <v>87</v>
      </c>
      <c r="B48" s="429" t="s">
        <v>88</v>
      </c>
      <c r="C48" s="430"/>
      <c r="D48" s="430"/>
      <c r="E48" s="431" t="e">
        <v>#DIV/0!</v>
      </c>
      <c r="F48" s="314">
        <v>0</v>
      </c>
    </row>
    <row r="49" spans="1:6" s="311" customFormat="1" ht="42" customHeight="1" hidden="1">
      <c r="A49" s="433" t="s">
        <v>89</v>
      </c>
      <c r="B49" s="429" t="s">
        <v>90</v>
      </c>
      <c r="C49" s="430"/>
      <c r="D49" s="430"/>
      <c r="E49" s="431" t="e">
        <v>#DIV/0!</v>
      </c>
      <c r="F49" s="314">
        <v>0</v>
      </c>
    </row>
    <row r="50" spans="1:6" s="311" customFormat="1" ht="12.75" hidden="1">
      <c r="A50" s="433" t="s">
        <v>91</v>
      </c>
      <c r="B50" s="429" t="s">
        <v>92</v>
      </c>
      <c r="C50" s="430"/>
      <c r="D50" s="430"/>
      <c r="E50" s="431" t="e">
        <v>#DIV/0!</v>
      </c>
      <c r="F50" s="314">
        <v>0</v>
      </c>
    </row>
    <row r="51" spans="1:6" s="311" customFormat="1" ht="38.25" hidden="1">
      <c r="A51" s="433" t="s">
        <v>93</v>
      </c>
      <c r="B51" s="429" t="s">
        <v>94</v>
      </c>
      <c r="C51" s="430"/>
      <c r="D51" s="430"/>
      <c r="E51" s="431" t="e">
        <v>#DIV/0!</v>
      </c>
      <c r="F51" s="314">
        <v>0</v>
      </c>
    </row>
    <row r="52" spans="1:6" s="311" customFormat="1" ht="38.25" hidden="1">
      <c r="A52" s="433" t="s">
        <v>95</v>
      </c>
      <c r="B52" s="429" t="s">
        <v>96</v>
      </c>
      <c r="C52" s="430"/>
      <c r="D52" s="430"/>
      <c r="E52" s="431" t="e">
        <v>#DIV/0!</v>
      </c>
      <c r="F52" s="314">
        <v>0</v>
      </c>
    </row>
    <row r="53" spans="1:6" s="311" customFormat="1" ht="25.5" hidden="1">
      <c r="A53" s="433" t="s">
        <v>97</v>
      </c>
      <c r="B53" s="429" t="s">
        <v>98</v>
      </c>
      <c r="C53" s="430"/>
      <c r="D53" s="430"/>
      <c r="E53" s="431" t="e">
        <v>#DIV/0!</v>
      </c>
      <c r="F53" s="314">
        <v>0</v>
      </c>
    </row>
    <row r="54" spans="1:6" s="311" customFormat="1" ht="12.75" hidden="1">
      <c r="A54" s="433" t="s">
        <v>99</v>
      </c>
      <c r="B54" s="429" t="s">
        <v>100</v>
      </c>
      <c r="C54" s="430"/>
      <c r="D54" s="430"/>
      <c r="E54" s="431" t="e">
        <v>#DIV/0!</v>
      </c>
      <c r="F54" s="314">
        <v>0</v>
      </c>
    </row>
    <row r="55" spans="1:6" s="311" customFormat="1" ht="12.75">
      <c r="A55" s="346" t="s">
        <v>101</v>
      </c>
      <c r="B55" s="323" t="s">
        <v>102</v>
      </c>
      <c r="C55" s="331">
        <v>499739</v>
      </c>
      <c r="D55" s="331">
        <v>115100</v>
      </c>
      <c r="E55" s="426">
        <v>23.03202271585768</v>
      </c>
      <c r="F55" s="314">
        <v>0</v>
      </c>
    </row>
    <row r="56" spans="1:6" s="311" customFormat="1" ht="13.5" customHeight="1" hidden="1">
      <c r="A56" s="433" t="s">
        <v>103</v>
      </c>
      <c r="B56" s="429" t="s">
        <v>104</v>
      </c>
      <c r="C56" s="430"/>
      <c r="D56" s="430"/>
      <c r="E56" s="431" t="e">
        <v>#DIV/0!</v>
      </c>
      <c r="F56" s="314">
        <v>0</v>
      </c>
    </row>
    <row r="57" spans="1:6" s="311" customFormat="1" ht="12.75" hidden="1">
      <c r="A57" s="433" t="s">
        <v>105</v>
      </c>
      <c r="B57" s="429" t="s">
        <v>106</v>
      </c>
      <c r="C57" s="430"/>
      <c r="D57" s="430"/>
      <c r="E57" s="431" t="e">
        <v>#DIV/0!</v>
      </c>
      <c r="F57" s="314">
        <v>0</v>
      </c>
    </row>
    <row r="58" spans="1:6" s="311" customFormat="1" ht="25.5" hidden="1">
      <c r="A58" s="433" t="s">
        <v>107</v>
      </c>
      <c r="B58" s="429" t="s">
        <v>108</v>
      </c>
      <c r="C58" s="430"/>
      <c r="D58" s="430"/>
      <c r="E58" s="431" t="e">
        <v>#DIV/0!</v>
      </c>
      <c r="F58" s="314">
        <v>0</v>
      </c>
    </row>
    <row r="59" spans="1:6" s="311" customFormat="1" ht="63.75" hidden="1">
      <c r="A59" s="433" t="s">
        <v>109</v>
      </c>
      <c r="B59" s="429" t="s">
        <v>110</v>
      </c>
      <c r="C59" s="430"/>
      <c r="D59" s="430"/>
      <c r="E59" s="431" t="e">
        <v>#DIV/0!</v>
      </c>
      <c r="F59" s="314">
        <v>0</v>
      </c>
    </row>
    <row r="60" spans="1:6" s="311" customFormat="1" ht="51.75" customHeight="1" hidden="1">
      <c r="A60" s="433" t="s">
        <v>111</v>
      </c>
      <c r="B60" s="429" t="s">
        <v>112</v>
      </c>
      <c r="C60" s="430"/>
      <c r="D60" s="430"/>
      <c r="E60" s="431" t="e">
        <v>#DIV/0!</v>
      </c>
      <c r="F60" s="314">
        <v>0</v>
      </c>
    </row>
    <row r="61" spans="1:6" s="311" customFormat="1" ht="39.75" customHeight="1" hidden="1">
      <c r="A61" s="433" t="s">
        <v>113</v>
      </c>
      <c r="B61" s="429" t="s">
        <v>114</v>
      </c>
      <c r="C61" s="430"/>
      <c r="D61" s="430"/>
      <c r="E61" s="431" t="e">
        <v>#DIV/0!</v>
      </c>
      <c r="F61" s="314">
        <v>0</v>
      </c>
    </row>
    <row r="62" spans="1:6" s="311" customFormat="1" ht="12.75" hidden="1">
      <c r="A62" s="433" t="s">
        <v>115</v>
      </c>
      <c r="B62" s="429" t="s">
        <v>116</v>
      </c>
      <c r="C62" s="430"/>
      <c r="D62" s="430"/>
      <c r="E62" s="431" t="e">
        <v>#DIV/0!</v>
      </c>
      <c r="F62" s="314">
        <v>0</v>
      </c>
    </row>
    <row r="63" spans="1:6" s="311" customFormat="1" ht="16.5" customHeight="1" hidden="1">
      <c r="A63" s="433" t="s">
        <v>117</v>
      </c>
      <c r="B63" s="429" t="s">
        <v>118</v>
      </c>
      <c r="C63" s="430"/>
      <c r="D63" s="430"/>
      <c r="E63" s="431" t="e">
        <v>#DIV/0!</v>
      </c>
      <c r="F63" s="314">
        <v>0</v>
      </c>
    </row>
    <row r="64" spans="1:6" s="311" customFormat="1" ht="12.75" hidden="1">
      <c r="A64" s="433" t="s">
        <v>119</v>
      </c>
      <c r="B64" s="429" t="s">
        <v>120</v>
      </c>
      <c r="C64" s="430"/>
      <c r="D64" s="430"/>
      <c r="E64" s="431" t="e">
        <v>#DIV/0!</v>
      </c>
      <c r="F64" s="314">
        <v>0</v>
      </c>
    </row>
    <row r="65" spans="1:6" s="311" customFormat="1" ht="38.25">
      <c r="A65" s="346" t="s">
        <v>121</v>
      </c>
      <c r="B65" s="323" t="s">
        <v>122</v>
      </c>
      <c r="C65" s="331">
        <v>26700</v>
      </c>
      <c r="D65" s="331">
        <v>0</v>
      </c>
      <c r="E65" s="426">
        <v>0</v>
      </c>
      <c r="F65" s="314">
        <v>0</v>
      </c>
    </row>
    <row r="66" spans="1:6" s="311" customFormat="1" ht="31.5" customHeight="1">
      <c r="A66" s="346" t="s">
        <v>125</v>
      </c>
      <c r="B66" s="323" t="s">
        <v>126</v>
      </c>
      <c r="C66" s="331">
        <v>42746</v>
      </c>
      <c r="D66" s="331">
        <v>0</v>
      </c>
      <c r="E66" s="426">
        <v>0</v>
      </c>
      <c r="F66" s="314">
        <v>0</v>
      </c>
    </row>
    <row r="67" spans="1:6" s="305" customFormat="1" ht="25.5" hidden="1">
      <c r="A67" s="346" t="s">
        <v>127</v>
      </c>
      <c r="B67" s="425" t="s">
        <v>128</v>
      </c>
      <c r="C67" s="331">
        <v>0</v>
      </c>
      <c r="D67" s="331">
        <v>0</v>
      </c>
      <c r="E67" s="426">
        <v>0</v>
      </c>
      <c r="F67" s="309">
        <v>0</v>
      </c>
    </row>
    <row r="68" spans="1:6" s="311" customFormat="1" ht="12.75" hidden="1">
      <c r="A68" s="346" t="s">
        <v>129</v>
      </c>
      <c r="B68" s="323" t="s">
        <v>130</v>
      </c>
      <c r="C68" s="331">
        <v>0</v>
      </c>
      <c r="D68" s="331">
        <v>0</v>
      </c>
      <c r="E68" s="426">
        <v>0</v>
      </c>
      <c r="F68" s="309">
        <v>0</v>
      </c>
    </row>
    <row r="69" spans="1:6" s="311" customFormat="1" ht="47.25" customHeight="1" hidden="1">
      <c r="A69" s="346" t="s">
        <v>131</v>
      </c>
      <c r="B69" s="323" t="s">
        <v>132</v>
      </c>
      <c r="C69" s="331">
        <v>0</v>
      </c>
      <c r="D69" s="331">
        <v>0</v>
      </c>
      <c r="E69" s="426">
        <v>0</v>
      </c>
      <c r="F69" s="309">
        <v>0</v>
      </c>
    </row>
    <row r="70" spans="1:6" s="311" customFormat="1" ht="25.5" hidden="1">
      <c r="A70" s="346" t="s">
        <v>133</v>
      </c>
      <c r="B70" s="323" t="s">
        <v>134</v>
      </c>
      <c r="C70" s="331">
        <v>0</v>
      </c>
      <c r="D70" s="331">
        <v>0</v>
      </c>
      <c r="E70" s="426">
        <v>0</v>
      </c>
      <c r="F70" s="309">
        <v>0</v>
      </c>
    </row>
    <row r="71" spans="1:6" s="305" customFormat="1" ht="38.25">
      <c r="A71" s="346" t="s">
        <v>135</v>
      </c>
      <c r="B71" s="425" t="s">
        <v>136</v>
      </c>
      <c r="C71" s="331">
        <v>582662</v>
      </c>
      <c r="D71" s="331">
        <v>47005</v>
      </c>
      <c r="E71" s="426">
        <v>8.067284291750621</v>
      </c>
      <c r="F71" s="314">
        <v>8334</v>
      </c>
    </row>
    <row r="72" spans="1:6" s="311" customFormat="1" ht="25.5">
      <c r="A72" s="346" t="s">
        <v>137</v>
      </c>
      <c r="B72" s="323" t="s">
        <v>138</v>
      </c>
      <c r="C72" s="331">
        <v>581060</v>
      </c>
      <c r="D72" s="331">
        <v>46558</v>
      </c>
      <c r="E72" s="426">
        <v>8.01259766633394</v>
      </c>
      <c r="F72" s="314">
        <v>8263</v>
      </c>
    </row>
    <row r="73" spans="1:6" s="311" customFormat="1" ht="38.25">
      <c r="A73" s="433" t="s">
        <v>139</v>
      </c>
      <c r="B73" s="429" t="s">
        <v>276</v>
      </c>
      <c r="C73" s="430">
        <v>567440</v>
      </c>
      <c r="D73" s="430">
        <v>46558</v>
      </c>
      <c r="E73" s="431">
        <v>8.204920344001128</v>
      </c>
      <c r="F73" s="314">
        <v>8263</v>
      </c>
    </row>
    <row r="74" spans="1:6" s="311" customFormat="1" ht="38.25">
      <c r="A74" s="433" t="s">
        <v>141</v>
      </c>
      <c r="B74" s="429" t="s">
        <v>277</v>
      </c>
      <c r="C74" s="430">
        <v>13620</v>
      </c>
      <c r="D74" s="430">
        <v>0</v>
      </c>
      <c r="E74" s="431">
        <v>0</v>
      </c>
      <c r="F74" s="314">
        <v>0</v>
      </c>
    </row>
    <row r="75" spans="1:6" s="311" customFormat="1" ht="32.25" customHeight="1">
      <c r="A75" s="346" t="s">
        <v>143</v>
      </c>
      <c r="B75" s="323" t="s">
        <v>144</v>
      </c>
      <c r="C75" s="331">
        <v>1602</v>
      </c>
      <c r="D75" s="331">
        <v>447</v>
      </c>
      <c r="E75" s="426">
        <v>27.902621722846444</v>
      </c>
      <c r="F75" s="314">
        <v>71</v>
      </c>
    </row>
    <row r="76" spans="1:6" s="311" customFormat="1" ht="39" customHeight="1">
      <c r="A76" s="433" t="s">
        <v>145</v>
      </c>
      <c r="B76" s="429" t="s">
        <v>278</v>
      </c>
      <c r="C76" s="430">
        <v>0</v>
      </c>
      <c r="D76" s="430">
        <v>447</v>
      </c>
      <c r="E76" s="320">
        <v>0</v>
      </c>
      <c r="F76" s="314">
        <v>71</v>
      </c>
    </row>
    <row r="77" spans="1:6" s="311" customFormat="1" ht="40.5" customHeight="1">
      <c r="A77" s="433" t="s">
        <v>147</v>
      </c>
      <c r="B77" s="429" t="s">
        <v>279</v>
      </c>
      <c r="C77" s="430">
        <v>1602</v>
      </c>
      <c r="D77" s="430">
        <v>0</v>
      </c>
      <c r="E77" s="320">
        <v>0</v>
      </c>
      <c r="F77" s="314">
        <v>0</v>
      </c>
    </row>
    <row r="78" spans="1:6" s="311" customFormat="1" ht="25.5">
      <c r="A78" s="434" t="s">
        <v>149</v>
      </c>
      <c r="B78" s="368" t="s">
        <v>150</v>
      </c>
      <c r="C78" s="314">
        <v>13490335</v>
      </c>
      <c r="D78" s="314">
        <v>2707332</v>
      </c>
      <c r="E78" s="426">
        <v>20.068678798562082</v>
      </c>
      <c r="F78" s="314">
        <v>1260734</v>
      </c>
    </row>
    <row r="79" spans="1:6" s="311" customFormat="1" ht="12.75">
      <c r="A79" s="434" t="s">
        <v>151</v>
      </c>
      <c r="B79" s="435" t="s">
        <v>280</v>
      </c>
      <c r="C79" s="314">
        <v>11408971</v>
      </c>
      <c r="D79" s="314">
        <v>2541460</v>
      </c>
      <c r="E79" s="426">
        <v>22.275979139573586</v>
      </c>
      <c r="F79" s="314">
        <v>1270732</v>
      </c>
    </row>
    <row r="80" spans="1:6" s="311" customFormat="1" ht="24" customHeight="1">
      <c r="A80" s="436" t="s">
        <v>281</v>
      </c>
      <c r="B80" s="437" t="s">
        <v>282</v>
      </c>
      <c r="C80" s="314">
        <v>311190</v>
      </c>
      <c r="D80" s="314">
        <v>165872</v>
      </c>
      <c r="E80" s="426">
        <v>53.30248401298242</v>
      </c>
      <c r="F80" s="314">
        <v>-9998</v>
      </c>
    </row>
    <row r="81" spans="1:6" s="311" customFormat="1" ht="12.75">
      <c r="A81" s="338" t="s">
        <v>698</v>
      </c>
      <c r="B81" s="327" t="s">
        <v>155</v>
      </c>
      <c r="C81" s="334">
        <v>369173</v>
      </c>
      <c r="D81" s="334">
        <v>88606</v>
      </c>
      <c r="E81" s="427">
        <v>24.001213523199148</v>
      </c>
      <c r="F81" s="309">
        <v>17932</v>
      </c>
    </row>
    <row r="82" spans="1:6" s="305" customFormat="1" ht="12.75">
      <c r="A82" s="346" t="s">
        <v>156</v>
      </c>
      <c r="B82" s="425" t="s">
        <v>283</v>
      </c>
      <c r="C82" s="331">
        <v>78569</v>
      </c>
      <c r="D82" s="331">
        <v>88606</v>
      </c>
      <c r="E82" s="426">
        <v>112.77475849253523</v>
      </c>
      <c r="F82" s="314">
        <v>17932</v>
      </c>
    </row>
    <row r="83" spans="1:6" s="305" customFormat="1" ht="25.5">
      <c r="A83" s="346" t="s">
        <v>158</v>
      </c>
      <c r="B83" s="323" t="s">
        <v>159</v>
      </c>
      <c r="C83" s="331">
        <v>56352</v>
      </c>
      <c r="D83" s="331">
        <v>88606</v>
      </c>
      <c r="E83" s="426">
        <v>157.23665530948324</v>
      </c>
      <c r="F83" s="314">
        <v>17932</v>
      </c>
    </row>
    <row r="84" spans="1:6" s="305" customFormat="1" ht="12.75">
      <c r="A84" s="433" t="s">
        <v>284</v>
      </c>
      <c r="B84" s="429" t="s">
        <v>285</v>
      </c>
      <c r="C84" s="430">
        <v>56352</v>
      </c>
      <c r="D84" s="430">
        <v>886066</v>
      </c>
      <c r="E84" s="320">
        <v>1572.3772004542873</v>
      </c>
      <c r="F84" s="314">
        <v>815392</v>
      </c>
    </row>
    <row r="85" spans="1:6" s="305" customFormat="1" ht="25.5" hidden="1">
      <c r="A85" s="346" t="s">
        <v>162</v>
      </c>
      <c r="B85" s="323" t="s">
        <v>163</v>
      </c>
      <c r="C85" s="331"/>
      <c r="D85" s="331">
        <v>0</v>
      </c>
      <c r="E85" s="426"/>
      <c r="F85" s="309">
        <v>0</v>
      </c>
    </row>
    <row r="86" spans="1:6" s="305" customFormat="1" ht="12.75" hidden="1">
      <c r="A86" s="433" t="s">
        <v>286</v>
      </c>
      <c r="B86" s="429" t="s">
        <v>287</v>
      </c>
      <c r="C86" s="430"/>
      <c r="D86" s="430"/>
      <c r="E86" s="431"/>
      <c r="F86" s="309">
        <v>0</v>
      </c>
    </row>
    <row r="87" spans="1:6" s="305" customFormat="1" ht="12.75" hidden="1">
      <c r="A87" s="346" t="s">
        <v>165</v>
      </c>
      <c r="B87" s="425" t="s">
        <v>166</v>
      </c>
      <c r="C87" s="331">
        <v>0</v>
      </c>
      <c r="D87" s="331"/>
      <c r="E87" s="426">
        <v>0</v>
      </c>
      <c r="F87" s="309">
        <v>0</v>
      </c>
    </row>
    <row r="88" spans="1:6" s="305" customFormat="1" ht="12.75" hidden="1">
      <c r="A88" s="346" t="s">
        <v>167</v>
      </c>
      <c r="B88" s="323" t="s">
        <v>168</v>
      </c>
      <c r="C88" s="331"/>
      <c r="D88" s="331">
        <v>0</v>
      </c>
      <c r="E88" s="426"/>
      <c r="F88" s="309">
        <v>0</v>
      </c>
    </row>
    <row r="89" spans="1:6" s="305" customFormat="1" ht="12.75" hidden="1">
      <c r="A89" s="346" t="s">
        <v>169</v>
      </c>
      <c r="B89" s="323" t="s">
        <v>170</v>
      </c>
      <c r="C89" s="331"/>
      <c r="D89" s="331">
        <v>0</v>
      </c>
      <c r="E89" s="426"/>
      <c r="F89" s="309">
        <v>0</v>
      </c>
    </row>
    <row r="90" spans="1:6" s="305" customFormat="1" ht="12.75" hidden="1">
      <c r="A90" s="346" t="s">
        <v>171</v>
      </c>
      <c r="B90" s="323" t="s">
        <v>172</v>
      </c>
      <c r="C90" s="331"/>
      <c r="D90" s="331">
        <v>0</v>
      </c>
      <c r="E90" s="426"/>
      <c r="F90" s="309">
        <v>0</v>
      </c>
    </row>
    <row r="91" spans="1:6" s="305" customFormat="1" ht="12.75" hidden="1">
      <c r="A91" s="346" t="s">
        <v>173</v>
      </c>
      <c r="B91" s="323" t="s">
        <v>174</v>
      </c>
      <c r="C91" s="331"/>
      <c r="D91" s="331">
        <v>0</v>
      </c>
      <c r="E91" s="426"/>
      <c r="F91" s="309">
        <v>0</v>
      </c>
    </row>
    <row r="92" spans="1:6" s="305" customFormat="1" ht="12.75" hidden="1">
      <c r="A92" s="346" t="s">
        <v>175</v>
      </c>
      <c r="B92" s="323" t="s">
        <v>176</v>
      </c>
      <c r="C92" s="331"/>
      <c r="D92" s="331">
        <v>0</v>
      </c>
      <c r="E92" s="426"/>
      <c r="F92" s="309">
        <v>0</v>
      </c>
    </row>
    <row r="93" spans="1:6" s="305" customFormat="1" ht="12.75" hidden="1">
      <c r="A93" s="346" t="s">
        <v>177</v>
      </c>
      <c r="B93" s="425" t="s">
        <v>178</v>
      </c>
      <c r="C93" s="331"/>
      <c r="D93" s="331">
        <v>0</v>
      </c>
      <c r="E93" s="426" t="e">
        <v>#DIV/0!</v>
      </c>
      <c r="F93" s="309">
        <v>0</v>
      </c>
    </row>
    <row r="94" spans="1:6" s="311" customFormat="1" ht="25.5" hidden="1">
      <c r="A94" s="346" t="s">
        <v>179</v>
      </c>
      <c r="B94" s="323" t="s">
        <v>180</v>
      </c>
      <c r="C94" s="331"/>
      <c r="D94" s="331"/>
      <c r="E94" s="426" t="e">
        <v>#DIV/0!</v>
      </c>
      <c r="F94" s="309">
        <v>0</v>
      </c>
    </row>
    <row r="95" spans="1:6" s="311" customFormat="1" ht="25.5" hidden="1">
      <c r="A95" s="433" t="s">
        <v>181</v>
      </c>
      <c r="B95" s="429" t="s">
        <v>182</v>
      </c>
      <c r="C95" s="430"/>
      <c r="D95" s="430"/>
      <c r="E95" s="431" t="e">
        <v>#DIV/0!</v>
      </c>
      <c r="F95" s="309">
        <v>0</v>
      </c>
    </row>
    <row r="96" spans="1:6" s="311" customFormat="1" ht="25.5" hidden="1">
      <c r="A96" s="433" t="s">
        <v>183</v>
      </c>
      <c r="B96" s="429" t="s">
        <v>184</v>
      </c>
      <c r="C96" s="430"/>
      <c r="D96" s="430"/>
      <c r="E96" s="431" t="e">
        <v>#DIV/0!</v>
      </c>
      <c r="F96" s="309">
        <v>0</v>
      </c>
    </row>
    <row r="97" spans="1:6" s="311" customFormat="1" ht="25.5" hidden="1">
      <c r="A97" s="433" t="s">
        <v>185</v>
      </c>
      <c r="B97" s="429" t="s">
        <v>186</v>
      </c>
      <c r="C97" s="430"/>
      <c r="D97" s="430"/>
      <c r="E97" s="431" t="e">
        <v>#DIV/0!</v>
      </c>
      <c r="F97" s="309">
        <v>0</v>
      </c>
    </row>
    <row r="98" spans="1:6" s="311" customFormat="1" ht="12.75" hidden="1">
      <c r="A98" s="346" t="s">
        <v>187</v>
      </c>
      <c r="B98" s="323" t="s">
        <v>188</v>
      </c>
      <c r="C98" s="331"/>
      <c r="D98" s="331"/>
      <c r="E98" s="426" t="e">
        <v>#DIV/0!</v>
      </c>
      <c r="F98" s="309">
        <v>0</v>
      </c>
    </row>
    <row r="99" spans="1:6" s="311" customFormat="1" ht="25.5" hidden="1">
      <c r="A99" s="433" t="s">
        <v>189</v>
      </c>
      <c r="B99" s="429" t="s">
        <v>190</v>
      </c>
      <c r="C99" s="430"/>
      <c r="D99" s="430"/>
      <c r="E99" s="426" t="e">
        <v>#DIV/0!</v>
      </c>
      <c r="F99" s="309">
        <v>0</v>
      </c>
    </row>
    <row r="100" spans="1:6" s="311" customFormat="1" ht="25.5" hidden="1">
      <c r="A100" s="433" t="s">
        <v>191</v>
      </c>
      <c r="B100" s="429" t="s">
        <v>192</v>
      </c>
      <c r="C100" s="430"/>
      <c r="D100" s="430"/>
      <c r="E100" s="426" t="e">
        <v>#DIV/0!</v>
      </c>
      <c r="F100" s="309">
        <v>0</v>
      </c>
    </row>
    <row r="101" spans="1:6" s="311" customFormat="1" ht="25.5" hidden="1">
      <c r="A101" s="433" t="s">
        <v>193</v>
      </c>
      <c r="B101" s="429" t="s">
        <v>194</v>
      </c>
      <c r="C101" s="430"/>
      <c r="D101" s="430"/>
      <c r="E101" s="426" t="e">
        <v>#DIV/0!</v>
      </c>
      <c r="F101" s="309">
        <v>0</v>
      </c>
    </row>
    <row r="102" spans="1:6" s="305" customFormat="1" ht="12.75" hidden="1">
      <c r="A102" s="346" t="s">
        <v>195</v>
      </c>
      <c r="B102" s="425" t="s">
        <v>196</v>
      </c>
      <c r="C102" s="331">
        <v>0</v>
      </c>
      <c r="D102" s="331">
        <v>0</v>
      </c>
      <c r="E102" s="426">
        <v>0</v>
      </c>
      <c r="F102" s="309">
        <v>0</v>
      </c>
    </row>
    <row r="103" spans="1:6" s="311" customFormat="1" ht="38.25" hidden="1">
      <c r="A103" s="346" t="s">
        <v>197</v>
      </c>
      <c r="B103" s="323" t="s">
        <v>198</v>
      </c>
      <c r="C103" s="331"/>
      <c r="D103" s="331"/>
      <c r="E103" s="426" t="e">
        <v>#DIV/0!</v>
      </c>
      <c r="F103" s="309">
        <v>0</v>
      </c>
    </row>
    <row r="104" spans="1:6" s="311" customFormat="1" ht="25.5" hidden="1">
      <c r="A104" s="346" t="s">
        <v>199</v>
      </c>
      <c r="B104" s="323" t="s">
        <v>200</v>
      </c>
      <c r="C104" s="331"/>
      <c r="D104" s="331"/>
      <c r="E104" s="426" t="e">
        <v>#DIV/0!</v>
      </c>
      <c r="F104" s="309">
        <v>0</v>
      </c>
    </row>
    <row r="105" spans="1:7" s="305" customFormat="1" ht="12.75">
      <c r="A105" s="347" t="s">
        <v>201</v>
      </c>
      <c r="B105" s="327" t="s">
        <v>202</v>
      </c>
      <c r="C105" s="334">
        <v>26748774</v>
      </c>
      <c r="D105" s="334">
        <v>4574899</v>
      </c>
      <c r="E105" s="427">
        <v>17.103210038710557</v>
      </c>
      <c r="F105" s="309">
        <v>2100968</v>
      </c>
      <c r="G105" s="306"/>
    </row>
    <row r="106" spans="1:6" s="321" customFormat="1" ht="12.75">
      <c r="A106" s="438" t="s">
        <v>960</v>
      </c>
      <c r="B106" s="425" t="s">
        <v>961</v>
      </c>
      <c r="C106" s="331">
        <v>224896</v>
      </c>
      <c r="D106" s="331">
        <v>33273</v>
      </c>
      <c r="E106" s="426">
        <v>14.794838503130336</v>
      </c>
      <c r="F106" s="314">
        <v>21803</v>
      </c>
    </row>
    <row r="107" spans="1:6" s="305" customFormat="1" ht="12.75">
      <c r="A107" s="438" t="s">
        <v>962</v>
      </c>
      <c r="B107" s="425" t="s">
        <v>963</v>
      </c>
      <c r="C107" s="331">
        <v>0</v>
      </c>
      <c r="D107" s="331">
        <v>0</v>
      </c>
      <c r="E107" s="426">
        <v>0</v>
      </c>
      <c r="F107" s="314">
        <v>-32</v>
      </c>
    </row>
    <row r="108" spans="1:6" s="305" customFormat="1" ht="12.75">
      <c r="A108" s="438" t="s">
        <v>964</v>
      </c>
      <c r="B108" s="425" t="s">
        <v>965</v>
      </c>
      <c r="C108" s="331">
        <v>241117</v>
      </c>
      <c r="D108" s="331">
        <v>17523</v>
      </c>
      <c r="E108" s="426">
        <v>7.26742618728667</v>
      </c>
      <c r="F108" s="314">
        <v>9837</v>
      </c>
    </row>
    <row r="109" spans="1:6" s="305" customFormat="1" ht="12.75">
      <c r="A109" s="438" t="s">
        <v>966</v>
      </c>
      <c r="B109" s="425" t="s">
        <v>967</v>
      </c>
      <c r="C109" s="331">
        <v>15537517</v>
      </c>
      <c r="D109" s="331">
        <v>3173658</v>
      </c>
      <c r="E109" s="426">
        <v>20.425773307279407</v>
      </c>
      <c r="F109" s="314">
        <v>1393657</v>
      </c>
    </row>
    <row r="110" spans="1:6" s="305" customFormat="1" ht="12.75">
      <c r="A110" s="438" t="s">
        <v>968</v>
      </c>
      <c r="B110" s="425" t="s">
        <v>969</v>
      </c>
      <c r="C110" s="331">
        <v>2836725</v>
      </c>
      <c r="D110" s="331">
        <v>149983</v>
      </c>
      <c r="E110" s="426">
        <v>5.287188571327852</v>
      </c>
      <c r="F110" s="314">
        <v>76757</v>
      </c>
    </row>
    <row r="111" spans="1:6" s="305" customFormat="1" ht="12.75">
      <c r="A111" s="438" t="s">
        <v>970</v>
      </c>
      <c r="B111" s="425" t="s">
        <v>971</v>
      </c>
      <c r="C111" s="331">
        <v>6944942</v>
      </c>
      <c r="D111" s="331">
        <v>1099987</v>
      </c>
      <c r="E111" s="426">
        <v>15.838677990399344</v>
      </c>
      <c r="F111" s="314">
        <v>551707</v>
      </c>
    </row>
    <row r="112" spans="1:6" s="305" customFormat="1" ht="12.75" hidden="1">
      <c r="A112" s="438" t="s">
        <v>972</v>
      </c>
      <c r="B112" s="425" t="s">
        <v>973</v>
      </c>
      <c r="C112" s="331"/>
      <c r="D112" s="331"/>
      <c r="E112" s="426" t="e">
        <v>#DIV/0!</v>
      </c>
      <c r="F112" s="314">
        <v>0</v>
      </c>
    </row>
    <row r="113" spans="1:6" s="305" customFormat="1" ht="12.75">
      <c r="A113" s="438" t="s">
        <v>974</v>
      </c>
      <c r="B113" s="425" t="s">
        <v>975</v>
      </c>
      <c r="C113" s="331">
        <v>90997</v>
      </c>
      <c r="D113" s="331">
        <v>16578</v>
      </c>
      <c r="E113" s="426">
        <v>18.21818301702254</v>
      </c>
      <c r="F113" s="314">
        <v>-634</v>
      </c>
    </row>
    <row r="114" spans="1:6" s="311" customFormat="1" ht="12.75">
      <c r="A114" s="438" t="s">
        <v>976</v>
      </c>
      <c r="B114" s="425" t="s">
        <v>1252</v>
      </c>
      <c r="C114" s="331">
        <v>824739</v>
      </c>
      <c r="D114" s="331">
        <v>74954</v>
      </c>
      <c r="E114" s="426">
        <v>9.08820851202623</v>
      </c>
      <c r="F114" s="314">
        <v>42265</v>
      </c>
    </row>
    <row r="115" spans="1:6" s="311" customFormat="1" ht="12.75">
      <c r="A115" s="438" t="s">
        <v>978</v>
      </c>
      <c r="B115" s="425" t="s">
        <v>979</v>
      </c>
      <c r="C115" s="331">
        <v>47841</v>
      </c>
      <c r="D115" s="331">
        <v>8943</v>
      </c>
      <c r="E115" s="426">
        <v>18.693171129366025</v>
      </c>
      <c r="F115" s="314">
        <v>5608</v>
      </c>
    </row>
    <row r="116" spans="1:6" s="305" customFormat="1" ht="12.75">
      <c r="A116" s="349"/>
      <c r="B116" s="327" t="s">
        <v>203</v>
      </c>
      <c r="C116" s="334">
        <v>26748774</v>
      </c>
      <c r="D116" s="334">
        <v>4574899</v>
      </c>
      <c r="E116" s="427">
        <v>17.103210038710557</v>
      </c>
      <c r="F116" s="309">
        <v>2100968</v>
      </c>
    </row>
    <row r="117" spans="1:9" s="421" customFormat="1" ht="12.75" customHeight="1">
      <c r="A117" s="350" t="s">
        <v>5</v>
      </c>
      <c r="B117" s="350" t="s">
        <v>204</v>
      </c>
      <c r="C117" s="351">
        <v>22024206</v>
      </c>
      <c r="D117" s="351">
        <v>4365725</v>
      </c>
      <c r="E117" s="427">
        <v>19.82239450539102</v>
      </c>
      <c r="F117" s="309">
        <v>2017712</v>
      </c>
      <c r="G117" s="311"/>
      <c r="H117" s="311"/>
      <c r="I117" s="311"/>
    </row>
    <row r="118" spans="1:7" s="439" customFormat="1" ht="12.75" customHeight="1">
      <c r="A118" s="352" t="s">
        <v>7</v>
      </c>
      <c r="B118" s="352" t="s">
        <v>205</v>
      </c>
      <c r="C118" s="351">
        <v>19144805</v>
      </c>
      <c r="D118" s="351">
        <v>3935410</v>
      </c>
      <c r="E118" s="427">
        <v>20.55602028853258</v>
      </c>
      <c r="F118" s="309">
        <v>1878778</v>
      </c>
      <c r="G118" s="311"/>
    </row>
    <row r="119" spans="1:6" s="305" customFormat="1" ht="12.75">
      <c r="A119" s="440">
        <v>1000</v>
      </c>
      <c r="B119" s="441" t="s">
        <v>206</v>
      </c>
      <c r="C119" s="331">
        <v>1196711</v>
      </c>
      <c r="D119" s="331">
        <v>177918</v>
      </c>
      <c r="E119" s="426">
        <v>14.867248650676729</v>
      </c>
      <c r="F119" s="314">
        <v>108310</v>
      </c>
    </row>
    <row r="120" spans="1:6" s="305" customFormat="1" ht="12.75">
      <c r="A120" s="370" t="s">
        <v>865</v>
      </c>
      <c r="B120" s="442" t="s">
        <v>866</v>
      </c>
      <c r="C120" s="331">
        <v>941442</v>
      </c>
      <c r="D120" s="331">
        <v>140501</v>
      </c>
      <c r="E120" s="426">
        <v>14.924020810628802</v>
      </c>
      <c r="F120" s="314">
        <v>84975</v>
      </c>
    </row>
    <row r="121" spans="1:6" s="305" customFormat="1" ht="25.5">
      <c r="A121" s="370" t="s">
        <v>867</v>
      </c>
      <c r="B121" s="323" t="s">
        <v>868</v>
      </c>
      <c r="C121" s="331">
        <v>236730</v>
      </c>
      <c r="D121" s="331">
        <v>37417</v>
      </c>
      <c r="E121" s="426">
        <v>15.805770286824652</v>
      </c>
      <c r="F121" s="314">
        <v>23335</v>
      </c>
    </row>
    <row r="122" spans="1:6" s="305" customFormat="1" ht="12.75">
      <c r="A122" s="440">
        <v>2000</v>
      </c>
      <c r="B122" s="425" t="s">
        <v>870</v>
      </c>
      <c r="C122" s="331">
        <v>17948094</v>
      </c>
      <c r="D122" s="331">
        <v>3757492</v>
      </c>
      <c r="E122" s="426">
        <v>20.93532605746326</v>
      </c>
      <c r="F122" s="314">
        <v>1770468</v>
      </c>
    </row>
    <row r="123" spans="1:6" s="305" customFormat="1" ht="12.75">
      <c r="A123" s="370">
        <v>2100</v>
      </c>
      <c r="B123" s="442" t="s">
        <v>872</v>
      </c>
      <c r="C123" s="331">
        <v>33435</v>
      </c>
      <c r="D123" s="331">
        <v>133</v>
      </c>
      <c r="E123" s="426">
        <v>0.3977867504112457</v>
      </c>
      <c r="F123" s="314">
        <v>67</v>
      </c>
    </row>
    <row r="124" spans="1:6" s="305" customFormat="1" ht="12.75">
      <c r="A124" s="370">
        <v>2200</v>
      </c>
      <c r="B124" s="442" t="s">
        <v>874</v>
      </c>
      <c r="C124" s="331">
        <v>15005419</v>
      </c>
      <c r="D124" s="331">
        <v>3451531</v>
      </c>
      <c r="E124" s="426">
        <v>23.001896848065357</v>
      </c>
      <c r="F124" s="314">
        <v>1619700</v>
      </c>
    </row>
    <row r="125" spans="1:6" s="305" customFormat="1" ht="25.5">
      <c r="A125" s="370">
        <v>2300</v>
      </c>
      <c r="B125" s="323" t="s">
        <v>207</v>
      </c>
      <c r="C125" s="331">
        <v>1490747</v>
      </c>
      <c r="D125" s="331">
        <v>301560</v>
      </c>
      <c r="E125" s="426">
        <v>20.22878462945087</v>
      </c>
      <c r="F125" s="314">
        <v>150662</v>
      </c>
    </row>
    <row r="126" spans="1:6" s="305" customFormat="1" ht="12.75">
      <c r="A126" s="370">
        <v>2400</v>
      </c>
      <c r="B126" s="323" t="s">
        <v>878</v>
      </c>
      <c r="C126" s="331">
        <v>100</v>
      </c>
      <c r="D126" s="331">
        <v>28</v>
      </c>
      <c r="E126" s="426">
        <v>0</v>
      </c>
      <c r="F126" s="314">
        <v>0</v>
      </c>
    </row>
    <row r="127" spans="1:6" s="305" customFormat="1" ht="12.75">
      <c r="A127" s="370">
        <v>2500</v>
      </c>
      <c r="B127" s="323" t="s">
        <v>208</v>
      </c>
      <c r="C127" s="331">
        <v>21869</v>
      </c>
      <c r="D127" s="331">
        <v>4240</v>
      </c>
      <c r="E127" s="426">
        <v>19.388175042297316</v>
      </c>
      <c r="F127" s="314">
        <v>39</v>
      </c>
    </row>
    <row r="128" spans="1:6" s="305" customFormat="1" ht="39" customHeight="1" hidden="1">
      <c r="A128" s="370">
        <v>2800</v>
      </c>
      <c r="B128" s="323" t="s">
        <v>209</v>
      </c>
      <c r="C128" s="331">
        <v>0</v>
      </c>
      <c r="D128" s="331">
        <v>0</v>
      </c>
      <c r="E128" s="426">
        <v>0</v>
      </c>
      <c r="F128" s="309">
        <v>0</v>
      </c>
    </row>
    <row r="129" spans="1:8" s="439" customFormat="1" ht="12.75" customHeight="1">
      <c r="A129" s="358" t="s">
        <v>210</v>
      </c>
      <c r="B129" s="359" t="s">
        <v>211</v>
      </c>
      <c r="C129" s="351">
        <v>26387</v>
      </c>
      <c r="D129" s="351">
        <v>3088</v>
      </c>
      <c r="E129" s="427">
        <v>11.70273240610907</v>
      </c>
      <c r="F129" s="309">
        <v>473</v>
      </c>
      <c r="G129" s="311"/>
      <c r="H129" s="311"/>
    </row>
    <row r="130" spans="1:8" s="421" customFormat="1" ht="12.75" customHeight="1">
      <c r="A130" s="360">
        <v>4000</v>
      </c>
      <c r="B130" s="443" t="s">
        <v>884</v>
      </c>
      <c r="C130" s="362">
        <v>26387</v>
      </c>
      <c r="D130" s="362">
        <v>3088</v>
      </c>
      <c r="E130" s="315">
        <v>11.70273240610907</v>
      </c>
      <c r="F130" s="314">
        <v>473</v>
      </c>
      <c r="G130" s="305"/>
      <c r="H130" s="305"/>
    </row>
    <row r="131" spans="1:6" s="305" customFormat="1" ht="25.5" hidden="1">
      <c r="A131" s="444">
        <v>4100</v>
      </c>
      <c r="B131" s="323" t="s">
        <v>212</v>
      </c>
      <c r="C131" s="331">
        <v>0</v>
      </c>
      <c r="D131" s="331">
        <v>0</v>
      </c>
      <c r="E131" s="426">
        <v>0</v>
      </c>
      <c r="F131" s="314">
        <v>0</v>
      </c>
    </row>
    <row r="132" spans="1:6" s="321" customFormat="1" ht="12.75">
      <c r="A132" s="444">
        <v>4200</v>
      </c>
      <c r="B132" s="323" t="s">
        <v>213</v>
      </c>
      <c r="C132" s="331">
        <v>16681</v>
      </c>
      <c r="D132" s="331">
        <v>1991</v>
      </c>
      <c r="E132" s="426">
        <v>11.935735267669804</v>
      </c>
      <c r="F132" s="314">
        <v>473</v>
      </c>
    </row>
    <row r="133" spans="1:6" s="305" customFormat="1" ht="12.75">
      <c r="A133" s="444" t="s">
        <v>889</v>
      </c>
      <c r="B133" s="323" t="s">
        <v>214</v>
      </c>
      <c r="C133" s="331">
        <v>9706</v>
      </c>
      <c r="D133" s="331">
        <v>1097</v>
      </c>
      <c r="E133" s="426">
        <v>11.302287245003091</v>
      </c>
      <c r="F133" s="314">
        <v>0</v>
      </c>
    </row>
    <row r="134" spans="1:9" s="305" customFormat="1" ht="24" customHeight="1">
      <c r="A134" s="445" t="s">
        <v>288</v>
      </c>
      <c r="B134" s="446" t="s">
        <v>289</v>
      </c>
      <c r="C134" s="331">
        <v>345</v>
      </c>
      <c r="D134" s="331">
        <v>1097</v>
      </c>
      <c r="E134" s="426">
        <v>317.9710144927536</v>
      </c>
      <c r="F134" s="314">
        <v>0</v>
      </c>
      <c r="I134" s="306"/>
    </row>
    <row r="135" spans="1:6" s="305" customFormat="1" ht="25.5">
      <c r="A135" s="445" t="s">
        <v>290</v>
      </c>
      <c r="B135" s="446" t="s">
        <v>291</v>
      </c>
      <c r="C135" s="331">
        <v>4368</v>
      </c>
      <c r="D135" s="331">
        <v>0</v>
      </c>
      <c r="E135" s="426">
        <v>0</v>
      </c>
      <c r="F135" s="314">
        <v>0</v>
      </c>
    </row>
    <row r="136" spans="1:7" s="439" customFormat="1" ht="12.75" customHeight="1">
      <c r="A136" s="364" t="s">
        <v>219</v>
      </c>
      <c r="B136" s="359" t="s">
        <v>220</v>
      </c>
      <c r="C136" s="351">
        <v>2423027</v>
      </c>
      <c r="D136" s="351">
        <v>394440</v>
      </c>
      <c r="E136" s="427">
        <v>16.278811585673623</v>
      </c>
      <c r="F136" s="309">
        <v>126898</v>
      </c>
      <c r="G136" s="311"/>
    </row>
    <row r="137" spans="1:6" s="305" customFormat="1" ht="12.75">
      <c r="A137" s="440">
        <v>3000</v>
      </c>
      <c r="B137" s="425" t="s">
        <v>894</v>
      </c>
      <c r="C137" s="331">
        <v>1630018</v>
      </c>
      <c r="D137" s="331">
        <v>233681</v>
      </c>
      <c r="E137" s="426">
        <v>14.336099355958032</v>
      </c>
      <c r="F137" s="314">
        <v>46513</v>
      </c>
    </row>
    <row r="138" spans="1:6" s="305" customFormat="1" ht="12.75" hidden="1">
      <c r="A138" s="370">
        <v>3100</v>
      </c>
      <c r="B138" s="442" t="s">
        <v>896</v>
      </c>
      <c r="C138" s="331"/>
      <c r="D138" s="331">
        <v>0</v>
      </c>
      <c r="E138" s="426">
        <v>0</v>
      </c>
      <c r="F138" s="314">
        <v>0</v>
      </c>
    </row>
    <row r="139" spans="1:6" s="305" customFormat="1" ht="25.5">
      <c r="A139" s="370">
        <v>3200</v>
      </c>
      <c r="B139" s="323" t="s">
        <v>898</v>
      </c>
      <c r="C139" s="331">
        <v>391020</v>
      </c>
      <c r="D139" s="331">
        <v>6124</v>
      </c>
      <c r="E139" s="426">
        <v>1.5661602987059486</v>
      </c>
      <c r="F139" s="314">
        <v>5000</v>
      </c>
    </row>
    <row r="140" spans="1:6" s="305" customFormat="1" ht="38.25">
      <c r="A140" s="370">
        <v>3300</v>
      </c>
      <c r="B140" s="323" t="s">
        <v>221</v>
      </c>
      <c r="C140" s="331">
        <v>942386</v>
      </c>
      <c r="D140" s="331">
        <v>227557</v>
      </c>
      <c r="E140" s="426">
        <v>24.14689946582398</v>
      </c>
      <c r="F140" s="314">
        <v>41513</v>
      </c>
    </row>
    <row r="141" spans="1:6" s="305" customFormat="1" ht="12.75" hidden="1">
      <c r="A141" s="370">
        <v>3900</v>
      </c>
      <c r="B141" s="323" t="s">
        <v>222</v>
      </c>
      <c r="C141" s="331"/>
      <c r="D141" s="331">
        <v>0</v>
      </c>
      <c r="E141" s="426">
        <v>0</v>
      </c>
      <c r="F141" s="314">
        <v>0</v>
      </c>
    </row>
    <row r="142" spans="1:6" s="305" customFormat="1" ht="12.75">
      <c r="A142" s="440">
        <v>6000</v>
      </c>
      <c r="B142" s="425" t="s">
        <v>223</v>
      </c>
      <c r="C142" s="331">
        <v>793009</v>
      </c>
      <c r="D142" s="331">
        <v>160759</v>
      </c>
      <c r="E142" s="426">
        <v>20.272027177497353</v>
      </c>
      <c r="F142" s="314">
        <v>80385</v>
      </c>
    </row>
    <row r="143" spans="1:6" s="305" customFormat="1" ht="12.75">
      <c r="A143" s="370">
        <v>6200</v>
      </c>
      <c r="B143" s="323" t="s">
        <v>906</v>
      </c>
      <c r="C143" s="331">
        <v>757202</v>
      </c>
      <c r="D143" s="331">
        <v>156400</v>
      </c>
      <c r="E143" s="426">
        <v>20.65499034603712</v>
      </c>
      <c r="F143" s="314">
        <v>77919</v>
      </c>
    </row>
    <row r="144" spans="1:6" s="305" customFormat="1" ht="12.75" hidden="1">
      <c r="A144" s="370">
        <v>6300</v>
      </c>
      <c r="B144" s="323" t="s">
        <v>916</v>
      </c>
      <c r="C144" s="331">
        <v>0</v>
      </c>
      <c r="D144" s="331">
        <v>0</v>
      </c>
      <c r="E144" s="426">
        <v>0</v>
      </c>
      <c r="F144" s="314">
        <v>0</v>
      </c>
    </row>
    <row r="145" spans="1:6" s="305" customFormat="1" ht="25.5">
      <c r="A145" s="370">
        <v>6400</v>
      </c>
      <c r="B145" s="323" t="s">
        <v>918</v>
      </c>
      <c r="C145" s="331">
        <v>35807</v>
      </c>
      <c r="D145" s="331">
        <v>4359</v>
      </c>
      <c r="E145" s="426">
        <v>12.17359734130198</v>
      </c>
      <c r="F145" s="314">
        <v>2466</v>
      </c>
    </row>
    <row r="146" spans="1:6" s="305" customFormat="1" ht="38.25">
      <c r="A146" s="365" t="s">
        <v>224</v>
      </c>
      <c r="B146" s="327" t="s">
        <v>225</v>
      </c>
      <c r="C146" s="309">
        <v>429987</v>
      </c>
      <c r="D146" s="309">
        <v>32787</v>
      </c>
      <c r="E146" s="310">
        <v>7.625114247640045</v>
      </c>
      <c r="F146" s="309">
        <v>11563</v>
      </c>
    </row>
    <row r="147" spans="1:8" s="439" customFormat="1" ht="25.5" customHeight="1" hidden="1">
      <c r="A147" s="358" t="s">
        <v>18</v>
      </c>
      <c r="B147" s="366" t="s">
        <v>226</v>
      </c>
      <c r="C147" s="309">
        <v>0</v>
      </c>
      <c r="D147" s="309">
        <v>0</v>
      </c>
      <c r="E147" s="427"/>
      <c r="F147" s="309">
        <v>0</v>
      </c>
      <c r="G147" s="311"/>
      <c r="H147" s="311"/>
    </row>
    <row r="148" spans="1:8" s="311" customFormat="1" ht="12.75" hidden="1">
      <c r="A148" s="370">
        <v>7700</v>
      </c>
      <c r="B148" s="323" t="s">
        <v>227</v>
      </c>
      <c r="C148" s="331">
        <v>0</v>
      </c>
      <c r="D148" s="331">
        <v>0</v>
      </c>
      <c r="E148" s="426"/>
      <c r="F148" s="309">
        <v>0</v>
      </c>
      <c r="G148" s="305"/>
      <c r="H148" s="305"/>
    </row>
    <row r="149" spans="1:8" s="439" customFormat="1" ht="12.75" customHeight="1">
      <c r="A149" s="358" t="s">
        <v>228</v>
      </c>
      <c r="B149" s="359" t="s">
        <v>926</v>
      </c>
      <c r="C149" s="351">
        <v>423854</v>
      </c>
      <c r="D149" s="351">
        <v>32787</v>
      </c>
      <c r="E149" s="427">
        <v>7.735446639644783</v>
      </c>
      <c r="F149" s="309">
        <v>11563</v>
      </c>
      <c r="G149" s="311"/>
      <c r="H149" s="311"/>
    </row>
    <row r="150" spans="1:6" s="305" customFormat="1" ht="12.75">
      <c r="A150" s="370">
        <v>7200</v>
      </c>
      <c r="B150" s="323" t="s">
        <v>229</v>
      </c>
      <c r="C150" s="331">
        <v>423854</v>
      </c>
      <c r="D150" s="331">
        <v>32787</v>
      </c>
      <c r="E150" s="426">
        <v>7.735446639644783</v>
      </c>
      <c r="F150" s="314">
        <v>11563</v>
      </c>
    </row>
    <row r="151" spans="1:6" s="305" customFormat="1" ht="25.5">
      <c r="A151" s="373">
        <v>7210</v>
      </c>
      <c r="B151" s="323" t="s">
        <v>230</v>
      </c>
      <c r="C151" s="331">
        <v>0</v>
      </c>
      <c r="D151" s="331">
        <v>1</v>
      </c>
      <c r="E151" s="426">
        <v>0</v>
      </c>
      <c r="F151" s="314">
        <v>1</v>
      </c>
    </row>
    <row r="152" spans="1:6" s="305" customFormat="1" ht="25.5">
      <c r="A152" s="373">
        <v>7220</v>
      </c>
      <c r="B152" s="323" t="s">
        <v>292</v>
      </c>
      <c r="C152" s="331">
        <v>3383</v>
      </c>
      <c r="D152" s="331">
        <v>24597</v>
      </c>
      <c r="E152" s="426">
        <v>727.0765592669228</v>
      </c>
      <c r="F152" s="314">
        <v>3383</v>
      </c>
    </row>
    <row r="153" spans="1:6" s="305" customFormat="1" ht="25.5">
      <c r="A153" s="373">
        <v>7240</v>
      </c>
      <c r="B153" s="323" t="s">
        <v>233</v>
      </c>
      <c r="C153" s="331">
        <v>0</v>
      </c>
      <c r="D153" s="331">
        <v>8189</v>
      </c>
      <c r="E153" s="426">
        <v>0</v>
      </c>
      <c r="F153" s="314">
        <v>8179</v>
      </c>
    </row>
    <row r="154" spans="1:6" s="305" customFormat="1" ht="12.75" hidden="1">
      <c r="A154" s="370">
        <v>7500</v>
      </c>
      <c r="B154" s="323" t="s">
        <v>1007</v>
      </c>
      <c r="C154" s="331"/>
      <c r="D154" s="331">
        <v>0</v>
      </c>
      <c r="E154" s="426" t="e">
        <v>#DIV/0!</v>
      </c>
      <c r="F154" s="309">
        <v>0</v>
      </c>
    </row>
    <row r="155" spans="1:8" s="421" customFormat="1" ht="12.75" customHeight="1">
      <c r="A155" s="350" t="s">
        <v>38</v>
      </c>
      <c r="B155" s="359" t="s">
        <v>936</v>
      </c>
      <c r="C155" s="371">
        <v>4724083</v>
      </c>
      <c r="D155" s="371">
        <v>209097</v>
      </c>
      <c r="E155" s="310">
        <v>4.426192342513881</v>
      </c>
      <c r="F155" s="309">
        <v>83222</v>
      </c>
      <c r="G155" s="305"/>
      <c r="H155" s="305"/>
    </row>
    <row r="156" spans="1:8" s="439" customFormat="1" ht="12.75" customHeight="1">
      <c r="A156" s="352" t="s">
        <v>235</v>
      </c>
      <c r="B156" s="359" t="s">
        <v>236</v>
      </c>
      <c r="C156" s="371">
        <v>4668383</v>
      </c>
      <c r="D156" s="371">
        <v>202397</v>
      </c>
      <c r="E156" s="310">
        <v>4.335484042333287</v>
      </c>
      <c r="F156" s="309">
        <v>76522</v>
      </c>
      <c r="G156" s="311"/>
      <c r="H156" s="311"/>
    </row>
    <row r="157" spans="1:12" s="305" customFormat="1" ht="12.75">
      <c r="A157" s="370">
        <v>5100</v>
      </c>
      <c r="B157" s="323" t="s">
        <v>940</v>
      </c>
      <c r="C157" s="331">
        <v>44656</v>
      </c>
      <c r="D157" s="331">
        <v>7288</v>
      </c>
      <c r="E157" s="426">
        <v>16.32031529917592</v>
      </c>
      <c r="F157" s="314">
        <v>5667</v>
      </c>
      <c r="L157" s="306"/>
    </row>
    <row r="158" spans="1:6" s="305" customFormat="1" ht="12.75">
      <c r="A158" s="370">
        <v>5200</v>
      </c>
      <c r="B158" s="323" t="s">
        <v>942</v>
      </c>
      <c r="C158" s="331">
        <v>3475104</v>
      </c>
      <c r="D158" s="331">
        <v>195109</v>
      </c>
      <c r="E158" s="426">
        <v>5.614479451550227</v>
      </c>
      <c r="F158" s="314">
        <v>70855</v>
      </c>
    </row>
    <row r="159" spans="1:6" s="311" customFormat="1" ht="12.75">
      <c r="A159" s="372" t="s">
        <v>237</v>
      </c>
      <c r="B159" s="327" t="s">
        <v>1074</v>
      </c>
      <c r="C159" s="334">
        <v>55700</v>
      </c>
      <c r="D159" s="334">
        <v>6700</v>
      </c>
      <c r="E159" s="427">
        <v>12.028725314183124</v>
      </c>
      <c r="F159" s="309">
        <v>6700</v>
      </c>
    </row>
    <row r="160" spans="1:6" s="311" customFormat="1" ht="25.5">
      <c r="A160" s="370">
        <v>9200</v>
      </c>
      <c r="B160" s="323" t="s">
        <v>238</v>
      </c>
      <c r="C160" s="331">
        <v>41700</v>
      </c>
      <c r="D160" s="331">
        <v>6700</v>
      </c>
      <c r="E160" s="315">
        <v>16.06714628297362</v>
      </c>
      <c r="F160" s="314">
        <v>6700</v>
      </c>
    </row>
    <row r="161" spans="1:6" s="311" customFormat="1" ht="25.5" hidden="1">
      <c r="A161" s="370">
        <v>9400</v>
      </c>
      <c r="B161" s="323" t="s">
        <v>293</v>
      </c>
      <c r="C161" s="331">
        <v>0</v>
      </c>
      <c r="D161" s="331">
        <v>0</v>
      </c>
      <c r="E161" s="315">
        <v>0</v>
      </c>
      <c r="F161" s="309">
        <v>0</v>
      </c>
    </row>
    <row r="162" spans="1:6" s="311" customFormat="1" ht="30.75" customHeight="1">
      <c r="A162" s="374" t="s">
        <v>75</v>
      </c>
      <c r="B162" s="325" t="s">
        <v>244</v>
      </c>
      <c r="C162" s="334">
        <v>485</v>
      </c>
      <c r="D162" s="309">
        <v>77</v>
      </c>
      <c r="E162" s="310">
        <v>15.876288659793813</v>
      </c>
      <c r="F162" s="309">
        <v>34</v>
      </c>
    </row>
    <row r="163" spans="1:6" s="311" customFormat="1" ht="25.5">
      <c r="A163" s="356">
        <v>8000</v>
      </c>
      <c r="B163" s="313" t="s">
        <v>246</v>
      </c>
      <c r="C163" s="314">
        <v>485</v>
      </c>
      <c r="D163" s="314">
        <v>77</v>
      </c>
      <c r="E163" s="315">
        <v>15.876288659793813</v>
      </c>
      <c r="F163" s="314">
        <v>34</v>
      </c>
    </row>
    <row r="164" spans="1:7" s="305" customFormat="1" ht="12.75">
      <c r="A164" s="376"/>
      <c r="B164" s="377" t="s">
        <v>247</v>
      </c>
      <c r="C164" s="447">
        <v>-6028273</v>
      </c>
      <c r="D164" s="334">
        <v>-590724</v>
      </c>
      <c r="E164" s="427">
        <v>9.799224421322657</v>
      </c>
      <c r="F164" s="309">
        <v>65732</v>
      </c>
      <c r="G164" s="306"/>
    </row>
    <row r="165" spans="1:6" s="305" customFormat="1" ht="12.75">
      <c r="A165" s="376"/>
      <c r="B165" s="377" t="s">
        <v>248</v>
      </c>
      <c r="C165" s="334">
        <v>6028273</v>
      </c>
      <c r="D165" s="334">
        <v>590724</v>
      </c>
      <c r="E165" s="427">
        <v>9.799224421322657</v>
      </c>
      <c r="F165" s="309">
        <v>-65732</v>
      </c>
    </row>
    <row r="166" spans="1:6" s="305" customFormat="1" ht="12.75">
      <c r="A166" s="374" t="s">
        <v>249</v>
      </c>
      <c r="B166" s="378" t="s">
        <v>250</v>
      </c>
      <c r="C166" s="334">
        <v>6152479</v>
      </c>
      <c r="D166" s="334">
        <v>655720</v>
      </c>
      <c r="E166" s="427">
        <v>10.65781776743976</v>
      </c>
      <c r="F166" s="309">
        <v>-13893</v>
      </c>
    </row>
    <row r="167" spans="1:6" s="305" customFormat="1" ht="12.75">
      <c r="A167" s="304" t="s">
        <v>951</v>
      </c>
      <c r="B167" s="323" t="s">
        <v>510</v>
      </c>
      <c r="C167" s="331">
        <v>226221</v>
      </c>
      <c r="D167" s="331">
        <v>29460</v>
      </c>
      <c r="E167" s="426">
        <v>13.022663678438343</v>
      </c>
      <c r="F167" s="314">
        <v>-40337</v>
      </c>
    </row>
    <row r="168" spans="1:6" s="305" customFormat="1" ht="12.75">
      <c r="A168" s="304" t="s">
        <v>251</v>
      </c>
      <c r="B168" s="323" t="s">
        <v>252</v>
      </c>
      <c r="C168" s="331">
        <v>5100605</v>
      </c>
      <c r="D168" s="331">
        <v>731110</v>
      </c>
      <c r="E168" s="426">
        <v>14.333789815129775</v>
      </c>
      <c r="F168" s="314">
        <v>245983</v>
      </c>
    </row>
    <row r="169" spans="1:6" s="305" customFormat="1" ht="12.75">
      <c r="A169" s="304" t="s">
        <v>253</v>
      </c>
      <c r="B169" s="323" t="s">
        <v>254</v>
      </c>
      <c r="C169" s="331">
        <v>146990</v>
      </c>
      <c r="D169" s="331">
        <v>-104850</v>
      </c>
      <c r="E169" s="426">
        <v>-71.33138308728485</v>
      </c>
      <c r="F169" s="314">
        <v>-219539</v>
      </c>
    </row>
    <row r="170" spans="1:6" s="375" customFormat="1" ht="25.5" hidden="1">
      <c r="A170" s="379" t="s">
        <v>255</v>
      </c>
      <c r="B170" s="327" t="s">
        <v>447</v>
      </c>
      <c r="C170" s="334">
        <v>0</v>
      </c>
      <c r="D170" s="334">
        <v>0</v>
      </c>
      <c r="E170" s="310">
        <v>0</v>
      </c>
      <c r="F170" s="309">
        <v>0</v>
      </c>
    </row>
    <row r="171" spans="1:6" s="375" customFormat="1" ht="12.75" hidden="1">
      <c r="A171" s="379" t="s">
        <v>256</v>
      </c>
      <c r="B171" s="327" t="s">
        <v>448</v>
      </c>
      <c r="C171" s="334">
        <v>0</v>
      </c>
      <c r="D171" s="380">
        <v>0</v>
      </c>
      <c r="E171" s="310">
        <v>0</v>
      </c>
      <c r="F171" s="309">
        <v>0</v>
      </c>
    </row>
    <row r="172" spans="1:54" s="290" customFormat="1" ht="12.75">
      <c r="A172" s="374" t="s">
        <v>957</v>
      </c>
      <c r="B172" s="377" t="s">
        <v>449</v>
      </c>
      <c r="C172" s="334">
        <v>-182671</v>
      </c>
      <c r="D172" s="334">
        <v>-67741</v>
      </c>
      <c r="E172" s="427">
        <v>37.08360933043559</v>
      </c>
      <c r="F172" s="309">
        <v>-53399</v>
      </c>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1"/>
    </row>
    <row r="173" spans="1:6" s="305" customFormat="1" ht="12.75">
      <c r="A173" s="374" t="s">
        <v>955</v>
      </c>
      <c r="B173" s="377" t="s">
        <v>450</v>
      </c>
      <c r="C173" s="334">
        <v>24465</v>
      </c>
      <c r="D173" s="334">
        <v>2745</v>
      </c>
      <c r="E173" s="427">
        <v>11.220110361741263</v>
      </c>
      <c r="F173" s="309">
        <v>1560</v>
      </c>
    </row>
    <row r="174" spans="1:6" ht="12.75" customHeight="1">
      <c r="A174" s="381" t="s">
        <v>1089</v>
      </c>
      <c r="B174" s="382" t="s">
        <v>451</v>
      </c>
      <c r="C174" s="383">
        <v>34000</v>
      </c>
      <c r="D174" s="383">
        <v>0</v>
      </c>
      <c r="E174" s="448">
        <v>0</v>
      </c>
      <c r="F174" s="309">
        <v>0</v>
      </c>
    </row>
    <row r="175" spans="1:6" ht="27" customHeight="1">
      <c r="A175" s="449" t="s">
        <v>257</v>
      </c>
      <c r="B175" s="450" t="s">
        <v>258</v>
      </c>
      <c r="C175" s="331">
        <v>-20000</v>
      </c>
      <c r="D175" s="331">
        <v>0</v>
      </c>
      <c r="E175" s="426">
        <v>0</v>
      </c>
      <c r="F175" s="314">
        <v>0</v>
      </c>
    </row>
    <row r="176" spans="1:6" ht="12.75" customHeight="1">
      <c r="A176" s="449" t="s">
        <v>259</v>
      </c>
      <c r="B176" s="451" t="s">
        <v>260</v>
      </c>
      <c r="C176" s="331">
        <v>54000</v>
      </c>
      <c r="D176" s="331">
        <v>0</v>
      </c>
      <c r="E176" s="426">
        <v>0</v>
      </c>
      <c r="F176" s="314">
        <v>0</v>
      </c>
    </row>
    <row r="177" spans="1:4" s="290" customFormat="1" ht="17.25" customHeight="1">
      <c r="A177" s="393"/>
      <c r="B177" s="391"/>
      <c r="C177" s="305"/>
      <c r="D177" s="392"/>
    </row>
    <row r="178" spans="1:6" s="290" customFormat="1" ht="21.75" customHeight="1">
      <c r="A178" s="394"/>
      <c r="B178" s="395"/>
      <c r="C178" s="395"/>
      <c r="D178" s="395"/>
      <c r="E178" s="395"/>
      <c r="F178" s="395"/>
    </row>
    <row r="179" spans="1:4" s="290" customFormat="1" ht="17.25" customHeight="1" hidden="1">
      <c r="A179" s="452"/>
      <c r="B179" s="391"/>
      <c r="C179" s="305"/>
      <c r="D179" s="392"/>
    </row>
    <row r="180" spans="1:5" s="290" customFormat="1" ht="17.25" customHeight="1" hidden="1">
      <c r="A180" s="397"/>
      <c r="B180" s="398"/>
      <c r="D180" s="399"/>
      <c r="E180" s="400"/>
    </row>
    <row r="181" spans="1:6" s="405" customFormat="1" ht="17.25" customHeight="1" hidden="1">
      <c r="A181" s="401"/>
      <c r="B181" s="401"/>
      <c r="C181" s="402"/>
      <c r="D181" s="402"/>
      <c r="E181" s="403"/>
      <c r="F181" s="404"/>
    </row>
    <row r="182" spans="1:6" s="290" customFormat="1" ht="17.25" customHeight="1">
      <c r="A182" s="453" t="s">
        <v>537</v>
      </c>
      <c r="B182" s="395"/>
      <c r="C182" s="306"/>
      <c r="D182" s="306"/>
      <c r="E182" s="454"/>
      <c r="F182" s="404" t="s">
        <v>455</v>
      </c>
    </row>
    <row r="183" spans="1:3" ht="15.75">
      <c r="A183" s="301"/>
      <c r="B183" s="407"/>
      <c r="C183" s="408"/>
    </row>
    <row r="184" spans="1:6" s="375" customFormat="1" ht="12.75">
      <c r="A184" s="410" t="s">
        <v>702</v>
      </c>
      <c r="B184" s="411"/>
      <c r="C184" s="295"/>
      <c r="D184" s="412"/>
      <c r="E184" s="412"/>
      <c r="F184" s="412"/>
    </row>
    <row r="185" spans="1:3" ht="15.75">
      <c r="A185" s="452"/>
      <c r="B185" s="455"/>
      <c r="C185" s="456"/>
    </row>
    <row r="186" spans="1:3" ht="15.75">
      <c r="A186" s="452"/>
      <c r="B186" s="455"/>
      <c r="C186" s="456"/>
    </row>
    <row r="187" spans="1:3" ht="15.75">
      <c r="A187" s="452"/>
      <c r="B187" s="455"/>
      <c r="C187" s="456"/>
    </row>
    <row r="188" spans="1:3" ht="15.75">
      <c r="A188" s="452"/>
      <c r="B188" s="455"/>
      <c r="C188" s="456"/>
    </row>
    <row r="189" spans="1:3" ht="15.75">
      <c r="A189" s="452"/>
      <c r="B189" s="455"/>
      <c r="C189" s="456"/>
    </row>
    <row r="190" spans="1:3" ht="15.75">
      <c r="A190" s="452"/>
      <c r="B190" s="455"/>
      <c r="C190" s="456"/>
    </row>
    <row r="191" spans="1:3" ht="15.75">
      <c r="A191" s="457"/>
      <c r="B191" s="455"/>
      <c r="C191" s="456"/>
    </row>
    <row r="192" spans="1:3" ht="16.5" customHeight="1">
      <c r="A192" s="416"/>
      <c r="B192" s="407"/>
      <c r="C192" s="456"/>
    </row>
    <row r="193" spans="1:3" ht="15.75">
      <c r="A193" s="416"/>
      <c r="B193" s="407"/>
      <c r="C193" s="456"/>
    </row>
    <row r="194" spans="1:3" ht="15.75">
      <c r="A194" s="416"/>
      <c r="B194" s="407"/>
      <c r="C194" s="456"/>
    </row>
    <row r="195" spans="1:2" ht="15.75">
      <c r="A195" s="416"/>
      <c r="B195" s="407"/>
    </row>
    <row r="196" spans="1:2" ht="15.75">
      <c r="A196" s="904"/>
      <c r="B196" s="904"/>
    </row>
    <row r="197" spans="1:2" ht="15.75">
      <c r="A197" s="417"/>
      <c r="B197" s="458"/>
    </row>
    <row r="198" spans="1:2" ht="15.75">
      <c r="A198" s="417"/>
      <c r="B198" s="458"/>
    </row>
    <row r="199" ht="15.75">
      <c r="B199" s="419"/>
    </row>
    <row r="206" ht="15.75">
      <c r="B206" s="419"/>
    </row>
    <row r="213" ht="15.75">
      <c r="B213" s="419"/>
    </row>
    <row r="215" ht="15.75">
      <c r="B215" s="419"/>
    </row>
    <row r="217" ht="15.75">
      <c r="B217" s="419"/>
    </row>
    <row r="219" ht="15.75">
      <c r="B219" s="419"/>
    </row>
    <row r="221" ht="15.75">
      <c r="B221" s="419"/>
    </row>
    <row r="223" ht="15.75">
      <c r="B223" s="419"/>
    </row>
    <row r="225" ht="15.75">
      <c r="B225" s="419"/>
    </row>
    <row r="231" ht="15.75">
      <c r="B231" s="419"/>
    </row>
  </sheetData>
  <sheetProtection/>
  <mergeCells count="8">
    <mergeCell ref="A9:F9"/>
    <mergeCell ref="A196:B196"/>
    <mergeCell ref="A1:F1"/>
    <mergeCell ref="A2:F2"/>
    <mergeCell ref="A5:B5"/>
    <mergeCell ref="A6:F6"/>
    <mergeCell ref="A7:F7"/>
    <mergeCell ref="A8:F8"/>
  </mergeCells>
  <printOptions horizontalCentered="1"/>
  <pageMargins left="1.1811023622047245" right="0.4724409448818898" top="0.5905511811023623" bottom="0.6692913385826772" header="0.2362204724409449" footer="0.1968503937007874"/>
  <pageSetup firstPageNumber="40" useFirstPageNumber="1" fitToHeight="3" fitToWidth="1" horizontalDpi="600" verticalDpi="600" orientation="portrait" paperSize="9" scale="80" r:id="rId2"/>
  <headerFooter alignWithMargins="0">
    <oddFooter>&amp;C&amp;P</oddFooter>
  </headerFooter>
  <rowBreaks count="2" manualBreakCount="2">
    <brk id="72" max="5" man="1"/>
    <brk id="134" max="5" man="1"/>
  </rowBreaks>
  <drawing r:id="rId1"/>
</worksheet>
</file>

<file path=xl/worksheets/sheet11.xml><?xml version="1.0" encoding="utf-8"?>
<worksheet xmlns="http://schemas.openxmlformats.org/spreadsheetml/2006/main" xmlns:r="http://schemas.openxmlformats.org/officeDocument/2006/relationships">
  <sheetPr codeName="Sheet11"/>
  <dimension ref="A1:J262"/>
  <sheetViews>
    <sheetView showGridLines="0" zoomScale="90" zoomScaleNormal="90" zoomScaleSheetLayoutView="100" zoomScalePageLayoutView="0" workbookViewId="0" topLeftCell="A1">
      <selection activeCell="A1" sqref="A1:IV1"/>
    </sheetView>
  </sheetViews>
  <sheetFormatPr defaultColWidth="9.140625" defaultRowHeight="15"/>
  <cols>
    <col min="1" max="1" width="11.421875" style="296" customWidth="1"/>
    <col min="2" max="2" width="53.28125" style="297" customWidth="1"/>
    <col min="3" max="3" width="16.140625" style="299" customWidth="1"/>
    <col min="4" max="4" width="16.28125" style="299" customWidth="1"/>
    <col min="5" max="5" width="10.8515625" style="301" customWidth="1"/>
    <col min="6" max="16384" width="9.140625" style="301" customWidth="1"/>
  </cols>
  <sheetData>
    <row r="1" spans="1:5" s="285" customFormat="1" ht="58.5" customHeight="1">
      <c r="A1" s="892"/>
      <c r="B1" s="892"/>
      <c r="C1" s="892"/>
      <c r="D1" s="893"/>
      <c r="E1" s="284"/>
    </row>
    <row r="2" spans="1:5" s="285" customFormat="1" ht="12.75" customHeight="1">
      <c r="A2" s="916" t="s">
        <v>424</v>
      </c>
      <c r="B2" s="916"/>
      <c r="C2" s="916"/>
      <c r="D2" s="915"/>
      <c r="E2" s="286"/>
    </row>
    <row r="3" spans="1:4" s="290" customFormat="1" ht="24.75" customHeight="1">
      <c r="A3" s="917" t="s">
        <v>425</v>
      </c>
      <c r="B3" s="917"/>
      <c r="C3" s="917"/>
      <c r="D3" s="915"/>
    </row>
    <row r="4" spans="1:4" s="290" customFormat="1" ht="17.25" customHeight="1">
      <c r="A4" s="918" t="s">
        <v>426</v>
      </c>
      <c r="B4" s="915"/>
      <c r="C4" s="915"/>
      <c r="D4" s="915"/>
    </row>
    <row r="5" spans="1:4" s="290" customFormat="1" ht="17.25" customHeight="1">
      <c r="A5" s="459" t="s">
        <v>427</v>
      </c>
      <c r="B5" s="460"/>
      <c r="C5" s="460"/>
      <c r="D5" s="461" t="s">
        <v>294</v>
      </c>
    </row>
    <row r="6" spans="1:4" s="290" customFormat="1" ht="12.75" customHeight="1">
      <c r="A6" s="919" t="s">
        <v>429</v>
      </c>
      <c r="B6" s="919"/>
      <c r="C6" s="919"/>
      <c r="D6" s="915"/>
    </row>
    <row r="7" spans="1:4" s="290" customFormat="1" ht="17.25" customHeight="1">
      <c r="A7" s="920" t="s">
        <v>295</v>
      </c>
      <c r="B7" s="920"/>
      <c r="C7" s="920"/>
      <c r="D7" s="920"/>
    </row>
    <row r="8" spans="1:4" s="290" customFormat="1" ht="12.75" customHeight="1">
      <c r="A8" s="914" t="s">
        <v>431</v>
      </c>
      <c r="B8" s="914"/>
      <c r="C8" s="914"/>
      <c r="D8" s="915"/>
    </row>
    <row r="9" spans="1:4" s="290" customFormat="1" ht="12.75" customHeight="1">
      <c r="A9" s="462"/>
      <c r="B9" s="463"/>
      <c r="C9" s="462"/>
      <c r="D9" s="213" t="s">
        <v>296</v>
      </c>
    </row>
    <row r="10" spans="1:4" ht="13.5" customHeight="1">
      <c r="A10" s="464"/>
      <c r="B10" s="465"/>
      <c r="C10" s="466"/>
      <c r="D10" s="467" t="s">
        <v>461</v>
      </c>
    </row>
    <row r="11" spans="1:4" ht="46.5" customHeight="1">
      <c r="A11" s="302" t="s">
        <v>599</v>
      </c>
      <c r="B11" s="302" t="s">
        <v>462</v>
      </c>
      <c r="C11" s="303" t="s">
        <v>464</v>
      </c>
      <c r="D11" s="303" t="s">
        <v>437</v>
      </c>
    </row>
    <row r="12" spans="1:6" s="305" customFormat="1" ht="11.25" customHeight="1">
      <c r="A12" s="304">
        <v>1</v>
      </c>
      <c r="B12" s="303">
        <v>2</v>
      </c>
      <c r="C12" s="304">
        <v>3</v>
      </c>
      <c r="D12" s="304">
        <v>4</v>
      </c>
      <c r="F12" s="306"/>
    </row>
    <row r="13" spans="1:4" s="311" customFormat="1" ht="12.75">
      <c r="A13" s="324" t="s">
        <v>3</v>
      </c>
      <c r="B13" s="327" t="s">
        <v>4</v>
      </c>
      <c r="C13" s="309">
        <v>125066</v>
      </c>
      <c r="D13" s="309">
        <v>62645</v>
      </c>
    </row>
    <row r="14" spans="1:4" s="311" customFormat="1" ht="12.75" customHeight="1" hidden="1">
      <c r="A14" s="324" t="s">
        <v>5</v>
      </c>
      <c r="B14" s="327" t="s">
        <v>470</v>
      </c>
      <c r="C14" s="309">
        <v>0</v>
      </c>
      <c r="D14" s="309">
        <v>0</v>
      </c>
    </row>
    <row r="15" spans="1:4" s="311" customFormat="1" ht="12.75" customHeight="1" hidden="1">
      <c r="A15" s="324" t="s">
        <v>603</v>
      </c>
      <c r="B15" s="327" t="s">
        <v>6</v>
      </c>
      <c r="C15" s="309">
        <v>0</v>
      </c>
      <c r="D15" s="309">
        <v>0</v>
      </c>
    </row>
    <row r="16" spans="1:4" s="311" customFormat="1" ht="12.75" customHeight="1" hidden="1">
      <c r="A16" s="324" t="s">
        <v>7</v>
      </c>
      <c r="B16" s="327" t="s">
        <v>472</v>
      </c>
      <c r="C16" s="309">
        <v>0</v>
      </c>
      <c r="D16" s="309">
        <v>0</v>
      </c>
    </row>
    <row r="17" spans="1:4" s="305" customFormat="1" ht="12.75" customHeight="1" hidden="1">
      <c r="A17" s="304" t="s">
        <v>605</v>
      </c>
      <c r="B17" s="425" t="s">
        <v>472</v>
      </c>
      <c r="C17" s="331">
        <v>0</v>
      </c>
      <c r="D17" s="309">
        <v>0</v>
      </c>
    </row>
    <row r="18" spans="1:4" s="311" customFormat="1" ht="12.75" customHeight="1" hidden="1">
      <c r="A18" s="304" t="s">
        <v>8</v>
      </c>
      <c r="B18" s="323" t="s">
        <v>9</v>
      </c>
      <c r="C18" s="331">
        <v>0</v>
      </c>
      <c r="D18" s="309">
        <v>0</v>
      </c>
    </row>
    <row r="19" spans="1:4" s="321" customFormat="1" ht="25.5" customHeight="1" hidden="1">
      <c r="A19" s="329" t="s">
        <v>10</v>
      </c>
      <c r="B19" s="429" t="s">
        <v>11</v>
      </c>
      <c r="C19" s="430">
        <v>0</v>
      </c>
      <c r="D19" s="309">
        <v>0</v>
      </c>
    </row>
    <row r="20" spans="1:4" s="321" customFormat="1" ht="25.5" hidden="1">
      <c r="A20" s="468" t="s">
        <v>12</v>
      </c>
      <c r="B20" s="429" t="s">
        <v>297</v>
      </c>
      <c r="C20" s="430"/>
      <c r="D20" s="309">
        <v>0</v>
      </c>
    </row>
    <row r="21" spans="1:4" s="321" customFormat="1" ht="12.75" hidden="1">
      <c r="A21" s="329" t="s">
        <v>14</v>
      </c>
      <c r="B21" s="429" t="s">
        <v>15</v>
      </c>
      <c r="C21" s="430"/>
      <c r="D21" s="309">
        <v>0</v>
      </c>
    </row>
    <row r="22" spans="1:4" s="321" customFormat="1" ht="12.75" hidden="1">
      <c r="A22" s="304" t="s">
        <v>16</v>
      </c>
      <c r="B22" s="323" t="s">
        <v>17</v>
      </c>
      <c r="C22" s="314"/>
      <c r="D22" s="309">
        <v>0</v>
      </c>
    </row>
    <row r="23" spans="1:4" s="326" customFormat="1" ht="13.5" hidden="1">
      <c r="A23" s="324" t="s">
        <v>18</v>
      </c>
      <c r="B23" s="325" t="s">
        <v>488</v>
      </c>
      <c r="C23" s="309">
        <v>0</v>
      </c>
      <c r="D23" s="309">
        <v>0</v>
      </c>
    </row>
    <row r="24" spans="1:4" s="311" customFormat="1" ht="18" customHeight="1" hidden="1">
      <c r="A24" s="324" t="s">
        <v>638</v>
      </c>
      <c r="B24" s="327" t="s">
        <v>19</v>
      </c>
      <c r="C24" s="309">
        <v>0</v>
      </c>
      <c r="D24" s="309">
        <v>0</v>
      </c>
    </row>
    <row r="25" spans="1:4" s="305" customFormat="1" ht="12.75" hidden="1">
      <c r="A25" s="304" t="s">
        <v>20</v>
      </c>
      <c r="B25" s="425" t="s">
        <v>21</v>
      </c>
      <c r="C25" s="331">
        <v>0</v>
      </c>
      <c r="D25" s="309">
        <v>0</v>
      </c>
    </row>
    <row r="26" spans="1:4" s="305" customFormat="1" ht="12.75" hidden="1">
      <c r="A26" s="329" t="s">
        <v>22</v>
      </c>
      <c r="B26" s="330" t="s">
        <v>23</v>
      </c>
      <c r="C26" s="331"/>
      <c r="D26" s="309">
        <v>0</v>
      </c>
    </row>
    <row r="27" spans="1:4" s="305" customFormat="1" ht="12.75" hidden="1">
      <c r="A27" s="329" t="s">
        <v>24</v>
      </c>
      <c r="B27" s="330" t="s">
        <v>25</v>
      </c>
      <c r="C27" s="331"/>
      <c r="D27" s="309">
        <v>0</v>
      </c>
    </row>
    <row r="28" spans="1:4" s="305" customFormat="1" ht="12.75" hidden="1">
      <c r="A28" s="304" t="s">
        <v>28</v>
      </c>
      <c r="B28" s="425" t="s">
        <v>29</v>
      </c>
      <c r="C28" s="331"/>
      <c r="D28" s="309">
        <v>0</v>
      </c>
    </row>
    <row r="29" spans="1:4" s="305" customFormat="1" ht="12.75" hidden="1">
      <c r="A29" s="304" t="s">
        <v>30</v>
      </c>
      <c r="B29" s="425" t="s">
        <v>31</v>
      </c>
      <c r="C29" s="331"/>
      <c r="D29" s="309">
        <v>0</v>
      </c>
    </row>
    <row r="30" spans="1:4" s="305" customFormat="1" ht="12.75" hidden="1">
      <c r="A30" s="324" t="s">
        <v>611</v>
      </c>
      <c r="B30" s="327" t="s">
        <v>32</v>
      </c>
      <c r="C30" s="309">
        <v>0</v>
      </c>
      <c r="D30" s="309">
        <v>0</v>
      </c>
    </row>
    <row r="31" spans="1:4" s="305" customFormat="1" ht="12.75" hidden="1">
      <c r="A31" s="307" t="s">
        <v>33</v>
      </c>
      <c r="B31" s="308" t="s">
        <v>478</v>
      </c>
      <c r="C31" s="309">
        <v>0</v>
      </c>
      <c r="D31" s="309">
        <v>0</v>
      </c>
    </row>
    <row r="32" spans="1:4" s="305" customFormat="1" ht="12.75" hidden="1">
      <c r="A32" s="304" t="s">
        <v>617</v>
      </c>
      <c r="B32" s="425" t="s">
        <v>478</v>
      </c>
      <c r="C32" s="331"/>
      <c r="D32" s="309">
        <v>0</v>
      </c>
    </row>
    <row r="33" spans="1:4" s="305" customFormat="1" ht="12.75" hidden="1">
      <c r="A33" s="329" t="s">
        <v>34</v>
      </c>
      <c r="B33" s="330" t="s">
        <v>479</v>
      </c>
      <c r="C33" s="331">
        <v>0</v>
      </c>
      <c r="D33" s="309">
        <v>0</v>
      </c>
    </row>
    <row r="34" spans="1:4" s="305" customFormat="1" ht="12.75" hidden="1">
      <c r="A34" s="329" t="s">
        <v>35</v>
      </c>
      <c r="B34" s="330" t="s">
        <v>480</v>
      </c>
      <c r="C34" s="331">
        <v>0</v>
      </c>
      <c r="D34" s="309">
        <v>0</v>
      </c>
    </row>
    <row r="35" spans="1:4" s="311" customFormat="1" ht="12.75">
      <c r="A35" s="324" t="s">
        <v>38</v>
      </c>
      <c r="B35" s="327" t="s">
        <v>39</v>
      </c>
      <c r="C35" s="334">
        <v>12</v>
      </c>
      <c r="D35" s="309">
        <v>8</v>
      </c>
    </row>
    <row r="36" spans="1:4" s="305" customFormat="1" ht="16.5" customHeight="1">
      <c r="A36" s="304" t="s">
        <v>643</v>
      </c>
      <c r="B36" s="425" t="s">
        <v>40</v>
      </c>
      <c r="C36" s="331">
        <v>7</v>
      </c>
      <c r="D36" s="314">
        <v>3</v>
      </c>
    </row>
    <row r="37" spans="1:4" s="305" customFormat="1" ht="12.75" hidden="1">
      <c r="A37" s="304" t="s">
        <v>41</v>
      </c>
      <c r="B37" s="323" t="s">
        <v>42</v>
      </c>
      <c r="C37" s="331"/>
      <c r="D37" s="314">
        <v>0</v>
      </c>
    </row>
    <row r="38" spans="1:4" s="305" customFormat="1" ht="31.5" customHeight="1" hidden="1">
      <c r="A38" s="304" t="s">
        <v>647</v>
      </c>
      <c r="B38" s="323" t="s">
        <v>43</v>
      </c>
      <c r="C38" s="331"/>
      <c r="D38" s="314">
        <v>0</v>
      </c>
    </row>
    <row r="39" spans="1:4" s="305" customFormat="1" ht="31.5" customHeight="1" hidden="1">
      <c r="A39" s="304" t="s">
        <v>650</v>
      </c>
      <c r="B39" s="323" t="s">
        <v>44</v>
      </c>
      <c r="C39" s="331"/>
      <c r="D39" s="314">
        <v>0</v>
      </c>
    </row>
    <row r="40" spans="1:4" s="305" customFormat="1" ht="25.5" hidden="1">
      <c r="A40" s="428" t="s">
        <v>45</v>
      </c>
      <c r="B40" s="429" t="s">
        <v>46</v>
      </c>
      <c r="C40" s="430"/>
      <c r="D40" s="314">
        <v>0</v>
      </c>
    </row>
    <row r="41" spans="1:4" s="305" customFormat="1" ht="12.75" hidden="1">
      <c r="A41" s="304" t="s">
        <v>652</v>
      </c>
      <c r="B41" s="323" t="s">
        <v>47</v>
      </c>
      <c r="C41" s="331"/>
      <c r="D41" s="314">
        <v>0</v>
      </c>
    </row>
    <row r="42" spans="1:4" s="305" customFormat="1" ht="25.5" hidden="1">
      <c r="A42" s="428" t="s">
        <v>48</v>
      </c>
      <c r="B42" s="429" t="s">
        <v>49</v>
      </c>
      <c r="C42" s="430"/>
      <c r="D42" s="314">
        <v>0</v>
      </c>
    </row>
    <row r="43" spans="1:4" s="305" customFormat="1" ht="26.25" customHeight="1">
      <c r="A43" s="304" t="s">
        <v>654</v>
      </c>
      <c r="B43" s="323" t="s">
        <v>273</v>
      </c>
      <c r="C43" s="331">
        <v>7</v>
      </c>
      <c r="D43" s="314">
        <v>3</v>
      </c>
    </row>
    <row r="44" spans="1:4" s="305" customFormat="1" ht="25.5" hidden="1">
      <c r="A44" s="304" t="s">
        <v>656</v>
      </c>
      <c r="B44" s="323" t="s">
        <v>51</v>
      </c>
      <c r="C44" s="331"/>
      <c r="D44" s="314">
        <v>0</v>
      </c>
    </row>
    <row r="45" spans="1:4" s="305" customFormat="1" ht="12.75" hidden="1">
      <c r="A45" s="304" t="s">
        <v>52</v>
      </c>
      <c r="B45" s="323" t="s">
        <v>53</v>
      </c>
      <c r="C45" s="331"/>
      <c r="D45" s="314">
        <v>0</v>
      </c>
    </row>
    <row r="46" spans="1:4" s="305" customFormat="1" ht="15" customHeight="1" hidden="1">
      <c r="A46" s="304" t="s">
        <v>660</v>
      </c>
      <c r="B46" s="425" t="s">
        <v>54</v>
      </c>
      <c r="C46" s="331"/>
      <c r="D46" s="314">
        <v>0</v>
      </c>
    </row>
    <row r="47" spans="1:4" s="305" customFormat="1" ht="12.75" hidden="1">
      <c r="A47" s="304" t="s">
        <v>55</v>
      </c>
      <c r="B47" s="323" t="s">
        <v>56</v>
      </c>
      <c r="C47" s="331"/>
      <c r="D47" s="314">
        <v>0</v>
      </c>
    </row>
    <row r="48" spans="1:4" s="305" customFormat="1" ht="12.75" hidden="1">
      <c r="A48" s="304" t="s">
        <v>57</v>
      </c>
      <c r="B48" s="323" t="s">
        <v>58</v>
      </c>
      <c r="C48" s="331"/>
      <c r="D48" s="314">
        <v>0</v>
      </c>
    </row>
    <row r="49" spans="1:4" s="305" customFormat="1" ht="12.75" hidden="1">
      <c r="A49" s="304" t="s">
        <v>684</v>
      </c>
      <c r="B49" s="323" t="s">
        <v>59</v>
      </c>
      <c r="C49" s="331"/>
      <c r="D49" s="314">
        <v>0</v>
      </c>
    </row>
    <row r="50" spans="1:4" s="305" customFormat="1" ht="12.75" hidden="1">
      <c r="A50" s="304" t="s">
        <v>686</v>
      </c>
      <c r="B50" s="425" t="s">
        <v>60</v>
      </c>
      <c r="C50" s="331"/>
      <c r="D50" s="314">
        <v>0</v>
      </c>
    </row>
    <row r="51" spans="1:4" s="305" customFormat="1" ht="13.5" customHeight="1">
      <c r="A51" s="304" t="s">
        <v>61</v>
      </c>
      <c r="B51" s="425" t="s">
        <v>62</v>
      </c>
      <c r="C51" s="331">
        <v>5</v>
      </c>
      <c r="D51" s="314">
        <v>5</v>
      </c>
    </row>
    <row r="52" spans="1:4" s="305" customFormat="1" ht="12.75" hidden="1">
      <c r="A52" s="432" t="s">
        <v>63</v>
      </c>
      <c r="B52" s="425" t="s">
        <v>64</v>
      </c>
      <c r="C52" s="331"/>
      <c r="D52" s="309">
        <v>0</v>
      </c>
    </row>
    <row r="53" spans="1:4" s="305" customFormat="1" ht="25.5" hidden="1">
      <c r="A53" s="304" t="s">
        <v>65</v>
      </c>
      <c r="B53" s="425" t="s">
        <v>275</v>
      </c>
      <c r="C53" s="331"/>
      <c r="D53" s="309">
        <v>0</v>
      </c>
    </row>
    <row r="54" spans="1:4" s="305" customFormat="1" ht="12.75" hidden="1">
      <c r="A54" s="304" t="s">
        <v>67</v>
      </c>
      <c r="B54" s="323" t="s">
        <v>68</v>
      </c>
      <c r="C54" s="331">
        <v>0</v>
      </c>
      <c r="D54" s="309">
        <v>0</v>
      </c>
    </row>
    <row r="55" spans="1:4" s="305" customFormat="1" ht="12.75" hidden="1">
      <c r="A55" s="304" t="s">
        <v>69</v>
      </c>
      <c r="B55" s="323" t="s">
        <v>70</v>
      </c>
      <c r="C55" s="331">
        <v>0</v>
      </c>
      <c r="D55" s="309">
        <v>0</v>
      </c>
    </row>
    <row r="56" spans="1:4" s="305" customFormat="1" ht="25.5" hidden="1">
      <c r="A56" s="304" t="s">
        <v>71</v>
      </c>
      <c r="B56" s="323" t="s">
        <v>72</v>
      </c>
      <c r="C56" s="331">
        <v>0</v>
      </c>
      <c r="D56" s="309">
        <v>0</v>
      </c>
    </row>
    <row r="57" spans="1:4" s="305" customFormat="1" ht="27.75" customHeight="1" hidden="1">
      <c r="A57" s="304" t="s">
        <v>73</v>
      </c>
      <c r="B57" s="323" t="s">
        <v>74</v>
      </c>
      <c r="C57" s="331">
        <v>0</v>
      </c>
      <c r="D57" s="309">
        <v>0</v>
      </c>
    </row>
    <row r="58" spans="1:4" s="311" customFormat="1" ht="17.25" customHeight="1" hidden="1">
      <c r="A58" s="324" t="s">
        <v>75</v>
      </c>
      <c r="B58" s="325" t="s">
        <v>551</v>
      </c>
      <c r="C58" s="334"/>
      <c r="D58" s="309">
        <v>0</v>
      </c>
    </row>
    <row r="59" spans="1:4" s="311" customFormat="1" ht="17.25" customHeight="1" hidden="1">
      <c r="A59" s="324" t="s">
        <v>76</v>
      </c>
      <c r="B59" s="325" t="s">
        <v>492</v>
      </c>
      <c r="C59" s="334"/>
      <c r="D59" s="309">
        <v>0</v>
      </c>
    </row>
    <row r="60" spans="1:4" s="311" customFormat="1" ht="12.75" customHeight="1">
      <c r="A60" s="324" t="s">
        <v>77</v>
      </c>
      <c r="B60" s="327" t="s">
        <v>493</v>
      </c>
      <c r="C60" s="334">
        <v>76</v>
      </c>
      <c r="D60" s="309">
        <v>76</v>
      </c>
    </row>
    <row r="61" spans="1:4" s="311" customFormat="1" ht="18" customHeight="1" hidden="1">
      <c r="A61" s="324" t="s">
        <v>696</v>
      </c>
      <c r="B61" s="327" t="s">
        <v>78</v>
      </c>
      <c r="C61" s="334">
        <v>0</v>
      </c>
      <c r="D61" s="309">
        <v>0</v>
      </c>
    </row>
    <row r="62" spans="1:4" s="305" customFormat="1" ht="25.5" customHeight="1" hidden="1">
      <c r="A62" s="304" t="s">
        <v>79</v>
      </c>
      <c r="B62" s="425" t="s">
        <v>80</v>
      </c>
      <c r="C62" s="331">
        <v>0</v>
      </c>
      <c r="D62" s="309">
        <v>0</v>
      </c>
    </row>
    <row r="63" spans="1:4" s="311" customFormat="1" ht="12.75" customHeight="1" hidden="1">
      <c r="A63" s="346" t="s">
        <v>81</v>
      </c>
      <c r="B63" s="323" t="s">
        <v>82</v>
      </c>
      <c r="C63" s="331"/>
      <c r="D63" s="309">
        <v>0</v>
      </c>
    </row>
    <row r="64" spans="1:4" s="311" customFormat="1" ht="25.5" customHeight="1" hidden="1">
      <c r="A64" s="433" t="s">
        <v>83</v>
      </c>
      <c r="B64" s="429" t="s">
        <v>84</v>
      </c>
      <c r="C64" s="430"/>
      <c r="D64" s="309">
        <v>0</v>
      </c>
    </row>
    <row r="65" spans="1:4" s="311" customFormat="1" ht="25.5" customHeight="1" hidden="1">
      <c r="A65" s="433" t="s">
        <v>85</v>
      </c>
      <c r="B65" s="429" t="s">
        <v>86</v>
      </c>
      <c r="C65" s="430"/>
      <c r="D65" s="309">
        <v>0</v>
      </c>
    </row>
    <row r="66" spans="1:4" s="311" customFormat="1" ht="25.5" customHeight="1" hidden="1">
      <c r="A66" s="433" t="s">
        <v>87</v>
      </c>
      <c r="B66" s="429" t="s">
        <v>88</v>
      </c>
      <c r="C66" s="430"/>
      <c r="D66" s="309">
        <v>0</v>
      </c>
    </row>
    <row r="67" spans="1:4" s="311" customFormat="1" ht="42" customHeight="1" hidden="1">
      <c r="A67" s="433" t="s">
        <v>89</v>
      </c>
      <c r="B67" s="429" t="s">
        <v>90</v>
      </c>
      <c r="C67" s="430"/>
      <c r="D67" s="309">
        <v>0</v>
      </c>
    </row>
    <row r="68" spans="1:4" s="311" customFormat="1" ht="12.75" customHeight="1" hidden="1">
      <c r="A68" s="433" t="s">
        <v>91</v>
      </c>
      <c r="B68" s="429" t="s">
        <v>92</v>
      </c>
      <c r="C68" s="430"/>
      <c r="D68" s="309">
        <v>0</v>
      </c>
    </row>
    <row r="69" spans="1:4" s="311" customFormat="1" ht="38.25" customHeight="1" hidden="1">
      <c r="A69" s="433" t="s">
        <v>93</v>
      </c>
      <c r="B69" s="429" t="s">
        <v>94</v>
      </c>
      <c r="C69" s="430"/>
      <c r="D69" s="309">
        <v>0</v>
      </c>
    </row>
    <row r="70" spans="1:4" s="311" customFormat="1" ht="38.25" customHeight="1" hidden="1">
      <c r="A70" s="433" t="s">
        <v>95</v>
      </c>
      <c r="B70" s="429" t="s">
        <v>96</v>
      </c>
      <c r="C70" s="430"/>
      <c r="D70" s="309">
        <v>0</v>
      </c>
    </row>
    <row r="71" spans="1:4" s="311" customFormat="1" ht="25.5" customHeight="1" hidden="1">
      <c r="A71" s="433" t="s">
        <v>97</v>
      </c>
      <c r="B71" s="429" t="s">
        <v>98</v>
      </c>
      <c r="C71" s="430"/>
      <c r="D71" s="309">
        <v>0</v>
      </c>
    </row>
    <row r="72" spans="1:4" s="311" customFormat="1" ht="12.75" customHeight="1" hidden="1">
      <c r="A72" s="433" t="s">
        <v>99</v>
      </c>
      <c r="B72" s="429" t="s">
        <v>100</v>
      </c>
      <c r="C72" s="430"/>
      <c r="D72" s="309">
        <v>0</v>
      </c>
    </row>
    <row r="73" spans="1:4" s="311" customFormat="1" ht="12.75" customHeight="1" hidden="1">
      <c r="A73" s="346" t="s">
        <v>101</v>
      </c>
      <c r="B73" s="323" t="s">
        <v>102</v>
      </c>
      <c r="C73" s="331"/>
      <c r="D73" s="309">
        <v>0</v>
      </c>
    </row>
    <row r="74" spans="1:4" s="311" customFormat="1" ht="12.75" customHeight="1" hidden="1">
      <c r="A74" s="433" t="s">
        <v>103</v>
      </c>
      <c r="B74" s="429" t="s">
        <v>104</v>
      </c>
      <c r="C74" s="430"/>
      <c r="D74" s="309">
        <v>0</v>
      </c>
    </row>
    <row r="75" spans="1:4" s="311" customFormat="1" ht="12.75" customHeight="1" hidden="1">
      <c r="A75" s="433" t="s">
        <v>105</v>
      </c>
      <c r="B75" s="429" t="s">
        <v>106</v>
      </c>
      <c r="C75" s="430"/>
      <c r="D75" s="309">
        <v>0</v>
      </c>
    </row>
    <row r="76" spans="1:4" s="311" customFormat="1" ht="25.5" customHeight="1" hidden="1">
      <c r="A76" s="433" t="s">
        <v>107</v>
      </c>
      <c r="B76" s="429" t="s">
        <v>108</v>
      </c>
      <c r="C76" s="430"/>
      <c r="D76" s="309">
        <v>0</v>
      </c>
    </row>
    <row r="77" spans="1:4" s="311" customFormat="1" ht="63.75" customHeight="1" hidden="1">
      <c r="A77" s="433" t="s">
        <v>109</v>
      </c>
      <c r="B77" s="429" t="s">
        <v>110</v>
      </c>
      <c r="C77" s="430"/>
      <c r="D77" s="309">
        <v>0</v>
      </c>
    </row>
    <row r="78" spans="1:4" s="311" customFormat="1" ht="51.75" customHeight="1" hidden="1">
      <c r="A78" s="433" t="s">
        <v>111</v>
      </c>
      <c r="B78" s="429" t="s">
        <v>112</v>
      </c>
      <c r="C78" s="430"/>
      <c r="D78" s="309">
        <v>0</v>
      </c>
    </row>
    <row r="79" spans="1:4" s="311" customFormat="1" ht="39.75" customHeight="1" hidden="1">
      <c r="A79" s="433" t="s">
        <v>113</v>
      </c>
      <c r="B79" s="429" t="s">
        <v>114</v>
      </c>
      <c r="C79" s="430"/>
      <c r="D79" s="309">
        <v>0</v>
      </c>
    </row>
    <row r="80" spans="1:4" s="311" customFormat="1" ht="12.75" customHeight="1" hidden="1">
      <c r="A80" s="433" t="s">
        <v>115</v>
      </c>
      <c r="B80" s="429" t="s">
        <v>116</v>
      </c>
      <c r="C80" s="430"/>
      <c r="D80" s="309">
        <v>0</v>
      </c>
    </row>
    <row r="81" spans="1:4" s="311" customFormat="1" ht="16.5" customHeight="1" hidden="1">
      <c r="A81" s="433" t="s">
        <v>117</v>
      </c>
      <c r="B81" s="429" t="s">
        <v>118</v>
      </c>
      <c r="C81" s="430"/>
      <c r="D81" s="309">
        <v>0</v>
      </c>
    </row>
    <row r="82" spans="1:4" s="311" customFormat="1" ht="12.75" customHeight="1" hidden="1">
      <c r="A82" s="433" t="s">
        <v>119</v>
      </c>
      <c r="B82" s="429" t="s">
        <v>120</v>
      </c>
      <c r="C82" s="430"/>
      <c r="D82" s="309">
        <v>0</v>
      </c>
    </row>
    <row r="83" spans="1:4" s="311" customFormat="1" ht="38.25" customHeight="1" hidden="1">
      <c r="A83" s="346" t="s">
        <v>121</v>
      </c>
      <c r="B83" s="323" t="s">
        <v>122</v>
      </c>
      <c r="C83" s="331"/>
      <c r="D83" s="309">
        <v>0</v>
      </c>
    </row>
    <row r="84" spans="1:4" s="311" customFormat="1" ht="25.5" customHeight="1" hidden="1">
      <c r="A84" s="346" t="s">
        <v>123</v>
      </c>
      <c r="B84" s="323" t="s">
        <v>124</v>
      </c>
      <c r="C84" s="331"/>
      <c r="D84" s="309">
        <v>0</v>
      </c>
    </row>
    <row r="85" spans="1:4" s="311" customFormat="1" ht="31.5" customHeight="1" hidden="1">
      <c r="A85" s="346" t="s">
        <v>125</v>
      </c>
      <c r="B85" s="323" t="s">
        <v>126</v>
      </c>
      <c r="C85" s="331"/>
      <c r="D85" s="309">
        <v>0</v>
      </c>
    </row>
    <row r="86" spans="1:4" s="305" customFormat="1" ht="25.5" customHeight="1" hidden="1">
      <c r="A86" s="346" t="s">
        <v>127</v>
      </c>
      <c r="B86" s="425" t="s">
        <v>128</v>
      </c>
      <c r="C86" s="331">
        <v>0</v>
      </c>
      <c r="D86" s="309">
        <v>0</v>
      </c>
    </row>
    <row r="87" spans="1:4" s="311" customFormat="1" ht="12.75" customHeight="1" hidden="1">
      <c r="A87" s="346" t="s">
        <v>129</v>
      </c>
      <c r="B87" s="323" t="s">
        <v>130</v>
      </c>
      <c r="C87" s="331"/>
      <c r="D87" s="309">
        <v>0</v>
      </c>
    </row>
    <row r="88" spans="1:4" s="311" customFormat="1" ht="47.25" customHeight="1" hidden="1">
      <c r="A88" s="346" t="s">
        <v>131</v>
      </c>
      <c r="B88" s="323" t="s">
        <v>132</v>
      </c>
      <c r="C88" s="331"/>
      <c r="D88" s="309">
        <v>0</v>
      </c>
    </row>
    <row r="89" spans="1:4" s="311" customFormat="1" ht="25.5" customHeight="1" hidden="1">
      <c r="A89" s="346" t="s">
        <v>133</v>
      </c>
      <c r="B89" s="323" t="s">
        <v>134</v>
      </c>
      <c r="C89" s="331"/>
      <c r="D89" s="309">
        <v>0</v>
      </c>
    </row>
    <row r="90" spans="1:4" s="305" customFormat="1" ht="38.25" customHeight="1" hidden="1">
      <c r="A90" s="346" t="s">
        <v>135</v>
      </c>
      <c r="B90" s="425" t="s">
        <v>136</v>
      </c>
      <c r="C90" s="331">
        <v>0</v>
      </c>
      <c r="D90" s="309">
        <v>0</v>
      </c>
    </row>
    <row r="91" spans="1:4" s="311" customFormat="1" ht="25.5" customHeight="1" hidden="1">
      <c r="A91" s="346" t="s">
        <v>137</v>
      </c>
      <c r="B91" s="323" t="s">
        <v>138</v>
      </c>
      <c r="C91" s="331"/>
      <c r="D91" s="309">
        <v>0</v>
      </c>
    </row>
    <row r="92" spans="1:4" s="311" customFormat="1" ht="38.25" customHeight="1" hidden="1">
      <c r="A92" s="433" t="s">
        <v>139</v>
      </c>
      <c r="B92" s="429" t="s">
        <v>140</v>
      </c>
      <c r="C92" s="430"/>
      <c r="D92" s="309">
        <v>0</v>
      </c>
    </row>
    <row r="93" spans="1:4" s="311" customFormat="1" ht="38.25" customHeight="1" hidden="1">
      <c r="A93" s="433" t="s">
        <v>141</v>
      </c>
      <c r="B93" s="429" t="s">
        <v>142</v>
      </c>
      <c r="C93" s="430"/>
      <c r="D93" s="309">
        <v>0</v>
      </c>
    </row>
    <row r="94" spans="1:4" s="311" customFormat="1" ht="32.25" customHeight="1" hidden="1">
      <c r="A94" s="346" t="s">
        <v>143</v>
      </c>
      <c r="B94" s="323" t="s">
        <v>144</v>
      </c>
      <c r="C94" s="331"/>
      <c r="D94" s="309">
        <v>0</v>
      </c>
    </row>
    <row r="95" spans="1:4" s="311" customFormat="1" ht="39" customHeight="1" hidden="1">
      <c r="A95" s="433" t="s">
        <v>145</v>
      </c>
      <c r="B95" s="429" t="s">
        <v>146</v>
      </c>
      <c r="C95" s="430"/>
      <c r="D95" s="309">
        <v>0</v>
      </c>
    </row>
    <row r="96" spans="1:4" s="311" customFormat="1" ht="40.5" customHeight="1" hidden="1">
      <c r="A96" s="433" t="s">
        <v>147</v>
      </c>
      <c r="B96" s="429" t="s">
        <v>298</v>
      </c>
      <c r="C96" s="430"/>
      <c r="D96" s="309">
        <v>0</v>
      </c>
    </row>
    <row r="97" spans="1:4" s="311" customFormat="1" ht="12.75" customHeight="1">
      <c r="A97" s="338" t="s">
        <v>698</v>
      </c>
      <c r="B97" s="327" t="s">
        <v>155</v>
      </c>
      <c r="C97" s="334">
        <v>76</v>
      </c>
      <c r="D97" s="309">
        <v>76</v>
      </c>
    </row>
    <row r="98" spans="1:4" s="305" customFormat="1" ht="12.75" customHeight="1" hidden="1">
      <c r="A98" s="346" t="s">
        <v>156</v>
      </c>
      <c r="B98" s="425" t="s">
        <v>157</v>
      </c>
      <c r="C98" s="331"/>
      <c r="D98" s="309">
        <v>0</v>
      </c>
    </row>
    <row r="99" spans="1:4" s="305" customFormat="1" ht="25.5" customHeight="1" hidden="1">
      <c r="A99" s="346" t="s">
        <v>158</v>
      </c>
      <c r="B99" s="323" t="s">
        <v>159</v>
      </c>
      <c r="C99" s="331">
        <v>0</v>
      </c>
      <c r="D99" s="309">
        <v>0</v>
      </c>
    </row>
    <row r="100" spans="1:4" s="305" customFormat="1" ht="12.75" customHeight="1" hidden="1">
      <c r="A100" s="433" t="s">
        <v>160</v>
      </c>
      <c r="B100" s="429" t="s">
        <v>161</v>
      </c>
      <c r="C100" s="430"/>
      <c r="D100" s="309">
        <v>0</v>
      </c>
    </row>
    <row r="101" spans="1:4" s="305" customFormat="1" ht="25.5" customHeight="1" hidden="1">
      <c r="A101" s="346" t="s">
        <v>162</v>
      </c>
      <c r="B101" s="323" t="s">
        <v>163</v>
      </c>
      <c r="C101" s="331">
        <v>0</v>
      </c>
      <c r="D101" s="309">
        <v>0</v>
      </c>
    </row>
    <row r="102" spans="1:4" s="305" customFormat="1" ht="12.75" customHeight="1" hidden="1">
      <c r="A102" s="433" t="s">
        <v>164</v>
      </c>
      <c r="B102" s="429" t="s">
        <v>161</v>
      </c>
      <c r="C102" s="430"/>
      <c r="D102" s="309">
        <v>0</v>
      </c>
    </row>
    <row r="103" spans="1:4" s="305" customFormat="1" ht="12.75" customHeight="1">
      <c r="A103" s="346" t="s">
        <v>165</v>
      </c>
      <c r="B103" s="425" t="s">
        <v>166</v>
      </c>
      <c r="C103" s="331">
        <v>76</v>
      </c>
      <c r="D103" s="314">
        <v>76</v>
      </c>
    </row>
    <row r="104" spans="1:4" s="305" customFormat="1" ht="12.75" customHeight="1" hidden="1">
      <c r="A104" s="346" t="s">
        <v>167</v>
      </c>
      <c r="B104" s="323" t="s">
        <v>168</v>
      </c>
      <c r="C104" s="331">
        <v>0</v>
      </c>
      <c r="D104" s="309">
        <v>0</v>
      </c>
    </row>
    <row r="105" spans="1:4" s="305" customFormat="1" ht="12.75" customHeight="1" hidden="1">
      <c r="A105" s="346" t="s">
        <v>169</v>
      </c>
      <c r="B105" s="323" t="s">
        <v>170</v>
      </c>
      <c r="C105" s="331">
        <v>0</v>
      </c>
      <c r="D105" s="309">
        <v>0</v>
      </c>
    </row>
    <row r="106" spans="1:4" s="305" customFormat="1" ht="12.75" customHeight="1" hidden="1">
      <c r="A106" s="346" t="s">
        <v>171</v>
      </c>
      <c r="B106" s="323" t="s">
        <v>172</v>
      </c>
      <c r="C106" s="331">
        <v>0</v>
      </c>
      <c r="D106" s="309">
        <v>0</v>
      </c>
    </row>
    <row r="107" spans="1:4" s="305" customFormat="1" ht="12.75" customHeight="1" hidden="1">
      <c r="A107" s="346" t="s">
        <v>173</v>
      </c>
      <c r="B107" s="323" t="s">
        <v>174</v>
      </c>
      <c r="C107" s="331">
        <v>0</v>
      </c>
      <c r="D107" s="309">
        <v>0</v>
      </c>
    </row>
    <row r="108" spans="1:4" s="305" customFormat="1" ht="12.75" customHeight="1" hidden="1">
      <c r="A108" s="346" t="s">
        <v>175</v>
      </c>
      <c r="B108" s="323" t="s">
        <v>176</v>
      </c>
      <c r="C108" s="331">
        <v>0</v>
      </c>
      <c r="D108" s="309">
        <v>0</v>
      </c>
    </row>
    <row r="109" spans="1:4" s="305" customFormat="1" ht="12.75" customHeight="1" hidden="1">
      <c r="A109" s="346" t="s">
        <v>177</v>
      </c>
      <c r="B109" s="425" t="s">
        <v>178</v>
      </c>
      <c r="C109" s="331">
        <v>0</v>
      </c>
      <c r="D109" s="309">
        <v>0</v>
      </c>
    </row>
    <row r="110" spans="1:4" s="311" customFormat="1" ht="25.5" customHeight="1" hidden="1">
      <c r="A110" s="346" t="s">
        <v>179</v>
      </c>
      <c r="B110" s="323" t="s">
        <v>180</v>
      </c>
      <c r="C110" s="331"/>
      <c r="D110" s="309">
        <v>0</v>
      </c>
    </row>
    <row r="111" spans="1:4" s="311" customFormat="1" ht="25.5" customHeight="1" hidden="1">
      <c r="A111" s="433" t="s">
        <v>181</v>
      </c>
      <c r="B111" s="429" t="s">
        <v>182</v>
      </c>
      <c r="C111" s="430"/>
      <c r="D111" s="309">
        <v>0</v>
      </c>
    </row>
    <row r="112" spans="1:4" s="311" customFormat="1" ht="25.5" customHeight="1" hidden="1">
      <c r="A112" s="433" t="s">
        <v>183</v>
      </c>
      <c r="B112" s="429" t="s">
        <v>184</v>
      </c>
      <c r="C112" s="430"/>
      <c r="D112" s="309">
        <v>0</v>
      </c>
    </row>
    <row r="113" spans="1:4" s="311" customFormat="1" ht="25.5" customHeight="1" hidden="1">
      <c r="A113" s="433" t="s">
        <v>185</v>
      </c>
      <c r="B113" s="429" t="s">
        <v>186</v>
      </c>
      <c r="C113" s="430"/>
      <c r="D113" s="309">
        <v>0</v>
      </c>
    </row>
    <row r="114" spans="1:4" s="311" customFormat="1" ht="12.75" customHeight="1" hidden="1">
      <c r="A114" s="346" t="s">
        <v>187</v>
      </c>
      <c r="B114" s="323" t="s">
        <v>188</v>
      </c>
      <c r="C114" s="331"/>
      <c r="D114" s="309">
        <v>0</v>
      </c>
    </row>
    <row r="115" spans="1:4" s="311" customFormat="1" ht="25.5" customHeight="1" hidden="1">
      <c r="A115" s="433" t="s">
        <v>189</v>
      </c>
      <c r="B115" s="429" t="s">
        <v>190</v>
      </c>
      <c r="C115" s="430"/>
      <c r="D115" s="309">
        <v>0</v>
      </c>
    </row>
    <row r="116" spans="1:4" s="311" customFormat="1" ht="25.5" customHeight="1" hidden="1">
      <c r="A116" s="433" t="s">
        <v>191</v>
      </c>
      <c r="B116" s="429" t="s">
        <v>192</v>
      </c>
      <c r="C116" s="430"/>
      <c r="D116" s="309">
        <v>0</v>
      </c>
    </row>
    <row r="117" spans="1:4" s="311" customFormat="1" ht="25.5" customHeight="1" hidden="1">
      <c r="A117" s="433" t="s">
        <v>193</v>
      </c>
      <c r="B117" s="429" t="s">
        <v>194</v>
      </c>
      <c r="C117" s="430"/>
      <c r="D117" s="309">
        <v>0</v>
      </c>
    </row>
    <row r="118" spans="1:4" s="305" customFormat="1" ht="12.75" customHeight="1" hidden="1">
      <c r="A118" s="346" t="s">
        <v>195</v>
      </c>
      <c r="B118" s="425" t="s">
        <v>196</v>
      </c>
      <c r="C118" s="331">
        <v>0</v>
      </c>
      <c r="D118" s="309">
        <v>0</v>
      </c>
    </row>
    <row r="119" spans="1:4" s="311" customFormat="1" ht="38.25" customHeight="1" hidden="1">
      <c r="A119" s="346" t="s">
        <v>197</v>
      </c>
      <c r="B119" s="323" t="s">
        <v>198</v>
      </c>
      <c r="C119" s="331"/>
      <c r="D119" s="309">
        <v>0</v>
      </c>
    </row>
    <row r="120" spans="1:4" s="311" customFormat="1" ht="25.5" customHeight="1" hidden="1">
      <c r="A120" s="346" t="s">
        <v>199</v>
      </c>
      <c r="B120" s="323" t="s">
        <v>200</v>
      </c>
      <c r="C120" s="331"/>
      <c r="D120" s="309">
        <v>0</v>
      </c>
    </row>
    <row r="121" spans="1:4" s="311" customFormat="1" ht="13.5" customHeight="1">
      <c r="A121" s="324" t="s">
        <v>299</v>
      </c>
      <c r="B121" s="327" t="s">
        <v>300</v>
      </c>
      <c r="C121" s="309">
        <v>124978</v>
      </c>
      <c r="D121" s="309">
        <v>62561</v>
      </c>
    </row>
    <row r="122" spans="1:4" s="311" customFormat="1" ht="15.75" customHeight="1">
      <c r="A122" s="304" t="s">
        <v>301</v>
      </c>
      <c r="B122" s="425" t="s">
        <v>1244</v>
      </c>
      <c r="C122" s="331">
        <v>124978</v>
      </c>
      <c r="D122" s="314">
        <v>62561</v>
      </c>
    </row>
    <row r="123" spans="1:5" s="311" customFormat="1" ht="14.25" customHeight="1">
      <c r="A123" s="304" t="s">
        <v>302</v>
      </c>
      <c r="B123" s="323" t="s">
        <v>1246</v>
      </c>
      <c r="C123" s="331">
        <v>440</v>
      </c>
      <c r="D123" s="314">
        <v>208</v>
      </c>
      <c r="E123" s="469"/>
    </row>
    <row r="124" spans="1:4" s="311" customFormat="1" ht="24.75" customHeight="1">
      <c r="A124" s="304" t="s">
        <v>303</v>
      </c>
      <c r="B124" s="323" t="s">
        <v>304</v>
      </c>
      <c r="C124" s="331">
        <v>188</v>
      </c>
      <c r="D124" s="314">
        <v>145</v>
      </c>
    </row>
    <row r="125" spans="1:4" s="311" customFormat="1" ht="15.75" customHeight="1">
      <c r="A125" s="304" t="s">
        <v>305</v>
      </c>
      <c r="B125" s="323" t="s">
        <v>1248</v>
      </c>
      <c r="C125" s="331">
        <v>90546</v>
      </c>
      <c r="D125" s="314">
        <v>50414</v>
      </c>
    </row>
    <row r="126" spans="1:4" s="311" customFormat="1" ht="13.5" customHeight="1">
      <c r="A126" s="304" t="s">
        <v>306</v>
      </c>
      <c r="B126" s="323" t="s">
        <v>1250</v>
      </c>
      <c r="C126" s="331">
        <v>33804</v>
      </c>
      <c r="D126" s="314">
        <v>11794</v>
      </c>
    </row>
    <row r="127" spans="1:5" s="305" customFormat="1" ht="12.75">
      <c r="A127" s="347" t="s">
        <v>201</v>
      </c>
      <c r="B127" s="327" t="s">
        <v>202</v>
      </c>
      <c r="C127" s="334">
        <v>152001</v>
      </c>
      <c r="D127" s="309">
        <v>77013</v>
      </c>
      <c r="E127" s="306"/>
    </row>
    <row r="128" spans="1:4" s="321" customFormat="1" ht="12.75">
      <c r="A128" s="438" t="s">
        <v>960</v>
      </c>
      <c r="B128" s="425" t="s">
        <v>961</v>
      </c>
      <c r="C128" s="331">
        <v>11895</v>
      </c>
      <c r="D128" s="314">
        <v>5037</v>
      </c>
    </row>
    <row r="129" spans="1:4" s="305" customFormat="1" ht="12.75" hidden="1">
      <c r="A129" s="438" t="s">
        <v>962</v>
      </c>
      <c r="B129" s="425" t="s">
        <v>963</v>
      </c>
      <c r="C129" s="331"/>
      <c r="D129" s="314">
        <v>0</v>
      </c>
    </row>
    <row r="130" spans="1:4" s="305" customFormat="1" ht="12.75">
      <c r="A130" s="438" t="s">
        <v>964</v>
      </c>
      <c r="B130" s="425" t="s">
        <v>965</v>
      </c>
      <c r="C130" s="331">
        <v>493</v>
      </c>
      <c r="D130" s="314">
        <v>293</v>
      </c>
    </row>
    <row r="131" spans="1:4" s="305" customFormat="1" ht="12.75">
      <c r="A131" s="438" t="s">
        <v>966</v>
      </c>
      <c r="B131" s="425" t="s">
        <v>967</v>
      </c>
      <c r="C131" s="331">
        <v>9210</v>
      </c>
      <c r="D131" s="314">
        <v>4707</v>
      </c>
    </row>
    <row r="132" spans="1:4" s="305" customFormat="1" ht="12.75" hidden="1">
      <c r="A132" s="438" t="s">
        <v>968</v>
      </c>
      <c r="B132" s="425" t="s">
        <v>969</v>
      </c>
      <c r="C132" s="331">
        <v>0</v>
      </c>
      <c r="D132" s="314">
        <v>0</v>
      </c>
    </row>
    <row r="133" spans="1:4" s="305" customFormat="1" ht="12.75">
      <c r="A133" s="438" t="s">
        <v>970</v>
      </c>
      <c r="B133" s="425" t="s">
        <v>971</v>
      </c>
      <c r="C133" s="331">
        <v>3251</v>
      </c>
      <c r="D133" s="314">
        <v>3119</v>
      </c>
    </row>
    <row r="134" spans="1:4" s="305" customFormat="1" ht="12.75" hidden="1">
      <c r="A134" s="438" t="s">
        <v>972</v>
      </c>
      <c r="B134" s="425" t="s">
        <v>973</v>
      </c>
      <c r="C134" s="331">
        <v>0</v>
      </c>
      <c r="D134" s="314">
        <v>0</v>
      </c>
    </row>
    <row r="135" spans="1:4" s="305" customFormat="1" ht="12.75">
      <c r="A135" s="438" t="s">
        <v>974</v>
      </c>
      <c r="B135" s="425" t="s">
        <v>975</v>
      </c>
      <c r="C135" s="331">
        <v>46477</v>
      </c>
      <c r="D135" s="314">
        <v>20221</v>
      </c>
    </row>
    <row r="136" spans="1:4" s="311" customFormat="1" ht="12.75">
      <c r="A136" s="438" t="s">
        <v>976</v>
      </c>
      <c r="B136" s="425" t="s">
        <v>1252</v>
      </c>
      <c r="C136" s="331">
        <v>65185</v>
      </c>
      <c r="D136" s="314">
        <v>32310</v>
      </c>
    </row>
    <row r="137" spans="1:4" s="311" customFormat="1" ht="12.75">
      <c r="A137" s="438" t="s">
        <v>978</v>
      </c>
      <c r="B137" s="425" t="s">
        <v>979</v>
      </c>
      <c r="C137" s="331">
        <v>15490</v>
      </c>
      <c r="D137" s="314">
        <v>11326</v>
      </c>
    </row>
    <row r="138" spans="1:4" s="305" customFormat="1" ht="12.75">
      <c r="A138" s="349"/>
      <c r="B138" s="327" t="s">
        <v>203</v>
      </c>
      <c r="C138" s="334">
        <v>152001</v>
      </c>
      <c r="D138" s="309">
        <v>77013</v>
      </c>
    </row>
    <row r="139" spans="1:7" s="290" customFormat="1" ht="12.75" customHeight="1">
      <c r="A139" s="350" t="s">
        <v>5</v>
      </c>
      <c r="B139" s="350" t="s">
        <v>204</v>
      </c>
      <c r="C139" s="351">
        <v>137581</v>
      </c>
      <c r="D139" s="309">
        <v>67192</v>
      </c>
      <c r="E139" s="311"/>
      <c r="F139" s="311"/>
      <c r="G139" s="311"/>
    </row>
    <row r="140" spans="1:5" s="353" customFormat="1" ht="12.75" customHeight="1">
      <c r="A140" s="352" t="s">
        <v>7</v>
      </c>
      <c r="B140" s="352" t="s">
        <v>205</v>
      </c>
      <c r="C140" s="351">
        <v>118897</v>
      </c>
      <c r="D140" s="309">
        <v>51989</v>
      </c>
      <c r="E140" s="311"/>
    </row>
    <row r="141" spans="1:4" s="305" customFormat="1" ht="12.75">
      <c r="A141" s="470">
        <v>1000</v>
      </c>
      <c r="B141" s="471" t="s">
        <v>206</v>
      </c>
      <c r="C141" s="309">
        <v>4319</v>
      </c>
      <c r="D141" s="309">
        <v>3138</v>
      </c>
    </row>
    <row r="142" spans="1:4" s="305" customFormat="1" ht="12.75">
      <c r="A142" s="370" t="s">
        <v>865</v>
      </c>
      <c r="B142" s="442" t="s">
        <v>866</v>
      </c>
      <c r="C142" s="331">
        <v>3520</v>
      </c>
      <c r="D142" s="314">
        <v>2539</v>
      </c>
    </row>
    <row r="143" spans="1:4" s="305" customFormat="1" ht="25.5">
      <c r="A143" s="370" t="s">
        <v>867</v>
      </c>
      <c r="B143" s="323" t="s">
        <v>868</v>
      </c>
      <c r="C143" s="331">
        <v>799</v>
      </c>
      <c r="D143" s="314">
        <v>599</v>
      </c>
    </row>
    <row r="144" spans="1:4" s="305" customFormat="1" ht="12.75">
      <c r="A144" s="470">
        <v>2000</v>
      </c>
      <c r="B144" s="308" t="s">
        <v>870</v>
      </c>
      <c r="C144" s="309">
        <v>114578</v>
      </c>
      <c r="D144" s="309">
        <v>48851</v>
      </c>
    </row>
    <row r="145" spans="1:4" s="305" customFormat="1" ht="12.75">
      <c r="A145" s="370">
        <v>2100</v>
      </c>
      <c r="B145" s="442" t="s">
        <v>872</v>
      </c>
      <c r="C145" s="331">
        <v>1671</v>
      </c>
      <c r="D145" s="314">
        <v>1329</v>
      </c>
    </row>
    <row r="146" spans="1:4" s="305" customFormat="1" ht="12.75">
      <c r="A146" s="370">
        <v>2200</v>
      </c>
      <c r="B146" s="442" t="s">
        <v>874</v>
      </c>
      <c r="C146" s="331">
        <v>85016</v>
      </c>
      <c r="D146" s="314">
        <v>29987</v>
      </c>
    </row>
    <row r="147" spans="1:4" s="305" customFormat="1" ht="25.5">
      <c r="A147" s="370">
        <v>2300</v>
      </c>
      <c r="B147" s="323" t="s">
        <v>207</v>
      </c>
      <c r="C147" s="331">
        <v>27784</v>
      </c>
      <c r="D147" s="314">
        <v>17428</v>
      </c>
    </row>
    <row r="148" spans="1:4" s="305" customFormat="1" ht="12.75">
      <c r="A148" s="370">
        <v>2400</v>
      </c>
      <c r="B148" s="323" t="s">
        <v>878</v>
      </c>
      <c r="C148" s="331">
        <v>66</v>
      </c>
      <c r="D148" s="314">
        <v>66</v>
      </c>
    </row>
    <row r="149" spans="1:4" s="305" customFormat="1" ht="12.75">
      <c r="A149" s="370">
        <v>2500</v>
      </c>
      <c r="B149" s="323" t="s">
        <v>208</v>
      </c>
      <c r="C149" s="331">
        <v>41</v>
      </c>
      <c r="D149" s="314">
        <v>41</v>
      </c>
    </row>
    <row r="150" spans="1:4" s="305" customFormat="1" ht="24.75" customHeight="1" hidden="1">
      <c r="A150" s="370">
        <v>2800</v>
      </c>
      <c r="B150" s="323" t="s">
        <v>209</v>
      </c>
      <c r="C150" s="331">
        <v>0</v>
      </c>
      <c r="D150" s="309">
        <v>0</v>
      </c>
    </row>
    <row r="151" spans="1:6" s="353" customFormat="1" ht="12.75" customHeight="1" hidden="1">
      <c r="A151" s="358" t="s">
        <v>210</v>
      </c>
      <c r="B151" s="359" t="s">
        <v>211</v>
      </c>
      <c r="C151" s="351">
        <v>0</v>
      </c>
      <c r="D151" s="309">
        <v>0</v>
      </c>
      <c r="E151" s="311"/>
      <c r="F151" s="311"/>
    </row>
    <row r="152" spans="1:6" s="290" customFormat="1" ht="12.75" customHeight="1" hidden="1">
      <c r="A152" s="360">
        <v>4000</v>
      </c>
      <c r="B152" s="443" t="s">
        <v>884</v>
      </c>
      <c r="C152" s="362">
        <v>0</v>
      </c>
      <c r="D152" s="309">
        <v>0</v>
      </c>
      <c r="E152" s="305"/>
      <c r="F152" s="305"/>
    </row>
    <row r="153" spans="1:4" s="305" customFormat="1" ht="25.5" hidden="1">
      <c r="A153" s="444">
        <v>4100</v>
      </c>
      <c r="B153" s="323" t="s">
        <v>212</v>
      </c>
      <c r="C153" s="331"/>
      <c r="D153" s="309">
        <v>0</v>
      </c>
    </row>
    <row r="154" spans="1:4" s="321" customFormat="1" ht="12.75" hidden="1">
      <c r="A154" s="444">
        <v>4200</v>
      </c>
      <c r="B154" s="323" t="s">
        <v>213</v>
      </c>
      <c r="C154" s="331"/>
      <c r="D154" s="309">
        <v>0</v>
      </c>
    </row>
    <row r="155" spans="1:4" s="305" customFormat="1" ht="12.75" hidden="1">
      <c r="A155" s="444" t="s">
        <v>889</v>
      </c>
      <c r="B155" s="323" t="s">
        <v>214</v>
      </c>
      <c r="C155" s="331">
        <v>0</v>
      </c>
      <c r="D155" s="309">
        <v>0</v>
      </c>
    </row>
    <row r="156" spans="1:7" s="305" customFormat="1" ht="24" customHeight="1" hidden="1">
      <c r="A156" s="445" t="s">
        <v>288</v>
      </c>
      <c r="B156" s="446" t="s">
        <v>289</v>
      </c>
      <c r="C156" s="331"/>
      <c r="D156" s="309">
        <v>0</v>
      </c>
      <c r="G156" s="306"/>
    </row>
    <row r="157" spans="1:4" s="305" customFormat="1" ht="25.5" hidden="1">
      <c r="A157" s="445" t="s">
        <v>290</v>
      </c>
      <c r="B157" s="446" t="s">
        <v>291</v>
      </c>
      <c r="C157" s="331"/>
      <c r="D157" s="309">
        <v>0</v>
      </c>
    </row>
    <row r="158" spans="1:5" s="353" customFormat="1" ht="12.75" customHeight="1">
      <c r="A158" s="364" t="s">
        <v>219</v>
      </c>
      <c r="B158" s="359" t="s">
        <v>220</v>
      </c>
      <c r="C158" s="351">
        <v>18608</v>
      </c>
      <c r="D158" s="309">
        <v>15127</v>
      </c>
      <c r="E158" s="311"/>
    </row>
    <row r="159" spans="1:4" s="305" customFormat="1" ht="12.75">
      <c r="A159" s="470">
        <v>3000</v>
      </c>
      <c r="B159" s="308" t="s">
        <v>894</v>
      </c>
      <c r="C159" s="309">
        <v>4933</v>
      </c>
      <c r="D159" s="309">
        <v>4633</v>
      </c>
    </row>
    <row r="160" spans="1:4" s="305" customFormat="1" ht="12.75" hidden="1">
      <c r="A160" s="370">
        <v>3100</v>
      </c>
      <c r="B160" s="442" t="s">
        <v>896</v>
      </c>
      <c r="C160" s="331">
        <v>0</v>
      </c>
      <c r="D160" s="309">
        <v>0</v>
      </c>
    </row>
    <row r="161" spans="1:4" s="305" customFormat="1" ht="29.25" customHeight="1">
      <c r="A161" s="370">
        <v>3200</v>
      </c>
      <c r="B161" s="323" t="s">
        <v>898</v>
      </c>
      <c r="C161" s="331">
        <v>4933</v>
      </c>
      <c r="D161" s="314">
        <v>4633</v>
      </c>
    </row>
    <row r="162" spans="1:4" s="305" customFormat="1" ht="25.5" hidden="1">
      <c r="A162" s="370">
        <v>3300</v>
      </c>
      <c r="B162" s="323" t="s">
        <v>221</v>
      </c>
      <c r="C162" s="331"/>
      <c r="D162" s="309">
        <v>0</v>
      </c>
    </row>
    <row r="163" spans="1:4" s="305" customFormat="1" ht="12.75" hidden="1">
      <c r="A163" s="370">
        <v>3900</v>
      </c>
      <c r="B163" s="323" t="s">
        <v>222</v>
      </c>
      <c r="C163" s="331">
        <v>0</v>
      </c>
      <c r="D163" s="309">
        <v>0</v>
      </c>
    </row>
    <row r="164" spans="1:4" s="305" customFormat="1" ht="12.75">
      <c r="A164" s="470">
        <v>6000</v>
      </c>
      <c r="B164" s="308" t="s">
        <v>223</v>
      </c>
      <c r="C164" s="309">
        <v>13675</v>
      </c>
      <c r="D164" s="309">
        <v>10494</v>
      </c>
    </row>
    <row r="165" spans="1:7" s="305" customFormat="1" ht="12.75">
      <c r="A165" s="370">
        <v>6200</v>
      </c>
      <c r="B165" s="323" t="s">
        <v>906</v>
      </c>
      <c r="C165" s="331">
        <v>5186</v>
      </c>
      <c r="D165" s="314">
        <v>4070</v>
      </c>
      <c r="G165" s="305" t="s">
        <v>201</v>
      </c>
    </row>
    <row r="166" spans="1:4" s="305" customFormat="1" ht="12.75">
      <c r="A166" s="370">
        <v>6300</v>
      </c>
      <c r="B166" s="316" t="s">
        <v>916</v>
      </c>
      <c r="C166" s="331">
        <v>1454</v>
      </c>
      <c r="D166" s="314">
        <v>829</v>
      </c>
    </row>
    <row r="167" spans="1:4" s="305" customFormat="1" ht="25.5">
      <c r="A167" s="370">
        <v>6400</v>
      </c>
      <c r="B167" s="323" t="s">
        <v>918</v>
      </c>
      <c r="C167" s="331">
        <v>7035</v>
      </c>
      <c r="D167" s="314">
        <v>5595</v>
      </c>
    </row>
    <row r="168" spans="1:4" s="305" customFormat="1" ht="37.5" customHeight="1">
      <c r="A168" s="365" t="s">
        <v>224</v>
      </c>
      <c r="B168" s="327" t="s">
        <v>225</v>
      </c>
      <c r="C168" s="309">
        <v>76</v>
      </c>
      <c r="D168" s="309">
        <v>76</v>
      </c>
    </row>
    <row r="169" spans="1:6" s="353" customFormat="1" ht="25.5" customHeight="1" hidden="1">
      <c r="A169" s="358" t="s">
        <v>18</v>
      </c>
      <c r="B169" s="366" t="s">
        <v>226</v>
      </c>
      <c r="C169" s="309">
        <v>0</v>
      </c>
      <c r="D169" s="309">
        <v>0</v>
      </c>
      <c r="E169" s="311"/>
      <c r="F169" s="311"/>
    </row>
    <row r="170" spans="1:6" s="311" customFormat="1" ht="12.75" customHeight="1" hidden="1">
      <c r="A170" s="370">
        <v>7700</v>
      </c>
      <c r="B170" s="323" t="s">
        <v>227</v>
      </c>
      <c r="C170" s="331"/>
      <c r="D170" s="309">
        <v>0</v>
      </c>
      <c r="E170" s="305"/>
      <c r="F170" s="305"/>
    </row>
    <row r="171" spans="1:6" s="353" customFormat="1" ht="12.75" customHeight="1">
      <c r="A171" s="358" t="s">
        <v>228</v>
      </c>
      <c r="B171" s="359" t="s">
        <v>926</v>
      </c>
      <c r="C171" s="351">
        <v>76</v>
      </c>
      <c r="D171" s="309">
        <v>76</v>
      </c>
      <c r="E171" s="311"/>
      <c r="F171" s="311"/>
    </row>
    <row r="172" spans="1:4" s="305" customFormat="1" ht="12.75">
      <c r="A172" s="370">
        <v>7200</v>
      </c>
      <c r="B172" s="323" t="s">
        <v>307</v>
      </c>
      <c r="C172" s="331">
        <v>76</v>
      </c>
      <c r="D172" s="314">
        <v>76</v>
      </c>
    </row>
    <row r="173" spans="1:4" s="305" customFormat="1" ht="25.5">
      <c r="A173" s="373">
        <v>7210</v>
      </c>
      <c r="B173" s="323" t="s">
        <v>230</v>
      </c>
      <c r="C173" s="331">
        <v>76</v>
      </c>
      <c r="D173" s="314">
        <v>76</v>
      </c>
    </row>
    <row r="174" spans="1:4" s="305" customFormat="1" ht="12.75" hidden="1">
      <c r="A174" s="373">
        <v>7220</v>
      </c>
      <c r="B174" s="323" t="s">
        <v>231</v>
      </c>
      <c r="C174" s="331">
        <v>0</v>
      </c>
      <c r="D174" s="309">
        <v>0</v>
      </c>
    </row>
    <row r="175" spans="1:6" s="369" customFormat="1" ht="12.75" hidden="1">
      <c r="A175" s="373">
        <v>7230</v>
      </c>
      <c r="B175" s="472" t="s">
        <v>232</v>
      </c>
      <c r="C175" s="331"/>
      <c r="D175" s="309">
        <v>0</v>
      </c>
      <c r="E175" s="305"/>
      <c r="F175" s="305"/>
    </row>
    <row r="176" spans="1:4" s="305" customFormat="1" ht="25.5" hidden="1">
      <c r="A176" s="373">
        <v>7240</v>
      </c>
      <c r="B176" s="323" t="s">
        <v>233</v>
      </c>
      <c r="C176" s="331">
        <v>0</v>
      </c>
      <c r="D176" s="309">
        <v>0</v>
      </c>
    </row>
    <row r="177" spans="1:4" s="305" customFormat="1" ht="25.5" hidden="1">
      <c r="A177" s="373">
        <v>7260</v>
      </c>
      <c r="B177" s="323" t="s">
        <v>234</v>
      </c>
      <c r="C177" s="331"/>
      <c r="D177" s="309">
        <v>0</v>
      </c>
    </row>
    <row r="178" spans="1:4" s="305" customFormat="1" ht="12.75" hidden="1">
      <c r="A178" s="370">
        <v>7500</v>
      </c>
      <c r="B178" s="323" t="s">
        <v>1007</v>
      </c>
      <c r="C178" s="331">
        <v>0</v>
      </c>
      <c r="D178" s="309">
        <v>0</v>
      </c>
    </row>
    <row r="179" spans="1:6" s="290" customFormat="1" ht="12.75">
      <c r="A179" s="350" t="s">
        <v>38</v>
      </c>
      <c r="B179" s="359" t="s">
        <v>936</v>
      </c>
      <c r="C179" s="371">
        <v>14401</v>
      </c>
      <c r="D179" s="309">
        <v>9819</v>
      </c>
      <c r="E179" s="305"/>
      <c r="F179" s="305"/>
    </row>
    <row r="180" spans="1:6" s="353" customFormat="1" ht="12.75" customHeight="1">
      <c r="A180" s="352" t="s">
        <v>235</v>
      </c>
      <c r="B180" s="359" t="s">
        <v>236</v>
      </c>
      <c r="C180" s="371">
        <v>14401</v>
      </c>
      <c r="D180" s="309">
        <v>9819</v>
      </c>
      <c r="E180" s="311"/>
      <c r="F180" s="311"/>
    </row>
    <row r="181" spans="1:10" s="305" customFormat="1" ht="12.75">
      <c r="A181" s="470">
        <v>5000</v>
      </c>
      <c r="B181" s="308" t="s">
        <v>938</v>
      </c>
      <c r="C181" s="309">
        <v>14401</v>
      </c>
      <c r="D181" s="309">
        <v>9819</v>
      </c>
      <c r="J181" s="306"/>
    </row>
    <row r="182" spans="1:10" s="305" customFormat="1" ht="12.75" hidden="1">
      <c r="A182" s="370">
        <v>5100</v>
      </c>
      <c r="B182" s="323" t="s">
        <v>940</v>
      </c>
      <c r="C182" s="314">
        <v>0</v>
      </c>
      <c r="D182" s="309">
        <v>0</v>
      </c>
      <c r="J182" s="306"/>
    </row>
    <row r="183" spans="1:4" s="305" customFormat="1" ht="12.75">
      <c r="A183" s="370">
        <v>5200</v>
      </c>
      <c r="B183" s="323" t="s">
        <v>942</v>
      </c>
      <c r="C183" s="331">
        <v>14401</v>
      </c>
      <c r="D183" s="314">
        <v>9819</v>
      </c>
    </row>
    <row r="184" spans="1:4" s="311" customFormat="1" ht="12.75" hidden="1">
      <c r="A184" s="372" t="s">
        <v>237</v>
      </c>
      <c r="B184" s="327" t="s">
        <v>1074</v>
      </c>
      <c r="C184" s="334">
        <v>0</v>
      </c>
      <c r="D184" s="309">
        <v>0</v>
      </c>
    </row>
    <row r="185" spans="1:4" s="311" customFormat="1" ht="25.5" hidden="1">
      <c r="A185" s="370">
        <v>9200</v>
      </c>
      <c r="B185" s="323" t="s">
        <v>238</v>
      </c>
      <c r="C185" s="331">
        <v>0</v>
      </c>
      <c r="D185" s="309">
        <v>0</v>
      </c>
    </row>
    <row r="186" spans="1:4" s="311" customFormat="1" ht="25.5" hidden="1">
      <c r="A186" s="373">
        <v>9210</v>
      </c>
      <c r="B186" s="323" t="s">
        <v>239</v>
      </c>
      <c r="C186" s="331"/>
      <c r="D186" s="309">
        <v>0</v>
      </c>
    </row>
    <row r="187" spans="1:4" s="311" customFormat="1" ht="25.5" hidden="1">
      <c r="A187" s="370">
        <v>9300</v>
      </c>
      <c r="B187" s="323" t="s">
        <v>240</v>
      </c>
      <c r="C187" s="331">
        <v>0</v>
      </c>
      <c r="D187" s="309">
        <v>0</v>
      </c>
    </row>
    <row r="188" spans="1:4" s="311" customFormat="1" ht="25.5" hidden="1">
      <c r="A188" s="373">
        <v>9310</v>
      </c>
      <c r="B188" s="323" t="s">
        <v>241</v>
      </c>
      <c r="C188" s="331">
        <v>0</v>
      </c>
      <c r="D188" s="309">
        <v>0</v>
      </c>
    </row>
    <row r="189" spans="1:4" s="311" customFormat="1" ht="25.5" hidden="1">
      <c r="A189" s="373">
        <v>9320</v>
      </c>
      <c r="B189" s="323" t="s">
        <v>242</v>
      </c>
      <c r="C189" s="331">
        <v>0</v>
      </c>
      <c r="D189" s="309">
        <v>0</v>
      </c>
    </row>
    <row r="190" spans="1:4" s="311" customFormat="1" ht="25.5" hidden="1">
      <c r="A190" s="373">
        <v>9330</v>
      </c>
      <c r="B190" s="323" t="s">
        <v>243</v>
      </c>
      <c r="C190" s="331"/>
      <c r="D190" s="309">
        <v>0</v>
      </c>
    </row>
    <row r="191" spans="1:4" s="311" customFormat="1" ht="28.5" customHeight="1">
      <c r="A191" s="374" t="s">
        <v>75</v>
      </c>
      <c r="B191" s="325" t="s">
        <v>244</v>
      </c>
      <c r="C191" s="334">
        <v>19</v>
      </c>
      <c r="D191" s="309">
        <v>2</v>
      </c>
    </row>
    <row r="192" spans="1:4" s="375" customFormat="1" ht="27" customHeight="1">
      <c r="A192" s="470">
        <v>8000</v>
      </c>
      <c r="B192" s="308" t="s">
        <v>246</v>
      </c>
      <c r="C192" s="309">
        <v>19</v>
      </c>
      <c r="D192" s="309">
        <v>2</v>
      </c>
    </row>
    <row r="193" spans="1:4" s="311" customFormat="1" ht="26.25" customHeight="1">
      <c r="A193" s="356">
        <v>8400</v>
      </c>
      <c r="B193" s="313" t="s">
        <v>308</v>
      </c>
      <c r="C193" s="314">
        <v>19</v>
      </c>
      <c r="D193" s="314">
        <v>2</v>
      </c>
    </row>
    <row r="194" spans="1:5" s="305" customFormat="1" ht="12.75">
      <c r="A194" s="376"/>
      <c r="B194" s="377" t="s">
        <v>247</v>
      </c>
      <c r="C194" s="334">
        <v>-26935</v>
      </c>
      <c r="D194" s="309">
        <v>-14368</v>
      </c>
      <c r="E194" s="306"/>
    </row>
    <row r="195" spans="1:4" s="305" customFormat="1" ht="12.75">
      <c r="A195" s="376"/>
      <c r="B195" s="377" t="s">
        <v>248</v>
      </c>
      <c r="C195" s="334">
        <v>26935</v>
      </c>
      <c r="D195" s="309">
        <v>14368</v>
      </c>
    </row>
    <row r="196" spans="1:4" s="305" customFormat="1" ht="12.75">
      <c r="A196" s="374" t="s">
        <v>249</v>
      </c>
      <c r="B196" s="378" t="s">
        <v>250</v>
      </c>
      <c r="C196" s="334">
        <v>126935</v>
      </c>
      <c r="D196" s="309">
        <v>14368</v>
      </c>
    </row>
    <row r="197" spans="1:4" s="305" customFormat="1" ht="12.75">
      <c r="A197" s="304" t="s">
        <v>951</v>
      </c>
      <c r="B197" s="323" t="s">
        <v>510</v>
      </c>
      <c r="C197" s="331">
        <v>-8535</v>
      </c>
      <c r="D197" s="314">
        <v>-11122</v>
      </c>
    </row>
    <row r="198" spans="1:4" s="305" customFormat="1" ht="12.75">
      <c r="A198" s="304" t="s">
        <v>251</v>
      </c>
      <c r="B198" s="323" t="s">
        <v>252</v>
      </c>
      <c r="C198" s="331">
        <v>146565</v>
      </c>
      <c r="D198" s="314">
        <v>30718</v>
      </c>
    </row>
    <row r="199" spans="1:4" s="305" customFormat="1" ht="12.75">
      <c r="A199" s="304" t="s">
        <v>253</v>
      </c>
      <c r="B199" s="323" t="s">
        <v>254</v>
      </c>
      <c r="C199" s="331">
        <v>-11095</v>
      </c>
      <c r="D199" s="314">
        <v>-5228</v>
      </c>
    </row>
    <row r="200" spans="1:4" s="375" customFormat="1" ht="25.5" hidden="1">
      <c r="A200" s="379" t="s">
        <v>255</v>
      </c>
      <c r="B200" s="327" t="s">
        <v>447</v>
      </c>
      <c r="C200" s="334">
        <v>0</v>
      </c>
      <c r="D200" s="309">
        <v>0</v>
      </c>
    </row>
    <row r="201" spans="1:4" s="375" customFormat="1" ht="12.75" hidden="1">
      <c r="A201" s="379" t="s">
        <v>256</v>
      </c>
      <c r="B201" s="327" t="s">
        <v>448</v>
      </c>
      <c r="C201" s="380">
        <v>0</v>
      </c>
      <c r="D201" s="309">
        <v>0</v>
      </c>
    </row>
    <row r="202" spans="1:4" s="290" customFormat="1" ht="12.75" hidden="1">
      <c r="A202" s="374" t="s">
        <v>957</v>
      </c>
      <c r="B202" s="377" t="s">
        <v>449</v>
      </c>
      <c r="C202" s="334"/>
      <c r="D202" s="309">
        <v>0</v>
      </c>
    </row>
    <row r="203" spans="1:4" s="305" customFormat="1" ht="12.75" hidden="1">
      <c r="A203" s="374" t="s">
        <v>955</v>
      </c>
      <c r="B203" s="377" t="s">
        <v>450</v>
      </c>
      <c r="C203" s="334">
        <v>0</v>
      </c>
      <c r="D203" s="309">
        <v>0</v>
      </c>
    </row>
    <row r="204" spans="1:4" ht="15.75">
      <c r="A204" s="381" t="s">
        <v>1089</v>
      </c>
      <c r="B204" s="382" t="s">
        <v>451</v>
      </c>
      <c r="C204" s="383">
        <v>-100000</v>
      </c>
      <c r="D204" s="309">
        <v>0</v>
      </c>
    </row>
    <row r="205" spans="1:4" ht="25.5" hidden="1">
      <c r="A205" s="304" t="s">
        <v>257</v>
      </c>
      <c r="B205" s="450" t="s">
        <v>258</v>
      </c>
      <c r="C205" s="331">
        <v>0</v>
      </c>
      <c r="D205" s="309">
        <v>0</v>
      </c>
    </row>
    <row r="206" spans="1:4" ht="15.75">
      <c r="A206" s="304" t="s">
        <v>259</v>
      </c>
      <c r="B206" s="451" t="s">
        <v>260</v>
      </c>
      <c r="C206" s="331">
        <v>-100000</v>
      </c>
      <c r="D206" s="314">
        <v>0</v>
      </c>
    </row>
    <row r="207" spans="1:4" ht="15.75">
      <c r="A207" s="473"/>
      <c r="B207" s="474"/>
      <c r="C207" s="389"/>
      <c r="D207" s="475"/>
    </row>
    <row r="208" spans="1:4" s="375" customFormat="1" ht="17.25" customHeight="1">
      <c r="A208" s="476" t="s">
        <v>537</v>
      </c>
      <c r="B208" s="477"/>
      <c r="C208" s="478"/>
      <c r="D208" s="295" t="s">
        <v>455</v>
      </c>
    </row>
    <row r="209" spans="1:5" s="290" customFormat="1" ht="17.25" customHeight="1" hidden="1">
      <c r="A209" s="387"/>
      <c r="B209" s="388"/>
      <c r="C209" s="389"/>
      <c r="D209" s="389"/>
      <c r="E209" s="301"/>
    </row>
    <row r="210" spans="1:5" s="290" customFormat="1" ht="17.25" customHeight="1" hidden="1">
      <c r="A210" s="476" t="s">
        <v>537</v>
      </c>
      <c r="B210" s="477"/>
      <c r="C210" s="478"/>
      <c r="D210" s="295" t="s">
        <v>455</v>
      </c>
      <c r="E210" s="375"/>
    </row>
    <row r="211" spans="1:5" s="405" customFormat="1" ht="17.25" customHeight="1" hidden="1">
      <c r="A211" s="396"/>
      <c r="B211" s="391"/>
      <c r="C211" s="392"/>
      <c r="D211" s="290"/>
      <c r="E211" s="290"/>
    </row>
    <row r="212" spans="1:5" ht="15.75">
      <c r="A212" s="397"/>
      <c r="B212" s="398"/>
      <c r="C212" s="399"/>
      <c r="D212" s="290"/>
      <c r="E212" s="290"/>
    </row>
    <row r="213" spans="1:5" ht="15.75" hidden="1">
      <c r="A213" s="401"/>
      <c r="B213" s="401"/>
      <c r="C213" s="402"/>
      <c r="D213" s="404"/>
      <c r="E213" s="405"/>
    </row>
    <row r="214" spans="1:4" ht="15.75" hidden="1">
      <c r="A214" s="479"/>
      <c r="B214" s="480"/>
      <c r="C214" s="481"/>
      <c r="D214" s="481"/>
    </row>
    <row r="215" spans="1:5" ht="15.75">
      <c r="A215" s="410" t="s">
        <v>309</v>
      </c>
      <c r="B215" s="411"/>
      <c r="C215" s="412"/>
      <c r="D215" s="412"/>
      <c r="E215" s="375"/>
    </row>
    <row r="216" spans="1:2" ht="15.75">
      <c r="A216" s="396"/>
      <c r="B216" s="413"/>
    </row>
    <row r="217" spans="1:2" ht="15.75">
      <c r="A217" s="396"/>
      <c r="B217" s="413"/>
    </row>
    <row r="218" spans="1:2" ht="15.75">
      <c r="A218" s="396"/>
      <c r="B218" s="413"/>
    </row>
    <row r="219" spans="1:2" ht="15.75">
      <c r="A219" s="396"/>
      <c r="B219" s="413"/>
    </row>
    <row r="220" spans="1:2" ht="15.75">
      <c r="A220" s="396"/>
      <c r="B220" s="413"/>
    </row>
    <row r="221" spans="1:2" ht="16.5" customHeight="1">
      <c r="A221" s="396"/>
      <c r="B221" s="413"/>
    </row>
    <row r="222" spans="1:2" ht="15.75">
      <c r="A222" s="415"/>
      <c r="B222" s="413"/>
    </row>
    <row r="223" spans="1:2" ht="15.75">
      <c r="A223" s="416"/>
      <c r="B223" s="407"/>
    </row>
    <row r="224" spans="1:2" ht="15.75">
      <c r="A224" s="416"/>
      <c r="B224" s="407"/>
    </row>
    <row r="225" spans="1:2" ht="15.75">
      <c r="A225" s="416"/>
      <c r="B225" s="407"/>
    </row>
    <row r="226" spans="1:2" ht="15.75">
      <c r="A226" s="416"/>
      <c r="B226" s="407"/>
    </row>
    <row r="227" spans="1:2" ht="15.75">
      <c r="A227" s="904"/>
      <c r="B227" s="904"/>
    </row>
    <row r="228" spans="1:2" ht="15.75">
      <c r="A228" s="417"/>
      <c r="B228" s="418"/>
    </row>
    <row r="229" spans="1:2" ht="15.75">
      <c r="A229" s="417"/>
      <c r="B229" s="418"/>
    </row>
    <row r="230" ht="15.75">
      <c r="B230" s="419"/>
    </row>
    <row r="237" ht="15.75">
      <c r="B237" s="419"/>
    </row>
    <row r="244" ht="15.75">
      <c r="B244" s="419"/>
    </row>
    <row r="246" ht="15.75">
      <c r="B246" s="419"/>
    </row>
    <row r="248" ht="15.75">
      <c r="B248" s="419"/>
    </row>
    <row r="250" ht="15.75">
      <c r="B250" s="419"/>
    </row>
    <row r="252" ht="15.75">
      <c r="B252" s="419"/>
    </row>
    <row r="254" ht="15.75">
      <c r="B254" s="419"/>
    </row>
    <row r="256" ht="15.75">
      <c r="B256" s="419"/>
    </row>
    <row r="262" ht="15.75">
      <c r="B262" s="419"/>
    </row>
  </sheetData>
  <sheetProtection/>
  <mergeCells count="8">
    <mergeCell ref="A8:D8"/>
    <mergeCell ref="A227:B227"/>
    <mergeCell ref="A1:D1"/>
    <mergeCell ref="A2:D2"/>
    <mergeCell ref="A3:D3"/>
    <mergeCell ref="A4:D4"/>
    <mergeCell ref="A6:D6"/>
    <mergeCell ref="A7:D7"/>
  </mergeCells>
  <printOptions horizontalCentered="1"/>
  <pageMargins left="0.7086614173228347" right="0.7086614173228347" top="0.7480314960629921" bottom="0.7480314960629921" header="0.31496062992125984" footer="0.31496062992125984"/>
  <pageSetup firstPageNumber="43" useFirstPageNumber="1" horizontalDpi="600" verticalDpi="600" orientation="portrait" paperSize="9" scale="80" r:id="rId2"/>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sheetPr codeName="Sheet12"/>
  <dimension ref="A1:AZ34"/>
  <sheetViews>
    <sheetView zoomScalePageLayoutView="0" workbookViewId="0" topLeftCell="A1">
      <selection activeCell="E31" sqref="E31"/>
    </sheetView>
  </sheetViews>
  <sheetFormatPr defaultColWidth="9.140625" defaultRowHeight="15"/>
  <cols>
    <col min="1" max="1" width="35.140625" style="143" customWidth="1"/>
    <col min="2" max="4" width="17.7109375" style="143" customWidth="1"/>
    <col min="5" max="5" width="10.8515625" style="143" bestFit="1" customWidth="1"/>
    <col min="6" max="6" width="14.140625" style="143" customWidth="1"/>
    <col min="7" max="7" width="10.00390625" style="143" bestFit="1" customWidth="1"/>
    <col min="8" max="8" width="10.421875" style="143" customWidth="1"/>
    <col min="9" max="10" width="9.140625" style="143" customWidth="1"/>
    <col min="11" max="11" width="10.140625" style="143" customWidth="1"/>
    <col min="12" max="12" width="9.7109375" style="143" customWidth="1"/>
    <col min="13" max="13" width="10.140625" style="143" customWidth="1"/>
    <col min="14" max="16384" width="9.140625" style="143" customWidth="1"/>
  </cols>
  <sheetData>
    <row r="1" spans="1:4" s="127" customFormat="1" ht="55.5" customHeight="1">
      <c r="A1" s="921"/>
      <c r="B1" s="921"/>
      <c r="C1" s="921"/>
      <c r="D1" s="921"/>
    </row>
    <row r="2" spans="1:4" s="127" customFormat="1" ht="12.75" customHeight="1">
      <c r="A2" s="922" t="s">
        <v>424</v>
      </c>
      <c r="B2" s="922"/>
      <c r="C2" s="922"/>
      <c r="D2" s="922"/>
    </row>
    <row r="3" spans="1:4" s="194" customFormat="1" ht="26.25" customHeight="1">
      <c r="A3" s="923" t="s">
        <v>425</v>
      </c>
      <c r="B3" s="923"/>
      <c r="C3" s="923"/>
      <c r="D3" s="924"/>
    </row>
    <row r="4" spans="1:11" s="483" customFormat="1" ht="12.75">
      <c r="A4" s="910" t="s">
        <v>426</v>
      </c>
      <c r="B4" s="910"/>
      <c r="C4" s="910"/>
      <c r="D4" s="910"/>
      <c r="E4" s="422"/>
      <c r="F4" s="422"/>
      <c r="G4" s="422"/>
      <c r="H4" s="422"/>
      <c r="I4" s="422"/>
      <c r="J4" s="482"/>
      <c r="K4" s="128"/>
    </row>
    <row r="5" spans="1:11" s="483" customFormat="1" ht="12" customHeight="1">
      <c r="A5" s="141" t="s">
        <v>541</v>
      </c>
      <c r="B5" s="484"/>
      <c r="C5" s="485"/>
      <c r="D5" s="129" t="s">
        <v>310</v>
      </c>
      <c r="E5" s="129"/>
      <c r="F5" s="486"/>
      <c r="G5" s="485"/>
      <c r="J5" s="482"/>
      <c r="K5" s="128"/>
    </row>
    <row r="6" spans="1:4" s="194" customFormat="1" ht="12.75">
      <c r="A6" s="925" t="s">
        <v>429</v>
      </c>
      <c r="B6" s="925"/>
      <c r="C6" s="925"/>
      <c r="D6" s="924"/>
    </row>
    <row r="7" spans="1:13" s="186" customFormat="1" ht="17.25" customHeight="1">
      <c r="A7" s="926" t="s">
        <v>311</v>
      </c>
      <c r="B7" s="926"/>
      <c r="C7" s="926"/>
      <c r="D7" s="926"/>
      <c r="E7" s="487"/>
      <c r="F7" s="487"/>
      <c r="G7" s="487"/>
      <c r="H7" s="487"/>
      <c r="I7" s="487"/>
      <c r="J7" s="487"/>
      <c r="K7" s="487"/>
      <c r="L7" s="487"/>
      <c r="M7" s="487"/>
    </row>
    <row r="8" spans="1:13" s="186" customFormat="1" ht="15.75" customHeight="1">
      <c r="A8" s="865" t="s">
        <v>544</v>
      </c>
      <c r="B8" s="865"/>
      <c r="C8" s="865"/>
      <c r="D8" s="865"/>
      <c r="E8" s="487"/>
      <c r="F8" s="487"/>
      <c r="G8" s="487"/>
      <c r="H8" s="487"/>
      <c r="I8" s="487"/>
      <c r="J8" s="487"/>
      <c r="K8" s="487"/>
      <c r="L8" s="487"/>
      <c r="M8" s="487"/>
    </row>
    <row r="9" spans="2:4" ht="12.75">
      <c r="B9" s="488"/>
      <c r="D9" s="193" t="s">
        <v>312</v>
      </c>
    </row>
    <row r="10" ht="12.75">
      <c r="D10" s="193" t="s">
        <v>461</v>
      </c>
    </row>
    <row r="11" spans="1:4" s="491" customFormat="1" ht="57" customHeight="1">
      <c r="A11" s="489" t="s">
        <v>433</v>
      </c>
      <c r="B11" s="490" t="s">
        <v>313</v>
      </c>
      <c r="C11" s="490" t="s">
        <v>314</v>
      </c>
      <c r="D11" s="490" t="s">
        <v>315</v>
      </c>
    </row>
    <row r="12" spans="1:4" s="494" customFormat="1" ht="11.25" customHeight="1">
      <c r="A12" s="492">
        <v>1</v>
      </c>
      <c r="B12" s="492">
        <v>2</v>
      </c>
      <c r="C12" s="493">
        <v>3</v>
      </c>
      <c r="D12" s="493">
        <v>4</v>
      </c>
    </row>
    <row r="13" spans="1:7" s="497" customFormat="1" ht="12.75" customHeight="1">
      <c r="A13" s="495" t="s">
        <v>316</v>
      </c>
      <c r="B13" s="131">
        <v>1690400959</v>
      </c>
      <c r="C13" s="131">
        <v>1588393283</v>
      </c>
      <c r="D13" s="131">
        <v>-102007676</v>
      </c>
      <c r="E13" s="496"/>
      <c r="F13" s="496"/>
      <c r="G13" s="496"/>
    </row>
    <row r="14" spans="1:6" s="497" customFormat="1" ht="12.75" customHeight="1">
      <c r="A14" s="133" t="s">
        <v>317</v>
      </c>
      <c r="B14" s="132">
        <v>1690365360</v>
      </c>
      <c r="C14" s="132">
        <v>1588385260</v>
      </c>
      <c r="D14" s="132">
        <v>-101980100</v>
      </c>
      <c r="E14" s="496"/>
      <c r="F14" s="496"/>
    </row>
    <row r="15" spans="1:6" s="497" customFormat="1" ht="12.75" customHeight="1">
      <c r="A15" s="498" t="s">
        <v>318</v>
      </c>
      <c r="B15" s="132">
        <v>292150591</v>
      </c>
      <c r="C15" s="132">
        <v>331826145</v>
      </c>
      <c r="D15" s="132">
        <v>39675554</v>
      </c>
      <c r="E15" s="496"/>
      <c r="F15" s="496"/>
    </row>
    <row r="16" spans="1:10" ht="12.75" customHeight="1">
      <c r="A16" s="499" t="s">
        <v>319</v>
      </c>
      <c r="B16" s="134">
        <v>291143264</v>
      </c>
      <c r="C16" s="134">
        <v>330547697</v>
      </c>
      <c r="D16" s="134">
        <v>39404433</v>
      </c>
      <c r="E16" s="496"/>
      <c r="F16" s="496"/>
      <c r="G16" s="497"/>
      <c r="H16" s="497"/>
      <c r="I16" s="497"/>
      <c r="J16" s="497"/>
    </row>
    <row r="17" spans="1:10" ht="12.75">
      <c r="A17" s="499" t="s">
        <v>320</v>
      </c>
      <c r="B17" s="134">
        <v>1007327</v>
      </c>
      <c r="C17" s="134">
        <v>1278448</v>
      </c>
      <c r="D17" s="134">
        <v>271121</v>
      </c>
      <c r="E17" s="496"/>
      <c r="F17" s="496"/>
      <c r="G17" s="497"/>
      <c r="H17" s="497"/>
      <c r="I17" s="497"/>
      <c r="J17" s="497"/>
    </row>
    <row r="18" spans="1:10" ht="12.75" customHeight="1">
      <c r="A18" s="499"/>
      <c r="B18" s="134"/>
      <c r="C18" s="134"/>
      <c r="D18" s="134"/>
      <c r="E18" s="496"/>
      <c r="F18" s="496"/>
      <c r="G18" s="497"/>
      <c r="H18" s="497"/>
      <c r="I18" s="497"/>
      <c r="J18" s="497"/>
    </row>
    <row r="19" spans="1:6" s="497" customFormat="1" ht="12.75" customHeight="1">
      <c r="A19" s="498" t="s">
        <v>321</v>
      </c>
      <c r="B19" s="132">
        <v>1398214769</v>
      </c>
      <c r="C19" s="132">
        <v>1256559115</v>
      </c>
      <c r="D19" s="132">
        <v>-141655654</v>
      </c>
      <c r="E19" s="496"/>
      <c r="F19" s="496"/>
    </row>
    <row r="20" spans="1:10" ht="12.75" customHeight="1">
      <c r="A20" s="499" t="s">
        <v>319</v>
      </c>
      <c r="B20" s="134">
        <v>789808940</v>
      </c>
      <c r="C20" s="134">
        <v>680903952</v>
      </c>
      <c r="D20" s="134">
        <v>-108904988</v>
      </c>
      <c r="E20" s="496"/>
      <c r="F20" s="496"/>
      <c r="G20" s="497"/>
      <c r="H20" s="497"/>
      <c r="I20" s="497"/>
      <c r="J20" s="497"/>
    </row>
    <row r="21" spans="1:10" ht="12.75">
      <c r="A21" s="499" t="s">
        <v>320</v>
      </c>
      <c r="B21" s="134">
        <v>608405829</v>
      </c>
      <c r="C21" s="134">
        <v>575655163</v>
      </c>
      <c r="D21" s="134">
        <v>-32750666</v>
      </c>
      <c r="E21" s="496"/>
      <c r="F21" s="496"/>
      <c r="G21" s="497"/>
      <c r="H21" s="497"/>
      <c r="I21" s="497"/>
      <c r="J21" s="497"/>
    </row>
    <row r="22" spans="1:10" ht="12.75" customHeight="1">
      <c r="A22" s="499"/>
      <c r="B22" s="134"/>
      <c r="C22" s="134"/>
      <c r="D22" s="134"/>
      <c r="E22" s="496"/>
      <c r="F22" s="496"/>
      <c r="G22" s="497"/>
      <c r="H22" s="497"/>
      <c r="I22" s="497"/>
      <c r="J22" s="497"/>
    </row>
    <row r="23" spans="1:6" s="497" customFormat="1" ht="12.75" customHeight="1">
      <c r="A23" s="133" t="s">
        <v>322</v>
      </c>
      <c r="B23" s="132">
        <v>35599</v>
      </c>
      <c r="C23" s="132">
        <v>8023</v>
      </c>
      <c r="D23" s="132">
        <v>-27576</v>
      </c>
      <c r="E23" s="496"/>
      <c r="F23" s="496"/>
    </row>
    <row r="24" spans="1:6" s="497" customFormat="1" ht="12.75">
      <c r="A24" s="498" t="s">
        <v>323</v>
      </c>
      <c r="B24" s="132">
        <v>35599</v>
      </c>
      <c r="C24" s="132">
        <v>8023</v>
      </c>
      <c r="D24" s="132">
        <v>-27576</v>
      </c>
      <c r="E24" s="496"/>
      <c r="F24" s="496"/>
    </row>
    <row r="25" spans="1:6" s="497" customFormat="1" ht="12" customHeight="1">
      <c r="A25" s="498" t="s">
        <v>324</v>
      </c>
      <c r="B25" s="132">
        <v>0</v>
      </c>
      <c r="C25" s="132">
        <v>0</v>
      </c>
      <c r="D25" s="132">
        <v>0</v>
      </c>
      <c r="E25" s="496"/>
      <c r="F25" s="496"/>
    </row>
    <row r="26" spans="1:4" ht="12.75">
      <c r="A26" s="500"/>
      <c r="B26" s="501"/>
      <c r="C26" s="501"/>
      <c r="D26" s="502"/>
    </row>
    <row r="27" spans="1:4" ht="12.75">
      <c r="A27" s="500"/>
      <c r="B27" s="501"/>
      <c r="C27" s="501"/>
      <c r="D27" s="501"/>
    </row>
    <row r="29" spans="1:52" s="505" customFormat="1" ht="12.75" customHeight="1">
      <c r="A29" s="137" t="s">
        <v>325</v>
      </c>
      <c r="B29" s="503"/>
      <c r="C29" s="138"/>
      <c r="D29" s="504" t="s">
        <v>455</v>
      </c>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row>
    <row r="30" spans="1:4" ht="15.75">
      <c r="A30" s="506"/>
      <c r="B30" s="507"/>
      <c r="C30" s="507"/>
      <c r="D30" s="508"/>
    </row>
    <row r="34" ht="12.75">
      <c r="A34" s="177" t="s">
        <v>326</v>
      </c>
    </row>
  </sheetData>
  <sheetProtection/>
  <mergeCells count="7">
    <mergeCell ref="A8:D8"/>
    <mergeCell ref="A1:D1"/>
    <mergeCell ref="A2:D2"/>
    <mergeCell ref="A3:D3"/>
    <mergeCell ref="A4:D4"/>
    <mergeCell ref="A6:D6"/>
    <mergeCell ref="A7:D7"/>
  </mergeCells>
  <printOptions horizontalCentered="1"/>
  <pageMargins left="0.984251968503937" right="0.5905511811023623" top="0.5905511811023623" bottom="0.5905511811023623" header="0.5118110236220472" footer="0.5118110236220472"/>
  <pageSetup firstPageNumber="45" useFirstPageNumber="1" horizontalDpi="600" verticalDpi="600" orientation="portrait" paperSize="9" scale="97" r:id="rId2"/>
  <headerFooter alignWithMargins="0">
    <oddFooter>&amp;C&amp;P</oddFooter>
  </headerFooter>
  <colBreaks count="1" manualBreakCount="1">
    <brk id="4" max="53" man="1"/>
  </colBreaks>
  <drawing r:id="rId1"/>
</worksheet>
</file>

<file path=xl/worksheets/sheet13.xml><?xml version="1.0" encoding="utf-8"?>
<worksheet xmlns="http://schemas.openxmlformats.org/spreadsheetml/2006/main" xmlns:r="http://schemas.openxmlformats.org/officeDocument/2006/relationships">
  <sheetPr codeName="Sheet13"/>
  <dimension ref="A1:F2353"/>
  <sheetViews>
    <sheetView zoomScalePageLayoutView="0" workbookViewId="0" topLeftCell="A1">
      <selection activeCell="I14" sqref="I14"/>
    </sheetView>
  </sheetViews>
  <sheetFormatPr defaultColWidth="9.140625" defaultRowHeight="15"/>
  <cols>
    <col min="1" max="1" width="46.00390625" style="536" customWidth="1"/>
    <col min="2" max="4" width="12.7109375" style="537" customWidth="1"/>
    <col min="5" max="5" width="12.7109375" style="538" customWidth="1"/>
    <col min="6" max="6" width="12.7109375" style="537" customWidth="1"/>
  </cols>
  <sheetData>
    <row r="1" spans="1:6" ht="60" customHeight="1">
      <c r="A1" s="927"/>
      <c r="B1" s="927"/>
      <c r="C1" s="927"/>
      <c r="D1" s="857"/>
      <c r="E1" s="857"/>
      <c r="F1" s="857"/>
    </row>
    <row r="2" spans="1:6" ht="15">
      <c r="A2" s="928" t="s">
        <v>424</v>
      </c>
      <c r="B2" s="928"/>
      <c r="C2" s="928"/>
      <c r="D2" s="928"/>
      <c r="E2" s="928"/>
      <c r="F2" s="928"/>
    </row>
    <row r="3" spans="1:6" ht="15.75">
      <c r="A3" s="929" t="s">
        <v>425</v>
      </c>
      <c r="B3" s="929"/>
      <c r="C3" s="929"/>
      <c r="D3" s="929"/>
      <c r="E3" s="929"/>
      <c r="F3" s="929"/>
    </row>
    <row r="4" spans="1:6" ht="15">
      <c r="A4" s="930" t="s">
        <v>426</v>
      </c>
      <c r="B4" s="930"/>
      <c r="C4" s="930"/>
      <c r="D4" s="930"/>
      <c r="E4" s="930"/>
      <c r="F4" s="930"/>
    </row>
    <row r="5" spans="1:6" ht="15">
      <c r="A5" s="509" t="s">
        <v>541</v>
      </c>
      <c r="B5" s="510"/>
      <c r="C5" s="510"/>
      <c r="D5" s="510"/>
      <c r="E5" s="931" t="s">
        <v>327</v>
      </c>
      <c r="F5" s="931"/>
    </row>
    <row r="6" spans="1:6" ht="15">
      <c r="A6" s="932" t="s">
        <v>328</v>
      </c>
      <c r="B6" s="932"/>
      <c r="C6" s="932"/>
      <c r="D6" s="932"/>
      <c r="E6" s="932"/>
      <c r="F6" s="932"/>
    </row>
    <row r="7" spans="1:6" ht="15">
      <c r="A7" s="511"/>
      <c r="B7" s="512"/>
      <c r="C7" s="512"/>
      <c r="D7" s="513"/>
      <c r="E7" s="514"/>
      <c r="F7" s="515" t="s">
        <v>329</v>
      </c>
    </row>
    <row r="8" spans="1:6" ht="15">
      <c r="A8" s="516"/>
      <c r="B8" s="516"/>
      <c r="C8" s="516"/>
      <c r="D8" s="517"/>
      <c r="E8" s="518"/>
      <c r="F8" s="519" t="s">
        <v>461</v>
      </c>
    </row>
    <row r="9" spans="1:6" ht="36">
      <c r="A9" s="520" t="s">
        <v>462</v>
      </c>
      <c r="B9" s="230" t="s">
        <v>463</v>
      </c>
      <c r="C9" s="230" t="s">
        <v>841</v>
      </c>
      <c r="D9" s="230" t="s">
        <v>464</v>
      </c>
      <c r="E9" s="521" t="s">
        <v>330</v>
      </c>
      <c r="F9" s="230" t="s">
        <v>466</v>
      </c>
    </row>
    <row r="10" spans="1:6" ht="15">
      <c r="A10" s="522" t="s">
        <v>331</v>
      </c>
      <c r="B10" s="523">
        <v>2</v>
      </c>
      <c r="C10" s="523">
        <v>3</v>
      </c>
      <c r="D10" s="523">
        <v>4</v>
      </c>
      <c r="E10" s="277">
        <v>5</v>
      </c>
      <c r="F10" s="523">
        <v>6</v>
      </c>
    </row>
    <row r="11" spans="1:6" ht="15">
      <c r="A11" s="524" t="s">
        <v>332</v>
      </c>
      <c r="B11" s="525"/>
      <c r="C11" s="525"/>
      <c r="D11" s="525"/>
      <c r="E11" s="526"/>
      <c r="F11" s="525"/>
    </row>
    <row r="12" spans="1:6" ht="15">
      <c r="A12" s="237" t="s">
        <v>846</v>
      </c>
      <c r="B12" s="238">
        <f>B53+B1849+B1913+B2107+B2137</f>
        <v>1596234029</v>
      </c>
      <c r="C12" s="238">
        <f>C53+C1849+C1913+C2107+C2137</f>
        <v>226110265</v>
      </c>
      <c r="D12" s="238">
        <f>D53+D1849+D1913+D2107+D2137</f>
        <v>226459861.63</v>
      </c>
      <c r="E12" s="239">
        <f>D12/B12*100</f>
        <v>14.187134061530523</v>
      </c>
      <c r="F12" s="238">
        <f>F53+F1849+F1913+F2107+F2137</f>
        <v>94297820.38</v>
      </c>
    </row>
    <row r="13" spans="1:6" ht="26.25">
      <c r="A13" s="237" t="s">
        <v>491</v>
      </c>
      <c r="B13" s="238">
        <f>B54</f>
        <v>5000</v>
      </c>
      <c r="C13" s="238">
        <f>C54</f>
        <v>0</v>
      </c>
      <c r="D13" s="238">
        <f>D54</f>
        <v>26834.51</v>
      </c>
      <c r="E13" s="239">
        <f>D13/B13*100</f>
        <v>536.6902</v>
      </c>
      <c r="F13" s="238">
        <v>17715.43</v>
      </c>
    </row>
    <row r="14" spans="1:6" ht="15">
      <c r="A14" s="237" t="s">
        <v>849</v>
      </c>
      <c r="B14" s="238">
        <f>B55</f>
        <v>67839202</v>
      </c>
      <c r="C14" s="238">
        <v>1262944</v>
      </c>
      <c r="D14" s="238">
        <v>1570881.94</v>
      </c>
      <c r="E14" s="239">
        <f aca="true" t="shared" si="0" ref="E14:E78">D14/B14*100</f>
        <v>2.315596135697469</v>
      </c>
      <c r="F14" s="238">
        <v>1341763.77</v>
      </c>
    </row>
    <row r="15" spans="1:6" ht="15">
      <c r="A15" s="237" t="s">
        <v>493</v>
      </c>
      <c r="B15" s="238">
        <f>B56</f>
        <v>0</v>
      </c>
      <c r="C15" s="238">
        <v>0</v>
      </c>
      <c r="D15" s="238">
        <v>14824.18</v>
      </c>
      <c r="E15" s="527" t="s">
        <v>440</v>
      </c>
      <c r="F15" s="238">
        <v>14824.18</v>
      </c>
    </row>
    <row r="16" spans="1:6" ht="15">
      <c r="A16" s="237" t="s">
        <v>851</v>
      </c>
      <c r="B16" s="238">
        <f>B57</f>
        <v>0</v>
      </c>
      <c r="C16" s="238">
        <v>0</v>
      </c>
      <c r="D16" s="238">
        <v>14824.18</v>
      </c>
      <c r="E16" s="527" t="s">
        <v>440</v>
      </c>
      <c r="F16" s="238">
        <v>14824.18</v>
      </c>
    </row>
    <row r="17" spans="1:6" ht="15">
      <c r="A17" s="237" t="s">
        <v>853</v>
      </c>
      <c r="B17" s="238">
        <f>B58</f>
        <v>0</v>
      </c>
      <c r="C17" s="238">
        <v>0</v>
      </c>
      <c r="D17" s="238">
        <v>14824.18</v>
      </c>
      <c r="E17" s="527" t="s">
        <v>440</v>
      </c>
      <c r="F17" s="238">
        <v>14824.18</v>
      </c>
    </row>
    <row r="18" spans="1:6" ht="15">
      <c r="A18" s="237" t="s">
        <v>855</v>
      </c>
      <c r="B18" s="238">
        <f>B59+B1851+B1914+B2108+B2138</f>
        <v>1528389827</v>
      </c>
      <c r="C18" s="238">
        <v>224847321</v>
      </c>
      <c r="D18" s="238">
        <v>224847321</v>
      </c>
      <c r="E18" s="239">
        <f t="shared" si="0"/>
        <v>14.711385605159489</v>
      </c>
      <c r="F18" s="238">
        <v>92923517</v>
      </c>
    </row>
    <row r="19" spans="1:6" ht="26.25">
      <c r="A19" s="237" t="s">
        <v>857</v>
      </c>
      <c r="B19" s="238">
        <f>B60+B1852+B1915+B2109+B2139</f>
        <v>1528389827</v>
      </c>
      <c r="C19" s="238">
        <v>224847321</v>
      </c>
      <c r="D19" s="238">
        <v>224847321</v>
      </c>
      <c r="E19" s="239">
        <f t="shared" si="0"/>
        <v>14.711385605159489</v>
      </c>
      <c r="F19" s="238">
        <v>92923517</v>
      </c>
    </row>
    <row r="20" spans="1:6" ht="15">
      <c r="A20" s="237" t="s">
        <v>983</v>
      </c>
      <c r="B20" s="238">
        <f>B61+B1853+B1916+B2110+B2140</f>
        <v>1600644263</v>
      </c>
      <c r="C20" s="238">
        <f>C61+C1853+C1916+C2110+C2140</f>
        <v>230495216</v>
      </c>
      <c r="D20" s="238">
        <f>D61+D1853+D1916+D2110+D2140</f>
        <v>208610977.54</v>
      </c>
      <c r="E20" s="239">
        <f t="shared" si="0"/>
        <v>13.032938196336758</v>
      </c>
      <c r="F20" s="238">
        <f>F61+F1853+F1916+F2110+F2140</f>
        <v>105981958.28</v>
      </c>
    </row>
    <row r="21" spans="1:6" ht="15">
      <c r="A21" s="237" t="s">
        <v>860</v>
      </c>
      <c r="B21" s="238">
        <f>B62+B1854+B1917+B2111+B2141</f>
        <v>1230135226</v>
      </c>
      <c r="C21" s="238">
        <v>196835633</v>
      </c>
      <c r="D21" s="238">
        <v>176325064.08</v>
      </c>
      <c r="E21" s="239">
        <f t="shared" si="0"/>
        <v>14.333795208300131</v>
      </c>
      <c r="F21" s="238">
        <v>98719572.89</v>
      </c>
    </row>
    <row r="22" spans="1:6" ht="15">
      <c r="A22" s="237" t="s">
        <v>862</v>
      </c>
      <c r="B22" s="238">
        <f>B63+B1855+B2142</f>
        <v>152068009</v>
      </c>
      <c r="C22" s="238">
        <v>17311278</v>
      </c>
      <c r="D22" s="238">
        <v>14710628.69</v>
      </c>
      <c r="E22" s="239">
        <f t="shared" si="0"/>
        <v>9.6737169025472</v>
      </c>
      <c r="F22" s="238">
        <v>6751332.75</v>
      </c>
    </row>
    <row r="23" spans="1:6" ht="15">
      <c r="A23" s="237" t="s">
        <v>864</v>
      </c>
      <c r="B23" s="238">
        <f>B64+B2143</f>
        <v>26466130</v>
      </c>
      <c r="C23" s="238">
        <f>C64+C2143</f>
        <v>2935555</v>
      </c>
      <c r="D23" s="238">
        <v>2410289.77</v>
      </c>
      <c r="E23" s="239">
        <f t="shared" si="0"/>
        <v>9.107072964577744</v>
      </c>
      <c r="F23" s="238">
        <v>1528628.62</v>
      </c>
    </row>
    <row r="24" spans="1:6" ht="15">
      <c r="A24" s="237" t="s">
        <v>866</v>
      </c>
      <c r="B24" s="238">
        <f>B65+B2144</f>
        <v>21130796</v>
      </c>
      <c r="C24" s="238">
        <v>2370948</v>
      </c>
      <c r="D24" s="238">
        <v>1964348</v>
      </c>
      <c r="E24" s="239">
        <f t="shared" si="0"/>
        <v>9.296138205110683</v>
      </c>
      <c r="F24" s="238">
        <v>1236656.19</v>
      </c>
    </row>
    <row r="25" spans="1:6" ht="15">
      <c r="A25" s="237" t="s">
        <v>870</v>
      </c>
      <c r="B25" s="238">
        <f>B66+B1856+B2145</f>
        <v>125601879</v>
      </c>
      <c r="C25" s="238">
        <v>14375723</v>
      </c>
      <c r="D25" s="238">
        <v>12300338.92</v>
      </c>
      <c r="E25" s="239">
        <f t="shared" si="0"/>
        <v>9.793116964436495</v>
      </c>
      <c r="F25" s="238">
        <v>5222704.13</v>
      </c>
    </row>
    <row r="26" spans="1:6" ht="15">
      <c r="A26" s="237" t="s">
        <v>884</v>
      </c>
      <c r="B26" s="238">
        <f>B1857+B2112</f>
        <v>223901550</v>
      </c>
      <c r="C26" s="238">
        <v>51177383</v>
      </c>
      <c r="D26" s="238">
        <v>49593878.34</v>
      </c>
      <c r="E26" s="239">
        <f t="shared" si="0"/>
        <v>22.149859319866255</v>
      </c>
      <c r="F26" s="238">
        <v>16839580.79</v>
      </c>
    </row>
    <row r="27" spans="1:6" ht="15">
      <c r="A27" s="237" t="s">
        <v>892</v>
      </c>
      <c r="B27" s="238">
        <f>B67+B2146</f>
        <v>543858307</v>
      </c>
      <c r="C27" s="238">
        <v>64968275</v>
      </c>
      <c r="D27" s="238">
        <v>53679103.56</v>
      </c>
      <c r="E27" s="239">
        <f t="shared" si="0"/>
        <v>9.870053076159046</v>
      </c>
      <c r="F27" s="238">
        <v>38759898.32</v>
      </c>
    </row>
    <row r="28" spans="1:6" ht="15">
      <c r="A28" s="237" t="s">
        <v>894</v>
      </c>
      <c r="B28" s="238">
        <f>B68+B2147</f>
        <v>535871710</v>
      </c>
      <c r="C28" s="238">
        <v>63687399</v>
      </c>
      <c r="D28" s="238">
        <v>52451845.68</v>
      </c>
      <c r="E28" s="239">
        <f t="shared" si="0"/>
        <v>9.788134865339318</v>
      </c>
      <c r="F28" s="238">
        <v>37905651.44</v>
      </c>
    </row>
    <row r="29" spans="1:6" ht="15">
      <c r="A29" s="237" t="s">
        <v>904</v>
      </c>
      <c r="B29" s="238">
        <f>B69</f>
        <v>7986597</v>
      </c>
      <c r="C29" s="238">
        <v>1280876</v>
      </c>
      <c r="D29" s="238">
        <v>1227257.88</v>
      </c>
      <c r="E29" s="239">
        <f t="shared" si="0"/>
        <v>15.366468096487152</v>
      </c>
      <c r="F29" s="238">
        <v>854246.88</v>
      </c>
    </row>
    <row r="30" spans="1:6" ht="26.25">
      <c r="A30" s="237" t="s">
        <v>920</v>
      </c>
      <c r="B30" s="238">
        <f>B70+B1918</f>
        <v>150056349</v>
      </c>
      <c r="C30" s="238">
        <v>41916099</v>
      </c>
      <c r="D30" s="238">
        <v>40804619.37</v>
      </c>
      <c r="E30" s="239">
        <f t="shared" si="0"/>
        <v>27.192864308593833</v>
      </c>
      <c r="F30" s="238">
        <v>28007101.25</v>
      </c>
    </row>
    <row r="31" spans="1:6" ht="15">
      <c r="A31" s="237" t="s">
        <v>922</v>
      </c>
      <c r="B31" s="238">
        <f>B71+B1919</f>
        <v>130558392</v>
      </c>
      <c r="C31" s="238">
        <v>37651917</v>
      </c>
      <c r="D31" s="238">
        <v>37112179.23</v>
      </c>
      <c r="E31" s="239">
        <f t="shared" si="0"/>
        <v>28.42573247225655</v>
      </c>
      <c r="F31" s="238">
        <v>26320112.24</v>
      </c>
    </row>
    <row r="32" spans="1:6" ht="15">
      <c r="A32" s="237" t="s">
        <v>924</v>
      </c>
      <c r="B32" s="238">
        <f>B72+B1920</f>
        <v>19497957</v>
      </c>
      <c r="C32" s="238">
        <v>4264182</v>
      </c>
      <c r="D32" s="238">
        <v>3692440.14</v>
      </c>
      <c r="E32" s="239">
        <f t="shared" si="0"/>
        <v>18.9375745366553</v>
      </c>
      <c r="F32" s="238">
        <v>1686989.01</v>
      </c>
    </row>
    <row r="33" spans="1:6" ht="15">
      <c r="A33" s="237" t="s">
        <v>926</v>
      </c>
      <c r="B33" s="238">
        <f>B73+B2148</f>
        <v>160251011</v>
      </c>
      <c r="C33" s="238">
        <v>21462598</v>
      </c>
      <c r="D33" s="238">
        <v>17536834.12</v>
      </c>
      <c r="E33" s="239">
        <f t="shared" si="0"/>
        <v>10.943353187331843</v>
      </c>
      <c r="F33" s="238">
        <v>8361659.78</v>
      </c>
    </row>
    <row r="34" spans="1:6" ht="26.25">
      <c r="A34" s="237" t="s">
        <v>932</v>
      </c>
      <c r="B34" s="238">
        <f>B74</f>
        <v>14605311</v>
      </c>
      <c r="C34" s="238">
        <v>1161357</v>
      </c>
      <c r="D34" s="238">
        <v>1130922.66</v>
      </c>
      <c r="E34" s="239">
        <f t="shared" si="0"/>
        <v>7.74322888434214</v>
      </c>
      <c r="F34" s="238">
        <v>826509.49</v>
      </c>
    </row>
    <row r="35" spans="1:6" ht="39">
      <c r="A35" s="237" t="s">
        <v>934</v>
      </c>
      <c r="B35" s="238">
        <f>B75+B2149</f>
        <v>145645700</v>
      </c>
      <c r="C35" s="238">
        <v>20301241</v>
      </c>
      <c r="D35" s="238">
        <v>16405911.46</v>
      </c>
      <c r="E35" s="239">
        <f t="shared" si="0"/>
        <v>11.264260778038762</v>
      </c>
      <c r="F35" s="238">
        <v>7535150.29</v>
      </c>
    </row>
    <row r="36" spans="1:6" ht="15">
      <c r="A36" s="237" t="s">
        <v>936</v>
      </c>
      <c r="B36" s="238">
        <f>B76+B2113+B2150</f>
        <v>370509037</v>
      </c>
      <c r="C36" s="238">
        <f>C76+C2113+C2150</f>
        <v>33659583</v>
      </c>
      <c r="D36" s="238">
        <f>D76+D2113+D2150</f>
        <v>32285913.46</v>
      </c>
      <c r="E36" s="239">
        <f t="shared" si="0"/>
        <v>8.713934138130078</v>
      </c>
      <c r="F36" s="238">
        <f>F76+F2113+F2150</f>
        <v>7262385.39</v>
      </c>
    </row>
    <row r="37" spans="1:6" ht="15">
      <c r="A37" s="237" t="s">
        <v>938</v>
      </c>
      <c r="B37" s="238">
        <f>B77+B2114+B2151</f>
        <v>293888126</v>
      </c>
      <c r="C37" s="238">
        <v>30469996</v>
      </c>
      <c r="D37" s="238">
        <v>29316640.62</v>
      </c>
      <c r="E37" s="239">
        <f t="shared" si="0"/>
        <v>9.975442362717303</v>
      </c>
      <c r="F37" s="238">
        <v>4868661.42</v>
      </c>
    </row>
    <row r="38" spans="1:6" ht="26.25">
      <c r="A38" s="237" t="s">
        <v>944</v>
      </c>
      <c r="B38" s="238">
        <f>B78</f>
        <v>76620911</v>
      </c>
      <c r="C38" s="238">
        <v>3189587</v>
      </c>
      <c r="D38" s="238">
        <v>2969272.84</v>
      </c>
      <c r="E38" s="239">
        <f t="shared" si="0"/>
        <v>3.8752773900064956</v>
      </c>
      <c r="F38" s="238">
        <v>2393723.97</v>
      </c>
    </row>
    <row r="39" spans="1:6" ht="15">
      <c r="A39" s="237" t="s">
        <v>946</v>
      </c>
      <c r="B39" s="238">
        <f>B79</f>
        <v>40130966</v>
      </c>
      <c r="C39" s="238">
        <v>2724826</v>
      </c>
      <c r="D39" s="238">
        <v>2504513.34</v>
      </c>
      <c r="E39" s="239">
        <f t="shared" si="0"/>
        <v>6.240849871393577</v>
      </c>
      <c r="F39" s="238">
        <v>1928964.47</v>
      </c>
    </row>
    <row r="40" spans="1:6" ht="26.25">
      <c r="A40" s="237" t="s">
        <v>948</v>
      </c>
      <c r="B40" s="238">
        <f>B80</f>
        <v>40130966</v>
      </c>
      <c r="C40" s="238">
        <v>2724826</v>
      </c>
      <c r="D40" s="238">
        <v>2504513.34</v>
      </c>
      <c r="E40" s="239">
        <f t="shared" si="0"/>
        <v>6.240849871393577</v>
      </c>
      <c r="F40" s="238">
        <v>1928964.47</v>
      </c>
    </row>
    <row r="41" spans="1:6" ht="26.25">
      <c r="A41" s="237" t="s">
        <v>950</v>
      </c>
      <c r="B41" s="238">
        <f>B81</f>
        <v>36489945</v>
      </c>
      <c r="C41" s="238">
        <v>464761</v>
      </c>
      <c r="D41" s="238">
        <v>464759.5</v>
      </c>
      <c r="E41" s="239">
        <f t="shared" si="0"/>
        <v>1.273664567047169</v>
      </c>
      <c r="F41" s="238">
        <v>464759.5</v>
      </c>
    </row>
    <row r="42" spans="1:6" ht="15">
      <c r="A42" s="237" t="s">
        <v>444</v>
      </c>
      <c r="B42" s="238">
        <f>B12-B20</f>
        <v>-4410234</v>
      </c>
      <c r="C42" s="238">
        <v>-4384951</v>
      </c>
      <c r="D42" s="238">
        <v>17848884.09</v>
      </c>
      <c r="E42" s="527" t="s">
        <v>440</v>
      </c>
      <c r="F42" s="238">
        <v>-11684137.9</v>
      </c>
    </row>
    <row r="43" spans="1:6" ht="15">
      <c r="A43" s="237" t="s">
        <v>445</v>
      </c>
      <c r="B43" s="238">
        <f>-B42</f>
        <v>4410234</v>
      </c>
      <c r="C43" s="238">
        <v>4384951</v>
      </c>
      <c r="D43" s="528" t="s">
        <v>440</v>
      </c>
      <c r="E43" s="527" t="s">
        <v>440</v>
      </c>
      <c r="F43" s="528" t="s">
        <v>440</v>
      </c>
    </row>
    <row r="44" spans="1:6" ht="15">
      <c r="A44" s="237" t="s">
        <v>510</v>
      </c>
      <c r="B44" s="238">
        <v>5806408</v>
      </c>
      <c r="C44" s="238">
        <v>4508951</v>
      </c>
      <c r="D44" s="528" t="s">
        <v>440</v>
      </c>
      <c r="E44" s="527" t="s">
        <v>440</v>
      </c>
      <c r="F44" s="528" t="s">
        <v>440</v>
      </c>
    </row>
    <row r="45" spans="1:6" ht="39">
      <c r="A45" s="237" t="s">
        <v>333</v>
      </c>
      <c r="B45" s="238">
        <f>B1924</f>
        <v>25108</v>
      </c>
      <c r="C45" s="238">
        <f>C1924</f>
        <v>8880</v>
      </c>
      <c r="D45" s="528" t="s">
        <v>440</v>
      </c>
      <c r="E45" s="527" t="s">
        <v>440</v>
      </c>
      <c r="F45" s="528" t="s">
        <v>440</v>
      </c>
    </row>
    <row r="46" spans="1:6" ht="26.25">
      <c r="A46" s="237" t="s">
        <v>512</v>
      </c>
      <c r="B46" s="238">
        <f>5806408-B45</f>
        <v>5781300</v>
      </c>
      <c r="C46" s="238">
        <f>4508951-C45</f>
        <v>4500071</v>
      </c>
      <c r="D46" s="528" t="s">
        <v>440</v>
      </c>
      <c r="E46" s="527" t="s">
        <v>440</v>
      </c>
      <c r="F46" s="528" t="s">
        <v>440</v>
      </c>
    </row>
    <row r="47" spans="1:6" ht="15">
      <c r="A47" s="237" t="s">
        <v>450</v>
      </c>
      <c r="B47" s="238">
        <v>2603640</v>
      </c>
      <c r="C47" s="238">
        <v>433940</v>
      </c>
      <c r="D47" s="528" t="s">
        <v>440</v>
      </c>
      <c r="E47" s="527" t="s">
        <v>440</v>
      </c>
      <c r="F47" s="528" t="s">
        <v>440</v>
      </c>
    </row>
    <row r="48" spans="1:6" ht="15">
      <c r="A48" s="237" t="s">
        <v>1021</v>
      </c>
      <c r="B48" s="238">
        <v>2603640</v>
      </c>
      <c r="C48" s="238">
        <v>433940</v>
      </c>
      <c r="D48" s="528" t="s">
        <v>440</v>
      </c>
      <c r="E48" s="527" t="s">
        <v>440</v>
      </c>
      <c r="F48" s="528" t="s">
        <v>440</v>
      </c>
    </row>
    <row r="49" spans="1:6" ht="15">
      <c r="A49" s="237" t="s">
        <v>449</v>
      </c>
      <c r="B49" s="238">
        <v>-3999814</v>
      </c>
      <c r="C49" s="238">
        <v>-557940</v>
      </c>
      <c r="D49" s="528" t="s">
        <v>440</v>
      </c>
      <c r="E49" s="527" t="s">
        <v>440</v>
      </c>
      <c r="F49" s="528" t="s">
        <v>440</v>
      </c>
    </row>
    <row r="50" spans="1:6" ht="15">
      <c r="A50" s="237" t="s">
        <v>1037</v>
      </c>
      <c r="B50" s="238">
        <v>0</v>
      </c>
      <c r="C50" s="238">
        <v>0</v>
      </c>
      <c r="D50" s="238">
        <v>16</v>
      </c>
      <c r="E50" s="527" t="s">
        <v>440</v>
      </c>
      <c r="F50" s="238">
        <v>16</v>
      </c>
    </row>
    <row r="51" spans="1:6" ht="15">
      <c r="A51" s="237" t="s">
        <v>1088</v>
      </c>
      <c r="B51" s="238">
        <v>-3999814</v>
      </c>
      <c r="C51" s="238">
        <v>-557940</v>
      </c>
      <c r="D51" s="528" t="s">
        <v>440</v>
      </c>
      <c r="E51" s="527" t="s">
        <v>440</v>
      </c>
      <c r="F51" s="528" t="s">
        <v>440</v>
      </c>
    </row>
    <row r="52" spans="1:6" ht="15">
      <c r="A52" s="524" t="s">
        <v>334</v>
      </c>
      <c r="B52" s="238"/>
      <c r="C52" s="238"/>
      <c r="D52" s="238"/>
      <c r="E52" s="529"/>
      <c r="F52" s="238"/>
    </row>
    <row r="53" spans="1:6" ht="15">
      <c r="A53" s="237" t="s">
        <v>846</v>
      </c>
      <c r="B53" s="238">
        <f>B121+B175+B317+B561+B771+B795+B850+B889+B971+B1142+B1423+B1798+B1816</f>
        <v>1132953697</v>
      </c>
      <c r="C53" s="238">
        <f>C121+C175+C317+C561+C771+C795+C850+C889+C971+C1142+C1423+C1798+C1816</f>
        <v>121047235</v>
      </c>
      <c r="D53" s="238">
        <f>D121+D175+D317+D561+D771+D795+D850+D889+D971+D1142+D1423+D1798+D1816</f>
        <v>121396831.63</v>
      </c>
      <c r="E53" s="239">
        <f t="shared" si="0"/>
        <v>10.715074406964046</v>
      </c>
      <c r="F53" s="238">
        <f>F121+F175+F317+F561+F771+F795+F850+F889+F971+F1142+F1423+F1798+F1816</f>
        <v>55831027.419999994</v>
      </c>
    </row>
    <row r="54" spans="1:6" ht="26.25">
      <c r="A54" s="237" t="s">
        <v>491</v>
      </c>
      <c r="B54" s="238">
        <f>B1143</f>
        <v>5000</v>
      </c>
      <c r="C54" s="238">
        <v>0</v>
      </c>
      <c r="D54" s="238">
        <v>26834.51</v>
      </c>
      <c r="E54" s="530">
        <f>D54/B54*100</f>
        <v>536.6902</v>
      </c>
      <c r="F54" s="238">
        <v>19859.47</v>
      </c>
    </row>
    <row r="55" spans="1:6" ht="15">
      <c r="A55" s="237" t="s">
        <v>849</v>
      </c>
      <c r="B55" s="238">
        <f>B122+B176+B891+B973+B1144+B1424</f>
        <v>67839202</v>
      </c>
      <c r="C55" s="238">
        <f>C122+C176+C891+C973+C1144+C1424</f>
        <v>1262944</v>
      </c>
      <c r="D55" s="238">
        <f>D122+D176+D891+D973+D1144+D1424</f>
        <v>1570881.94</v>
      </c>
      <c r="E55" s="239">
        <f t="shared" si="0"/>
        <v>2.315596135697469</v>
      </c>
      <c r="F55" s="238">
        <f>F122+F176+F891+F973+F1144+F1424</f>
        <v>1341763.77</v>
      </c>
    </row>
    <row r="56" spans="1:6" ht="15">
      <c r="A56" s="237" t="s">
        <v>493</v>
      </c>
      <c r="B56" s="238">
        <v>0</v>
      </c>
      <c r="C56" s="238">
        <v>0</v>
      </c>
      <c r="D56" s="238">
        <v>14824.18</v>
      </c>
      <c r="E56" s="527" t="s">
        <v>440</v>
      </c>
      <c r="F56" s="238">
        <v>14824.18</v>
      </c>
    </row>
    <row r="57" spans="1:6" ht="15">
      <c r="A57" s="237" t="s">
        <v>851</v>
      </c>
      <c r="B57" s="238">
        <v>0</v>
      </c>
      <c r="C57" s="238">
        <v>0</v>
      </c>
      <c r="D57" s="238">
        <v>14824.18</v>
      </c>
      <c r="E57" s="527" t="s">
        <v>440</v>
      </c>
      <c r="F57" s="238">
        <v>14824.18</v>
      </c>
    </row>
    <row r="58" spans="1:6" ht="15">
      <c r="A58" s="237" t="s">
        <v>853</v>
      </c>
      <c r="B58" s="238">
        <v>0</v>
      </c>
      <c r="C58" s="238">
        <v>0</v>
      </c>
      <c r="D58" s="238">
        <v>14824.18</v>
      </c>
      <c r="E58" s="527" t="s">
        <v>440</v>
      </c>
      <c r="F58" s="238">
        <v>14824.18</v>
      </c>
    </row>
    <row r="59" spans="1:6" ht="15">
      <c r="A59" s="237" t="s">
        <v>855</v>
      </c>
      <c r="B59" s="238">
        <f aca="true" t="shared" si="1" ref="B59:D60">B123+B177+B319+B563+B773+B800+B851+B892+B974+B1148+B1425+B1799+B1816</f>
        <v>1065109495</v>
      </c>
      <c r="C59" s="238">
        <f t="shared" si="1"/>
        <v>119784291</v>
      </c>
      <c r="D59" s="238">
        <f t="shared" si="1"/>
        <v>119784291</v>
      </c>
      <c r="E59" s="239">
        <f t="shared" si="0"/>
        <v>11.246195021479927</v>
      </c>
      <c r="F59" s="238">
        <f>F123+F177+F319+F563+F773+F800+F851+F892+F974+F1148+F1425+F1799+F1816</f>
        <v>54454580</v>
      </c>
    </row>
    <row r="60" spans="1:6" ht="26.25">
      <c r="A60" s="237" t="s">
        <v>857</v>
      </c>
      <c r="B60" s="238">
        <f t="shared" si="1"/>
        <v>1065109495</v>
      </c>
      <c r="C60" s="238">
        <f t="shared" si="1"/>
        <v>119784291</v>
      </c>
      <c r="D60" s="238">
        <f t="shared" si="1"/>
        <v>119784291</v>
      </c>
      <c r="E60" s="239">
        <f t="shared" si="0"/>
        <v>11.246195021479927</v>
      </c>
      <c r="F60" s="238">
        <f>F124+F178+F320+F564+F774+F801+F852+F893+F975+F1149+F1426+F1800+F1817</f>
        <v>54454580</v>
      </c>
    </row>
    <row r="61" spans="1:6" ht="15">
      <c r="A61" s="237" t="s">
        <v>983</v>
      </c>
      <c r="B61" s="238">
        <f>B125+B179+B321+B565+B775+B802+B853+B894+B976+B1150+B1427+B1801+B1818</f>
        <v>1138734997</v>
      </c>
      <c r="C61" s="238">
        <f>C125+C179+C321+C565+C775+C802+C853+C894+C976+C1150+C1427+C1801+C1818</f>
        <v>125555241</v>
      </c>
      <c r="D61" s="238">
        <v>107631409.59</v>
      </c>
      <c r="E61" s="239">
        <f t="shared" si="0"/>
        <v>9.451839969225079</v>
      </c>
      <c r="F61" s="238">
        <v>59135709.79</v>
      </c>
    </row>
    <row r="62" spans="1:6" ht="15">
      <c r="A62" s="237" t="s">
        <v>860</v>
      </c>
      <c r="B62" s="238">
        <f>B126+B180+B322+B566+B776+B803+B854+B895+B977+B1151+B1428+B1802+B1820</f>
        <v>789682266</v>
      </c>
      <c r="C62" s="238">
        <v>92760413</v>
      </c>
      <c r="D62" s="238">
        <v>75838732.06</v>
      </c>
      <c r="E62" s="239">
        <f t="shared" si="0"/>
        <v>9.603702061608663</v>
      </c>
      <c r="F62" s="238">
        <v>52105665.29</v>
      </c>
    </row>
    <row r="63" spans="1:6" ht="15">
      <c r="A63" s="237" t="s">
        <v>862</v>
      </c>
      <c r="B63" s="238">
        <f>B127+B181+B323+B567+B804+B855+B896+B978+B1152+B1429+B1821</f>
        <v>110959023</v>
      </c>
      <c r="C63" s="238">
        <v>10858104</v>
      </c>
      <c r="D63" s="238">
        <v>8795472.95</v>
      </c>
      <c r="E63" s="239">
        <f t="shared" si="0"/>
        <v>7.926775770186801</v>
      </c>
      <c r="F63" s="238">
        <v>4807396.45</v>
      </c>
    </row>
    <row r="64" spans="1:6" ht="15">
      <c r="A64" s="237" t="s">
        <v>864</v>
      </c>
      <c r="B64" s="238">
        <f>B128+B324+B568+B805+B856+B897+B979+B1153+B1430</f>
        <v>25356827</v>
      </c>
      <c r="C64" s="238">
        <f>C128+C324+C568+C805+C856+C897+C979+C1153+C1430</f>
        <v>2758353</v>
      </c>
      <c r="D64" s="238">
        <f>D128+D324+D568+D805+D856+D897+D979+D1153+D1430</f>
        <v>2248519.0100000002</v>
      </c>
      <c r="E64" s="239">
        <f>D64/B64*100</f>
        <v>8.86750936937023</v>
      </c>
      <c r="F64" s="238">
        <f>F128+F324+F568+F805+F856+F897+F979+F1153+F1430</f>
        <v>1445671.5099999998</v>
      </c>
    </row>
    <row r="65" spans="1:6" ht="15">
      <c r="A65" s="237" t="s">
        <v>866</v>
      </c>
      <c r="B65" s="238">
        <f>B129+B325+B569+B806+B857+B898+B980+B1154+B1431</f>
        <v>20277355</v>
      </c>
      <c r="C65" s="238">
        <v>2233163</v>
      </c>
      <c r="D65" s="238">
        <v>1837440.79</v>
      </c>
      <c r="E65" s="239">
        <f t="shared" si="0"/>
        <v>9.06154076801437</v>
      </c>
      <c r="F65" s="238">
        <v>1171186.01</v>
      </c>
    </row>
    <row r="66" spans="1:6" ht="15">
      <c r="A66" s="237" t="s">
        <v>870</v>
      </c>
      <c r="B66" s="238">
        <f>B130+B182+B326+B570+B807+B858+B899+B981+B1155+B1432+B1822</f>
        <v>85602196</v>
      </c>
      <c r="C66" s="238">
        <v>8099751</v>
      </c>
      <c r="D66" s="238">
        <v>6546953.94</v>
      </c>
      <c r="E66" s="239">
        <f>D66/B66*100</f>
        <v>7.648114471268938</v>
      </c>
      <c r="F66" s="238">
        <v>3361724.94</v>
      </c>
    </row>
    <row r="67" spans="1:6" ht="15">
      <c r="A67" s="237" t="s">
        <v>892</v>
      </c>
      <c r="B67" s="238">
        <f>B131+B183+B327+B571+B808+B859+B900+B982+B1156+B1433+B777+B1803</f>
        <v>528247575</v>
      </c>
      <c r="C67" s="238">
        <v>64536755</v>
      </c>
      <c r="D67" s="238">
        <v>53263578.81</v>
      </c>
      <c r="E67" s="239">
        <f t="shared" si="0"/>
        <v>10.083071145191722</v>
      </c>
      <c r="F67" s="238">
        <v>38716165.44</v>
      </c>
    </row>
    <row r="68" spans="1:6" ht="15">
      <c r="A68" s="237" t="s">
        <v>894</v>
      </c>
      <c r="B68" s="238">
        <f>B132+B184+B328+B572+B809+B860+B901+B983+B1157+B1434+B778+B1804</f>
        <v>520260978</v>
      </c>
      <c r="C68" s="238">
        <f>C132+C184+C328+C572+C809+C860+C901+C983+C1157+C1434+C778+C1804</f>
        <v>63255879</v>
      </c>
      <c r="D68" s="238">
        <v>52036320.93</v>
      </c>
      <c r="E68" s="239">
        <f t="shared" si="0"/>
        <v>10.001965000342578</v>
      </c>
      <c r="F68" s="238">
        <v>37861918.56</v>
      </c>
    </row>
    <row r="69" spans="1:6" ht="15">
      <c r="A69" s="237" t="s">
        <v>904</v>
      </c>
      <c r="B69" s="238">
        <f>B573+B1158+B1435</f>
        <v>7986597</v>
      </c>
      <c r="C69" s="238">
        <v>1280876</v>
      </c>
      <c r="D69" s="238">
        <v>1227257.88</v>
      </c>
      <c r="E69" s="239">
        <f t="shared" si="0"/>
        <v>15.366468096487152</v>
      </c>
      <c r="F69" s="238">
        <v>854246.88</v>
      </c>
    </row>
    <row r="70" spans="1:6" ht="26.25">
      <c r="A70" s="237" t="s">
        <v>920</v>
      </c>
      <c r="B70" s="238">
        <f>B902+B984+B1159+B1436</f>
        <v>7993126</v>
      </c>
      <c r="C70" s="238">
        <v>1644411</v>
      </c>
      <c r="D70" s="238">
        <v>910558.06</v>
      </c>
      <c r="E70" s="239">
        <f t="shared" si="0"/>
        <v>11.391764123322966</v>
      </c>
      <c r="F70" s="238">
        <v>866731.78</v>
      </c>
    </row>
    <row r="71" spans="1:6" ht="15">
      <c r="A71" s="237" t="s">
        <v>922</v>
      </c>
      <c r="B71" s="238">
        <f>B1160</f>
        <v>558392</v>
      </c>
      <c r="C71" s="238">
        <v>558392</v>
      </c>
      <c r="D71" s="238">
        <v>18654.65</v>
      </c>
      <c r="E71" s="239">
        <f t="shared" si="0"/>
        <v>3.340780312038855</v>
      </c>
      <c r="F71" s="238">
        <v>0</v>
      </c>
    </row>
    <row r="72" spans="1:6" ht="15">
      <c r="A72" s="237" t="s">
        <v>924</v>
      </c>
      <c r="B72" s="238">
        <f>B903+B985+B1161+B1437</f>
        <v>7434734</v>
      </c>
      <c r="C72" s="238">
        <f>C903+C985+C1161+C1437</f>
        <v>1086019</v>
      </c>
      <c r="D72" s="238">
        <f>D903+D985+D1161+D1437</f>
        <v>891903.41</v>
      </c>
      <c r="E72" s="239">
        <f t="shared" si="0"/>
        <v>11.996440087836364</v>
      </c>
      <c r="F72" s="238">
        <f>F903+F985+F1161+F1437</f>
        <v>866731.78</v>
      </c>
    </row>
    <row r="73" spans="1:6" ht="15">
      <c r="A73" s="237" t="s">
        <v>926</v>
      </c>
      <c r="B73" s="238">
        <f>B185+B329+B574+B779+B810+B861+B986+B1162+B1438</f>
        <v>142482542</v>
      </c>
      <c r="C73" s="238">
        <f>C185+C329+C574+C779+C810+C861+C986+C1162+C1438</f>
        <v>15721143</v>
      </c>
      <c r="D73" s="238">
        <f>D185+D329+D574+D779+D810+D861+D986+D1162+D1438</f>
        <v>12869122.239999996</v>
      </c>
      <c r="E73" s="239">
        <f t="shared" si="0"/>
        <v>9.032069514874317</v>
      </c>
      <c r="F73" s="238">
        <f>F185+F329+F574+F779+F810+F861+F986+F1162+F1438</f>
        <v>7715371.62</v>
      </c>
    </row>
    <row r="74" spans="1:6" ht="26.25">
      <c r="A74" s="237" t="s">
        <v>932</v>
      </c>
      <c r="B74" s="238">
        <f>B575</f>
        <v>14605311</v>
      </c>
      <c r="C74" s="238">
        <v>1161357</v>
      </c>
      <c r="D74" s="238">
        <v>1130922.66</v>
      </c>
      <c r="E74" s="239">
        <f t="shared" si="0"/>
        <v>7.74322888434214</v>
      </c>
      <c r="F74" s="238">
        <v>826509.49</v>
      </c>
    </row>
    <row r="75" spans="1:6" ht="39">
      <c r="A75" s="237" t="s">
        <v>934</v>
      </c>
      <c r="B75" s="238">
        <f>B109</f>
        <v>127877231</v>
      </c>
      <c r="C75" s="238">
        <v>14559786</v>
      </c>
      <c r="D75" s="238">
        <v>11738199.58</v>
      </c>
      <c r="E75" s="239">
        <f t="shared" si="0"/>
        <v>9.179272563385425</v>
      </c>
      <c r="F75" s="238">
        <v>6888862.13</v>
      </c>
    </row>
    <row r="76" spans="1:6" ht="15">
      <c r="A76" s="237" t="s">
        <v>936</v>
      </c>
      <c r="B76" s="238">
        <f>B110+B1823</f>
        <v>349052731</v>
      </c>
      <c r="C76" s="238">
        <v>32794828</v>
      </c>
      <c r="D76" s="238">
        <v>31792677.53</v>
      </c>
      <c r="E76" s="239">
        <f t="shared" si="0"/>
        <v>9.108273537616299</v>
      </c>
      <c r="F76" s="238">
        <v>7030044.5</v>
      </c>
    </row>
    <row r="77" spans="1:6" ht="15">
      <c r="A77" s="237" t="s">
        <v>938</v>
      </c>
      <c r="B77" s="238">
        <f>B111+B1824</f>
        <v>272431820</v>
      </c>
      <c r="C77" s="238">
        <v>29605241</v>
      </c>
      <c r="D77" s="238">
        <v>28823404.69</v>
      </c>
      <c r="E77" s="239">
        <f t="shared" si="0"/>
        <v>10.580043362776053</v>
      </c>
      <c r="F77" s="238">
        <v>4636320.53</v>
      </c>
    </row>
    <row r="78" spans="1:6" ht="26.25">
      <c r="A78" s="237" t="s">
        <v>944</v>
      </c>
      <c r="B78" s="238">
        <f>B112</f>
        <v>76620911</v>
      </c>
      <c r="C78" s="238">
        <v>3189587</v>
      </c>
      <c r="D78" s="238">
        <v>2969272.84</v>
      </c>
      <c r="E78" s="239">
        <f t="shared" si="0"/>
        <v>3.8752773900064956</v>
      </c>
      <c r="F78" s="238">
        <v>2393723.97</v>
      </c>
    </row>
    <row r="79" spans="1:6" ht="15">
      <c r="A79" s="237" t="s">
        <v>946</v>
      </c>
      <c r="B79" s="238">
        <f>B113</f>
        <v>40130966</v>
      </c>
      <c r="C79" s="238">
        <v>2724826</v>
      </c>
      <c r="D79" s="238">
        <v>2504513.34</v>
      </c>
      <c r="E79" s="239">
        <f>D79/B79*100</f>
        <v>6.240849871393577</v>
      </c>
      <c r="F79" s="238">
        <v>1928964.47</v>
      </c>
    </row>
    <row r="80" spans="1:6" ht="26.25">
      <c r="A80" s="237" t="s">
        <v>948</v>
      </c>
      <c r="B80" s="238">
        <f>B114</f>
        <v>40130966</v>
      </c>
      <c r="C80" s="238">
        <v>2724826</v>
      </c>
      <c r="D80" s="238">
        <v>2504513.34</v>
      </c>
      <c r="E80" s="239">
        <f>D80/B80*100</f>
        <v>6.240849871393577</v>
      </c>
      <c r="F80" s="238">
        <v>1928964.47</v>
      </c>
    </row>
    <row r="81" spans="1:6" ht="26.25">
      <c r="A81" s="237" t="s">
        <v>950</v>
      </c>
      <c r="B81" s="238">
        <f>B115</f>
        <v>36489945</v>
      </c>
      <c r="C81" s="238">
        <v>464761</v>
      </c>
      <c r="D81" s="238">
        <v>464759.5</v>
      </c>
      <c r="E81" s="239">
        <f>D81/B81*100</f>
        <v>1.273664567047169</v>
      </c>
      <c r="F81" s="238">
        <v>464759.5</v>
      </c>
    </row>
    <row r="82" spans="1:6" ht="15">
      <c r="A82" s="237" t="s">
        <v>444</v>
      </c>
      <c r="B82" s="238">
        <f>B53-B61</f>
        <v>-5781300</v>
      </c>
      <c r="C82" s="238">
        <v>-4508006</v>
      </c>
      <c r="D82" s="238">
        <v>13765422.04</v>
      </c>
      <c r="E82" s="527" t="s">
        <v>440</v>
      </c>
      <c r="F82" s="238">
        <v>-3304682.37</v>
      </c>
    </row>
    <row r="83" spans="1:6" ht="15">
      <c r="A83" s="237" t="s">
        <v>445</v>
      </c>
      <c r="B83" s="238">
        <f>-B82</f>
        <v>5781300</v>
      </c>
      <c r="C83" s="238">
        <v>4508006</v>
      </c>
      <c r="D83" s="528" t="s">
        <v>440</v>
      </c>
      <c r="E83" s="527" t="s">
        <v>440</v>
      </c>
      <c r="F83" s="528" t="s">
        <v>440</v>
      </c>
    </row>
    <row r="84" spans="1:6" ht="15">
      <c r="A84" s="237" t="s">
        <v>510</v>
      </c>
      <c r="B84" s="238">
        <f>B83</f>
        <v>5781300</v>
      </c>
      <c r="C84" s="238">
        <v>4508006</v>
      </c>
      <c r="D84" s="528" t="s">
        <v>440</v>
      </c>
      <c r="E84" s="527" t="s">
        <v>440</v>
      </c>
      <c r="F84" s="528" t="s">
        <v>440</v>
      </c>
    </row>
    <row r="85" spans="1:6" ht="26.25">
      <c r="A85" s="237" t="s">
        <v>512</v>
      </c>
      <c r="B85" s="238">
        <f>B83</f>
        <v>5781300</v>
      </c>
      <c r="C85" s="238">
        <v>4508006</v>
      </c>
      <c r="D85" s="528" t="s">
        <v>440</v>
      </c>
      <c r="E85" s="527" t="s">
        <v>440</v>
      </c>
      <c r="F85" s="528" t="s">
        <v>440</v>
      </c>
    </row>
    <row r="86" spans="1:6" ht="15">
      <c r="A86" s="237" t="s">
        <v>335</v>
      </c>
      <c r="B86" s="238"/>
      <c r="C86" s="238"/>
      <c r="D86" s="238"/>
      <c r="E86" s="529"/>
      <c r="F86" s="238"/>
    </row>
    <row r="87" spans="1:6" ht="15">
      <c r="A87" s="237" t="s">
        <v>846</v>
      </c>
      <c r="B87" s="238">
        <f>B121+B175+B317+B561+B771+B795+B850+B889+B971+B1142+B1423+B1798</f>
        <v>1099733670</v>
      </c>
      <c r="C87" s="238">
        <f>C121+C175+C317+C561+C771+C795+C850+C889+C971+C1142+C1423+C1798</f>
        <v>117779099</v>
      </c>
      <c r="D87" s="238">
        <f>D121+D175+D317+D561+D771+D795+D850+D889+D971+D1142+D1423+D1798</f>
        <v>118128695.63</v>
      </c>
      <c r="E87" s="239">
        <f aca="true" t="shared" si="2" ref="E87:E115">D87/B87*100</f>
        <v>10.741573060139189</v>
      </c>
      <c r="F87" s="238">
        <f>F121+F175+F317+F561+F771+F795+F850+F889+F971+F1142+F1423+F1798</f>
        <v>53463153.419999994</v>
      </c>
    </row>
    <row r="88" spans="1:6" ht="26.25">
      <c r="A88" s="531" t="s">
        <v>491</v>
      </c>
      <c r="B88" s="532">
        <f>B1143</f>
        <v>5000</v>
      </c>
      <c r="C88" s="532">
        <v>0</v>
      </c>
      <c r="D88" s="532">
        <v>26834.51</v>
      </c>
      <c r="E88" s="533">
        <f>D88/B88*100</f>
        <v>536.6902</v>
      </c>
      <c r="F88" s="532">
        <v>19859.47</v>
      </c>
    </row>
    <row r="89" spans="1:6" ht="15">
      <c r="A89" s="531" t="s">
        <v>849</v>
      </c>
      <c r="B89" s="532">
        <f>B122+B176+B891+B973+B1144+G1149+B1424</f>
        <v>67839202</v>
      </c>
      <c r="C89" s="532">
        <v>1262944</v>
      </c>
      <c r="D89" s="532">
        <v>1570881.94</v>
      </c>
      <c r="E89" s="529">
        <f t="shared" si="2"/>
        <v>2.315596135697469</v>
      </c>
      <c r="F89" s="532">
        <v>1341763.77</v>
      </c>
    </row>
    <row r="90" spans="1:6" ht="15">
      <c r="A90" s="531" t="s">
        <v>493</v>
      </c>
      <c r="B90" s="532">
        <v>0</v>
      </c>
      <c r="C90" s="532">
        <v>0</v>
      </c>
      <c r="D90" s="532">
        <v>14824.18</v>
      </c>
      <c r="E90" s="534" t="s">
        <v>440</v>
      </c>
      <c r="F90" s="532">
        <v>14824.18</v>
      </c>
    </row>
    <row r="91" spans="1:6" ht="15">
      <c r="A91" s="531" t="s">
        <v>851</v>
      </c>
      <c r="B91" s="532">
        <v>0</v>
      </c>
      <c r="C91" s="532">
        <v>0</v>
      </c>
      <c r="D91" s="532">
        <v>14824.18</v>
      </c>
      <c r="E91" s="534" t="s">
        <v>440</v>
      </c>
      <c r="F91" s="532">
        <v>14824.18</v>
      </c>
    </row>
    <row r="92" spans="1:6" ht="15">
      <c r="A92" s="531" t="s">
        <v>853</v>
      </c>
      <c r="B92" s="532">
        <v>0</v>
      </c>
      <c r="C92" s="532">
        <v>0</v>
      </c>
      <c r="D92" s="532">
        <v>14824.18</v>
      </c>
      <c r="E92" s="534" t="s">
        <v>440</v>
      </c>
      <c r="F92" s="532">
        <v>14824.18</v>
      </c>
    </row>
    <row r="93" spans="1:6" ht="15">
      <c r="A93" s="531" t="s">
        <v>855</v>
      </c>
      <c r="B93" s="532">
        <f>B123+B177+B319+B563+B773+B800+B851+B892+B974+B1148+B1425+B1799</f>
        <v>1031889468</v>
      </c>
      <c r="C93" s="532">
        <v>116516155</v>
      </c>
      <c r="D93" s="532">
        <v>116516155</v>
      </c>
      <c r="E93" s="529">
        <f t="shared" si="2"/>
        <v>11.291534472760022</v>
      </c>
      <c r="F93" s="532">
        <v>52086706</v>
      </c>
    </row>
    <row r="94" spans="1:6" ht="26.25">
      <c r="A94" s="531" t="s">
        <v>857</v>
      </c>
      <c r="B94" s="532">
        <f>B124+B178+B320+B564+B774+B801+B852+B893+B975+B1149+B1426+B1800</f>
        <v>1031889468</v>
      </c>
      <c r="C94" s="532">
        <v>116516155</v>
      </c>
      <c r="D94" s="532">
        <v>116516155</v>
      </c>
      <c r="E94" s="529">
        <f t="shared" si="2"/>
        <v>11.291534472760022</v>
      </c>
      <c r="F94" s="532">
        <v>52086706</v>
      </c>
    </row>
    <row r="95" spans="1:6" ht="15">
      <c r="A95" s="237" t="s">
        <v>983</v>
      </c>
      <c r="B95" s="238">
        <f>B125+B179+B321+B565+B775+B802+B853+B894+B976+B1150+B1427+B1801</f>
        <v>1105514970</v>
      </c>
      <c r="C95" s="238">
        <f>C125+C179+C321+C565+C775+C802+C853+C894+C976+C1150+C1427+C1801</f>
        <v>122287105</v>
      </c>
      <c r="D95" s="238">
        <f>D125+D179+D321+D565+D775+D802+D853+D894+D976+D1150+D1427+D1801</f>
        <v>104921312.83999999</v>
      </c>
      <c r="E95" s="239">
        <f t="shared" si="2"/>
        <v>9.490718415147285</v>
      </c>
      <c r="F95" s="238">
        <f>F125+F179+F321+F565+F775+F802+F853+F894+F976+F1150+F1427+F1801</f>
        <v>57083057.54</v>
      </c>
    </row>
    <row r="96" spans="1:6" ht="15">
      <c r="A96" s="531" t="s">
        <v>860</v>
      </c>
      <c r="B96" s="532">
        <f>B126+B180+B322+B566+B776+B803+B854+B895+B977+B1151+B1428+B1802</f>
        <v>787832081</v>
      </c>
      <c r="C96" s="532">
        <v>92667007</v>
      </c>
      <c r="D96" s="532">
        <v>75791635.18</v>
      </c>
      <c r="E96" s="529">
        <f t="shared" si="2"/>
        <v>9.620277849538347</v>
      </c>
      <c r="F96" s="532">
        <v>52058717.24</v>
      </c>
    </row>
    <row r="97" spans="1:6" ht="15">
      <c r="A97" s="531" t="s">
        <v>862</v>
      </c>
      <c r="B97" s="532">
        <f>B127+B181+B323+B567+B804+B855+B896+B978+B1152+B1429</f>
        <v>109108838</v>
      </c>
      <c r="C97" s="532">
        <v>10764698</v>
      </c>
      <c r="D97" s="532">
        <v>8748376.07</v>
      </c>
      <c r="E97" s="529">
        <f t="shared" si="2"/>
        <v>8.01802698146231</v>
      </c>
      <c r="F97" s="532">
        <v>4760448.4</v>
      </c>
    </row>
    <row r="98" spans="1:6" ht="15">
      <c r="A98" s="531" t="s">
        <v>864</v>
      </c>
      <c r="B98" s="532">
        <f>B128+B324+B568+B805+B856+B897+B979+B1153+B1430</f>
        <v>25356827</v>
      </c>
      <c r="C98" s="532">
        <v>2758353</v>
      </c>
      <c r="D98" s="532">
        <v>2248519.01</v>
      </c>
      <c r="E98" s="529">
        <f t="shared" si="2"/>
        <v>8.867509369370229</v>
      </c>
      <c r="F98" s="532">
        <v>1445671.51</v>
      </c>
    </row>
    <row r="99" spans="1:6" ht="15">
      <c r="A99" s="531" t="s">
        <v>866</v>
      </c>
      <c r="B99" s="532">
        <f>B129+B325+B569+B806+B857+B898+B980+B1154+B1431</f>
        <v>20277355</v>
      </c>
      <c r="C99" s="532">
        <v>2233163</v>
      </c>
      <c r="D99" s="532">
        <v>1837440.79</v>
      </c>
      <c r="E99" s="529">
        <f t="shared" si="2"/>
        <v>9.06154076801437</v>
      </c>
      <c r="F99" s="532">
        <v>1171186.01</v>
      </c>
    </row>
    <row r="100" spans="1:6" ht="15">
      <c r="A100" s="531" t="s">
        <v>870</v>
      </c>
      <c r="B100" s="532">
        <f>B130+B182+B326+B570+B807+B858+B899+B981+B1432+B1155</f>
        <v>83752011</v>
      </c>
      <c r="C100" s="532">
        <v>8006345</v>
      </c>
      <c r="D100" s="532">
        <v>6499857.06</v>
      </c>
      <c r="E100" s="529">
        <f t="shared" si="2"/>
        <v>7.760837002469111</v>
      </c>
      <c r="F100" s="532">
        <v>3314776.89</v>
      </c>
    </row>
    <row r="101" spans="1:6" ht="15">
      <c r="A101" s="531" t="s">
        <v>892</v>
      </c>
      <c r="B101" s="532">
        <f>B131+B183+B327+B571+B777+B808+B859+B900+B982+B1433+B1803+B1156</f>
        <v>528247575</v>
      </c>
      <c r="C101" s="532">
        <v>64536755</v>
      </c>
      <c r="D101" s="532">
        <v>53263578.81</v>
      </c>
      <c r="E101" s="529">
        <f t="shared" si="2"/>
        <v>10.083071145191722</v>
      </c>
      <c r="F101" s="532">
        <v>38716165.44</v>
      </c>
    </row>
    <row r="102" spans="1:6" ht="15">
      <c r="A102" s="531" t="s">
        <v>894</v>
      </c>
      <c r="B102" s="532">
        <f>B132+B184+B328+B572+B778+B809+B860+B901+B983+B1434+B1804+B1157</f>
        <v>520260978</v>
      </c>
      <c r="C102" s="532">
        <v>63255879</v>
      </c>
      <c r="D102" s="532">
        <v>52036320.93</v>
      </c>
      <c r="E102" s="529">
        <f t="shared" si="2"/>
        <v>10.001965000342578</v>
      </c>
      <c r="F102" s="532">
        <v>37861918.56</v>
      </c>
    </row>
    <row r="103" spans="1:6" ht="15">
      <c r="A103" s="531" t="s">
        <v>904</v>
      </c>
      <c r="B103" s="532">
        <f>B573+B1435+B1158</f>
        <v>7986597</v>
      </c>
      <c r="C103" s="532">
        <v>1280876</v>
      </c>
      <c r="D103" s="532">
        <v>1227257.88</v>
      </c>
      <c r="E103" s="529">
        <f t="shared" si="2"/>
        <v>15.366468096487152</v>
      </c>
      <c r="F103" s="532">
        <v>854246.88</v>
      </c>
    </row>
    <row r="104" spans="1:6" ht="26.25">
      <c r="A104" s="531" t="s">
        <v>920</v>
      </c>
      <c r="B104" s="532">
        <f>B902+B984+B1159+B1436</f>
        <v>7993126</v>
      </c>
      <c r="C104" s="532">
        <v>1644411</v>
      </c>
      <c r="D104" s="532">
        <v>910558.06</v>
      </c>
      <c r="E104" s="529">
        <f t="shared" si="2"/>
        <v>11.391764123322966</v>
      </c>
      <c r="F104" s="532">
        <v>866731.78</v>
      </c>
    </row>
    <row r="105" spans="1:6" ht="15">
      <c r="A105" s="531" t="s">
        <v>922</v>
      </c>
      <c r="B105" s="532">
        <f>B1160</f>
        <v>558392</v>
      </c>
      <c r="C105" s="532">
        <v>558392</v>
      </c>
      <c r="D105" s="532">
        <v>18654.65</v>
      </c>
      <c r="E105" s="529">
        <f>D105/B105*100</f>
        <v>3.340780312038855</v>
      </c>
      <c r="F105" s="532">
        <v>0</v>
      </c>
    </row>
    <row r="106" spans="1:6" ht="15">
      <c r="A106" s="531" t="s">
        <v>924</v>
      </c>
      <c r="B106" s="532">
        <f>B903+B985+B1161+B1437</f>
        <v>7434734</v>
      </c>
      <c r="C106" s="532">
        <f>C903+C985+C1161+C1437</f>
        <v>1086019</v>
      </c>
      <c r="D106" s="532">
        <f>D903+D985+D1161+D1437</f>
        <v>891903.41</v>
      </c>
      <c r="E106" s="529">
        <f t="shared" si="2"/>
        <v>11.996440087836364</v>
      </c>
      <c r="F106" s="532">
        <f>F903+F985+F1161+F1437</f>
        <v>866731.78</v>
      </c>
    </row>
    <row r="107" spans="1:6" ht="15">
      <c r="A107" s="531" t="s">
        <v>926</v>
      </c>
      <c r="B107" s="532">
        <f>B185+B329+B574+B779+B810+B861+B986+B1162+B1438</f>
        <v>142482542</v>
      </c>
      <c r="C107" s="532">
        <v>15721143</v>
      </c>
      <c r="D107" s="532">
        <v>12869122.24</v>
      </c>
      <c r="E107" s="529">
        <f t="shared" si="2"/>
        <v>9.03206951487432</v>
      </c>
      <c r="F107" s="532">
        <v>7715371.62</v>
      </c>
    </row>
    <row r="108" spans="1:6" ht="26.25">
      <c r="A108" s="531" t="s">
        <v>932</v>
      </c>
      <c r="B108" s="532">
        <f>B575</f>
        <v>14605311</v>
      </c>
      <c r="C108" s="532">
        <v>1161357</v>
      </c>
      <c r="D108" s="532">
        <v>1130922.66</v>
      </c>
      <c r="E108" s="529">
        <f t="shared" si="2"/>
        <v>7.74322888434214</v>
      </c>
      <c r="F108" s="532">
        <v>826509.49</v>
      </c>
    </row>
    <row r="109" spans="1:6" ht="39">
      <c r="A109" s="531" t="s">
        <v>934</v>
      </c>
      <c r="B109" s="532">
        <f>B186+B330+B576+B780+B811+B862+B987+B1163+B1439</f>
        <v>127877231</v>
      </c>
      <c r="C109" s="532">
        <v>14559786</v>
      </c>
      <c r="D109" s="532">
        <v>11738199.58</v>
      </c>
      <c r="E109" s="529">
        <f t="shared" si="2"/>
        <v>9.179272563385425</v>
      </c>
      <c r="F109" s="532">
        <v>6888862.13</v>
      </c>
    </row>
    <row r="110" spans="1:6" ht="15">
      <c r="A110" s="531" t="s">
        <v>936</v>
      </c>
      <c r="B110" s="532">
        <f>B133+B187+B331+B577+B812+B863+B904+B988+B1164+B1440</f>
        <v>317682889</v>
      </c>
      <c r="C110" s="532">
        <f>C133+C187+C331+C577+C812+C863+C904+C923+C988+C1164+C1440</f>
        <v>29620598</v>
      </c>
      <c r="D110" s="532">
        <v>29129677.66</v>
      </c>
      <c r="E110" s="529">
        <f t="shared" si="2"/>
        <v>9.169419779483308</v>
      </c>
      <c r="F110" s="532">
        <v>5024340.3</v>
      </c>
    </row>
    <row r="111" spans="1:6" ht="15">
      <c r="A111" s="531" t="s">
        <v>938</v>
      </c>
      <c r="B111" s="532">
        <f>B188+B332+B578+B813+B864+B905+B989+B1165+B1441</f>
        <v>241061978</v>
      </c>
      <c r="C111" s="532">
        <v>26430511</v>
      </c>
      <c r="D111" s="532">
        <v>26160404.82</v>
      </c>
      <c r="E111" s="529">
        <f t="shared" si="2"/>
        <v>10.852148910849808</v>
      </c>
      <c r="F111" s="532">
        <v>2630616.33</v>
      </c>
    </row>
    <row r="112" spans="1:6" ht="26.25">
      <c r="A112" s="531" t="s">
        <v>944</v>
      </c>
      <c r="B112" s="532">
        <f>B134+B189+B333</f>
        <v>76620911</v>
      </c>
      <c r="C112" s="532">
        <v>3189587</v>
      </c>
      <c r="D112" s="532">
        <v>2969272.84</v>
      </c>
      <c r="E112" s="529">
        <f t="shared" si="2"/>
        <v>3.8752773900064956</v>
      </c>
      <c r="F112" s="532">
        <v>2393723.97</v>
      </c>
    </row>
    <row r="113" spans="1:6" ht="15">
      <c r="A113" s="531" t="s">
        <v>946</v>
      </c>
      <c r="B113" s="532">
        <f>B334</f>
        <v>40130966</v>
      </c>
      <c r="C113" s="532">
        <v>2724826</v>
      </c>
      <c r="D113" s="532">
        <v>2504513.34</v>
      </c>
      <c r="E113" s="529">
        <f t="shared" si="2"/>
        <v>6.240849871393577</v>
      </c>
      <c r="F113" s="532">
        <v>1928964.47</v>
      </c>
    </row>
    <row r="114" spans="1:6" ht="26.25">
      <c r="A114" s="531" t="s">
        <v>948</v>
      </c>
      <c r="B114" s="532">
        <f>B335</f>
        <v>40130966</v>
      </c>
      <c r="C114" s="532">
        <v>2724826</v>
      </c>
      <c r="D114" s="532">
        <v>2504513.34</v>
      </c>
      <c r="E114" s="529">
        <f t="shared" si="2"/>
        <v>6.240849871393577</v>
      </c>
      <c r="F114" s="532">
        <v>1928964.47</v>
      </c>
    </row>
    <row r="115" spans="1:6" ht="26.25">
      <c r="A115" s="531" t="s">
        <v>950</v>
      </c>
      <c r="B115" s="532">
        <f>B135+B190+B336</f>
        <v>36489945</v>
      </c>
      <c r="C115" s="532">
        <v>464761</v>
      </c>
      <c r="D115" s="532">
        <v>464759.5</v>
      </c>
      <c r="E115" s="529">
        <f t="shared" si="2"/>
        <v>1.273664567047169</v>
      </c>
      <c r="F115" s="532">
        <v>464759.5</v>
      </c>
    </row>
    <row r="116" spans="1:6" ht="15">
      <c r="A116" s="531" t="s">
        <v>444</v>
      </c>
      <c r="B116" s="532">
        <f>B87-B95</f>
        <v>-5781300</v>
      </c>
      <c r="C116" s="532">
        <v>-4508006</v>
      </c>
      <c r="D116" s="532">
        <v>13207382.79</v>
      </c>
      <c r="E116" s="534" t="s">
        <v>440</v>
      </c>
      <c r="F116" s="532">
        <v>-3619904.12</v>
      </c>
    </row>
    <row r="117" spans="1:6" ht="15">
      <c r="A117" s="531" t="s">
        <v>445</v>
      </c>
      <c r="B117" s="532">
        <f>-B116</f>
        <v>5781300</v>
      </c>
      <c r="C117" s="532">
        <v>4508006</v>
      </c>
      <c r="D117" s="535" t="s">
        <v>440</v>
      </c>
      <c r="E117" s="534" t="s">
        <v>440</v>
      </c>
      <c r="F117" s="535" t="s">
        <v>440</v>
      </c>
    </row>
    <row r="118" spans="1:6" ht="15">
      <c r="A118" s="531" t="s">
        <v>510</v>
      </c>
      <c r="B118" s="532">
        <f>B117</f>
        <v>5781300</v>
      </c>
      <c r="C118" s="532">
        <v>4508006</v>
      </c>
      <c r="D118" s="535" t="s">
        <v>440</v>
      </c>
      <c r="E118" s="534" t="s">
        <v>440</v>
      </c>
      <c r="F118" s="535" t="s">
        <v>440</v>
      </c>
    </row>
    <row r="119" spans="1:6" ht="26.25">
      <c r="A119" s="531" t="s">
        <v>512</v>
      </c>
      <c r="B119" s="532">
        <f>B117</f>
        <v>5781300</v>
      </c>
      <c r="C119" s="532">
        <v>4508006</v>
      </c>
      <c r="D119" s="535" t="s">
        <v>440</v>
      </c>
      <c r="E119" s="534" t="s">
        <v>440</v>
      </c>
      <c r="F119" s="535" t="s">
        <v>440</v>
      </c>
    </row>
    <row r="120" spans="1:6" ht="26.25">
      <c r="A120" s="237" t="s">
        <v>336</v>
      </c>
      <c r="B120" s="238"/>
      <c r="C120" s="238"/>
      <c r="D120" s="238"/>
      <c r="E120" s="529"/>
      <c r="F120" s="238"/>
    </row>
    <row r="121" spans="1:6" ht="15">
      <c r="A121" s="237" t="s">
        <v>846</v>
      </c>
      <c r="B121" s="238">
        <v>1096149</v>
      </c>
      <c r="C121" s="238">
        <v>5087</v>
      </c>
      <c r="D121" s="238">
        <v>5087</v>
      </c>
      <c r="E121" s="239">
        <f aca="true" t="shared" si="3" ref="E121:E184">D121/B121*100</f>
        <v>0.4640792447012222</v>
      </c>
      <c r="F121" s="238">
        <v>4016</v>
      </c>
    </row>
    <row r="122" spans="1:6" ht="15">
      <c r="A122" s="531" t="s">
        <v>849</v>
      </c>
      <c r="B122" s="532">
        <v>580975</v>
      </c>
      <c r="C122" s="532">
        <v>0</v>
      </c>
      <c r="D122" s="532">
        <v>0</v>
      </c>
      <c r="E122" s="529">
        <f t="shared" si="3"/>
        <v>0</v>
      </c>
      <c r="F122" s="532">
        <v>0</v>
      </c>
    </row>
    <row r="123" spans="1:6" ht="15">
      <c r="A123" s="531" t="s">
        <v>855</v>
      </c>
      <c r="B123" s="532">
        <v>515174</v>
      </c>
      <c r="C123" s="532">
        <v>5087</v>
      </c>
      <c r="D123" s="532">
        <v>5087</v>
      </c>
      <c r="E123" s="529">
        <f t="shared" si="3"/>
        <v>0.9874333720257622</v>
      </c>
      <c r="F123" s="532">
        <v>4016</v>
      </c>
    </row>
    <row r="124" spans="1:6" ht="26.25">
      <c r="A124" s="531" t="s">
        <v>857</v>
      </c>
      <c r="B124" s="532">
        <v>515174</v>
      </c>
      <c r="C124" s="532">
        <v>5087</v>
      </c>
      <c r="D124" s="532">
        <v>5087</v>
      </c>
      <c r="E124" s="529">
        <f t="shared" si="3"/>
        <v>0.9874333720257622</v>
      </c>
      <c r="F124" s="532">
        <v>4016</v>
      </c>
    </row>
    <row r="125" spans="1:6" ht="15">
      <c r="A125" s="237" t="s">
        <v>983</v>
      </c>
      <c r="B125" s="238">
        <v>1305237</v>
      </c>
      <c r="C125" s="238">
        <v>5087</v>
      </c>
      <c r="D125" s="238">
        <v>5040.52</v>
      </c>
      <c r="E125" s="239">
        <f t="shared" si="3"/>
        <v>0.3861766100715809</v>
      </c>
      <c r="F125" s="238">
        <v>3999.45</v>
      </c>
    </row>
    <row r="126" spans="1:6" ht="15">
      <c r="A126" s="531" t="s">
        <v>860</v>
      </c>
      <c r="B126" s="532">
        <v>1239118</v>
      </c>
      <c r="C126" s="532">
        <v>5087</v>
      </c>
      <c r="D126" s="532">
        <v>5040.52</v>
      </c>
      <c r="E126" s="529">
        <f t="shared" si="3"/>
        <v>0.406782889119519</v>
      </c>
      <c r="F126" s="532">
        <v>3999.45</v>
      </c>
    </row>
    <row r="127" spans="1:6" ht="15">
      <c r="A127" s="531" t="s">
        <v>862</v>
      </c>
      <c r="B127" s="532">
        <v>449055</v>
      </c>
      <c r="C127" s="532">
        <v>5087</v>
      </c>
      <c r="D127" s="532">
        <v>5040.52</v>
      </c>
      <c r="E127" s="529">
        <f t="shared" si="3"/>
        <v>1.1224727483270425</v>
      </c>
      <c r="F127" s="532">
        <v>3999.45</v>
      </c>
    </row>
    <row r="128" spans="1:6" ht="15">
      <c r="A128" s="531" t="s">
        <v>864</v>
      </c>
      <c r="B128" s="532">
        <v>5208</v>
      </c>
      <c r="C128" s="532">
        <v>2092</v>
      </c>
      <c r="D128" s="532">
        <v>2047.48</v>
      </c>
      <c r="E128" s="529">
        <f t="shared" si="3"/>
        <v>39.314132104454686</v>
      </c>
      <c r="F128" s="532">
        <v>1023.74</v>
      </c>
    </row>
    <row r="129" spans="1:6" ht="15">
      <c r="A129" s="531" t="s">
        <v>866</v>
      </c>
      <c r="B129" s="532">
        <v>4197</v>
      </c>
      <c r="C129" s="532">
        <v>1686</v>
      </c>
      <c r="D129" s="532">
        <v>1650</v>
      </c>
      <c r="E129" s="529">
        <f t="shared" si="3"/>
        <v>39.313795568263046</v>
      </c>
      <c r="F129" s="532">
        <v>825</v>
      </c>
    </row>
    <row r="130" spans="1:6" ht="15">
      <c r="A130" s="531" t="s">
        <v>870</v>
      </c>
      <c r="B130" s="532">
        <v>443847</v>
      </c>
      <c r="C130" s="532">
        <v>2995</v>
      </c>
      <c r="D130" s="532">
        <v>2993.04</v>
      </c>
      <c r="E130" s="529">
        <f t="shared" si="3"/>
        <v>0.6743404821931882</v>
      </c>
      <c r="F130" s="532">
        <v>2975.71</v>
      </c>
    </row>
    <row r="131" spans="1:6" ht="15">
      <c r="A131" s="531" t="s">
        <v>892</v>
      </c>
      <c r="B131" s="532">
        <v>790063</v>
      </c>
      <c r="C131" s="532">
        <v>0</v>
      </c>
      <c r="D131" s="532">
        <v>0</v>
      </c>
      <c r="E131" s="529">
        <f t="shared" si="3"/>
        <v>0</v>
      </c>
      <c r="F131" s="532">
        <v>0</v>
      </c>
    </row>
    <row r="132" spans="1:6" ht="15">
      <c r="A132" s="531" t="s">
        <v>894</v>
      </c>
      <c r="B132" s="532">
        <v>790063</v>
      </c>
      <c r="C132" s="532">
        <v>0</v>
      </c>
      <c r="D132" s="532">
        <v>0</v>
      </c>
      <c r="E132" s="529">
        <f t="shared" si="3"/>
        <v>0</v>
      </c>
      <c r="F132" s="532">
        <v>0</v>
      </c>
    </row>
    <row r="133" spans="1:6" ht="15">
      <c r="A133" s="531" t="s">
        <v>936</v>
      </c>
      <c r="B133" s="532">
        <v>66119</v>
      </c>
      <c r="C133" s="532">
        <v>0</v>
      </c>
      <c r="D133" s="532">
        <v>0</v>
      </c>
      <c r="E133" s="529">
        <f t="shared" si="3"/>
        <v>0</v>
      </c>
      <c r="F133" s="532">
        <v>0</v>
      </c>
    </row>
    <row r="134" spans="1:6" ht="26.25">
      <c r="A134" s="531" t="s">
        <v>944</v>
      </c>
      <c r="B134" s="532">
        <v>66119</v>
      </c>
      <c r="C134" s="532">
        <v>0</v>
      </c>
      <c r="D134" s="532">
        <v>0</v>
      </c>
      <c r="E134" s="529">
        <f t="shared" si="3"/>
        <v>0</v>
      </c>
      <c r="F134" s="532">
        <v>0</v>
      </c>
    </row>
    <row r="135" spans="1:6" ht="26.25">
      <c r="A135" s="531" t="s">
        <v>950</v>
      </c>
      <c r="B135" s="532">
        <v>66119</v>
      </c>
      <c r="C135" s="532">
        <v>0</v>
      </c>
      <c r="D135" s="532">
        <v>0</v>
      </c>
      <c r="E135" s="529">
        <f t="shared" si="3"/>
        <v>0</v>
      </c>
      <c r="F135" s="532">
        <v>0</v>
      </c>
    </row>
    <row r="136" spans="1:6" ht="15">
      <c r="A136" s="531" t="s">
        <v>444</v>
      </c>
      <c r="B136" s="532">
        <v>-209088</v>
      </c>
      <c r="C136" s="532">
        <v>0</v>
      </c>
      <c r="D136" s="532">
        <v>46.48</v>
      </c>
      <c r="E136" s="534" t="s">
        <v>440</v>
      </c>
      <c r="F136" s="532">
        <v>16.55</v>
      </c>
    </row>
    <row r="137" spans="1:6" ht="15">
      <c r="A137" s="531" t="s">
        <v>445</v>
      </c>
      <c r="B137" s="532">
        <v>209088</v>
      </c>
      <c r="C137" s="532">
        <v>0</v>
      </c>
      <c r="D137" s="535" t="s">
        <v>440</v>
      </c>
      <c r="E137" s="534" t="s">
        <v>440</v>
      </c>
      <c r="F137" s="535" t="s">
        <v>440</v>
      </c>
    </row>
    <row r="138" spans="1:6" ht="15">
      <c r="A138" s="531" t="s">
        <v>510</v>
      </c>
      <c r="B138" s="532">
        <v>209088</v>
      </c>
      <c r="C138" s="532">
        <v>0</v>
      </c>
      <c r="D138" s="535" t="s">
        <v>440</v>
      </c>
      <c r="E138" s="534" t="s">
        <v>440</v>
      </c>
      <c r="F138" s="535" t="s">
        <v>440</v>
      </c>
    </row>
    <row r="139" spans="1:6" ht="26.25">
      <c r="A139" s="531" t="s">
        <v>512</v>
      </c>
      <c r="B139" s="532">
        <v>209088</v>
      </c>
      <c r="C139" s="532">
        <v>0</v>
      </c>
      <c r="D139" s="535" t="s">
        <v>440</v>
      </c>
      <c r="E139" s="534" t="s">
        <v>440</v>
      </c>
      <c r="F139" s="535" t="s">
        <v>440</v>
      </c>
    </row>
    <row r="140" spans="1:6" ht="15">
      <c r="A140" s="237" t="s">
        <v>713</v>
      </c>
      <c r="B140" s="238"/>
      <c r="C140" s="238"/>
      <c r="D140" s="238"/>
      <c r="E140" s="529"/>
      <c r="F140" s="238"/>
    </row>
    <row r="141" spans="1:6" ht="15">
      <c r="A141" s="237" t="s">
        <v>846</v>
      </c>
      <c r="B141" s="238">
        <v>328616</v>
      </c>
      <c r="C141" s="238">
        <v>5087</v>
      </c>
      <c r="D141" s="238">
        <v>5087</v>
      </c>
      <c r="E141" s="239">
        <f t="shared" si="3"/>
        <v>1.5480074007352047</v>
      </c>
      <c r="F141" s="238">
        <v>4016</v>
      </c>
    </row>
    <row r="142" spans="1:6" ht="15">
      <c r="A142" s="531" t="s">
        <v>849</v>
      </c>
      <c r="B142" s="532">
        <v>319516</v>
      </c>
      <c r="C142" s="532">
        <v>0</v>
      </c>
      <c r="D142" s="532">
        <v>0</v>
      </c>
      <c r="E142" s="529">
        <f t="shared" si="3"/>
        <v>0</v>
      </c>
      <c r="F142" s="532">
        <v>0</v>
      </c>
    </row>
    <row r="143" spans="1:6" ht="26.25">
      <c r="A143" s="531" t="s">
        <v>1003</v>
      </c>
      <c r="B143" s="532">
        <v>319516</v>
      </c>
      <c r="C143" s="532">
        <v>0</v>
      </c>
      <c r="D143" s="532">
        <v>0</v>
      </c>
      <c r="E143" s="529">
        <f t="shared" si="3"/>
        <v>0</v>
      </c>
      <c r="F143" s="532">
        <v>0</v>
      </c>
    </row>
    <row r="144" spans="1:6" ht="15">
      <c r="A144" s="531" t="s">
        <v>855</v>
      </c>
      <c r="B144" s="532">
        <v>9100</v>
      </c>
      <c r="C144" s="532">
        <v>5087</v>
      </c>
      <c r="D144" s="532">
        <v>5087</v>
      </c>
      <c r="E144" s="529">
        <f t="shared" si="3"/>
        <v>55.9010989010989</v>
      </c>
      <c r="F144" s="532">
        <v>4016</v>
      </c>
    </row>
    <row r="145" spans="1:6" ht="26.25">
      <c r="A145" s="531" t="s">
        <v>857</v>
      </c>
      <c r="B145" s="532">
        <v>9100</v>
      </c>
      <c r="C145" s="532">
        <v>5087</v>
      </c>
      <c r="D145" s="532">
        <v>5087</v>
      </c>
      <c r="E145" s="529">
        <f t="shared" si="3"/>
        <v>55.9010989010989</v>
      </c>
      <c r="F145" s="532">
        <v>4016</v>
      </c>
    </row>
    <row r="146" spans="1:6" ht="15">
      <c r="A146" s="237" t="s">
        <v>983</v>
      </c>
      <c r="B146" s="238">
        <v>328616</v>
      </c>
      <c r="C146" s="238">
        <v>5087</v>
      </c>
      <c r="D146" s="238">
        <v>5040.52</v>
      </c>
      <c r="E146" s="239">
        <f t="shared" si="3"/>
        <v>1.533863232465857</v>
      </c>
      <c r="F146" s="238">
        <v>3999.45</v>
      </c>
    </row>
    <row r="147" spans="1:6" ht="15">
      <c r="A147" s="531" t="s">
        <v>860</v>
      </c>
      <c r="B147" s="532">
        <v>328616</v>
      </c>
      <c r="C147" s="532">
        <v>5087</v>
      </c>
      <c r="D147" s="532">
        <v>5040.52</v>
      </c>
      <c r="E147" s="529">
        <f t="shared" si="3"/>
        <v>1.533863232465857</v>
      </c>
      <c r="F147" s="532">
        <v>3999.45</v>
      </c>
    </row>
    <row r="148" spans="1:6" ht="15">
      <c r="A148" s="531" t="s">
        <v>862</v>
      </c>
      <c r="B148" s="532">
        <v>9100</v>
      </c>
      <c r="C148" s="532">
        <v>5087</v>
      </c>
      <c r="D148" s="532">
        <v>5040.52</v>
      </c>
      <c r="E148" s="529">
        <f t="shared" si="3"/>
        <v>55.39032967032968</v>
      </c>
      <c r="F148" s="532">
        <v>3999.45</v>
      </c>
    </row>
    <row r="149" spans="1:6" ht="15">
      <c r="A149" s="531" t="s">
        <v>864</v>
      </c>
      <c r="B149" s="532">
        <v>5208</v>
      </c>
      <c r="C149" s="532">
        <v>2092</v>
      </c>
      <c r="D149" s="532">
        <v>2047.48</v>
      </c>
      <c r="E149" s="529">
        <f t="shared" si="3"/>
        <v>39.314132104454686</v>
      </c>
      <c r="F149" s="532">
        <v>1023.74</v>
      </c>
    </row>
    <row r="150" spans="1:6" ht="15">
      <c r="A150" s="531" t="s">
        <v>866</v>
      </c>
      <c r="B150" s="532">
        <v>4197</v>
      </c>
      <c r="C150" s="532">
        <v>1686</v>
      </c>
      <c r="D150" s="532">
        <v>1650</v>
      </c>
      <c r="E150" s="529">
        <f t="shared" si="3"/>
        <v>39.313795568263046</v>
      </c>
      <c r="F150" s="532">
        <v>825</v>
      </c>
    </row>
    <row r="151" spans="1:6" ht="15">
      <c r="A151" s="531" t="s">
        <v>870</v>
      </c>
      <c r="B151" s="532">
        <v>3892</v>
      </c>
      <c r="C151" s="532">
        <v>2995</v>
      </c>
      <c r="D151" s="532">
        <v>2993.04</v>
      </c>
      <c r="E151" s="529">
        <f t="shared" si="3"/>
        <v>76.90236382322712</v>
      </c>
      <c r="F151" s="532">
        <v>2975.71</v>
      </c>
    </row>
    <row r="152" spans="1:6" ht="15">
      <c r="A152" s="531" t="s">
        <v>926</v>
      </c>
      <c r="B152" s="532">
        <v>319516</v>
      </c>
      <c r="C152" s="532">
        <v>0</v>
      </c>
      <c r="D152" s="532">
        <v>0</v>
      </c>
      <c r="E152" s="529">
        <f t="shared" si="3"/>
        <v>0</v>
      </c>
      <c r="F152" s="532">
        <v>0</v>
      </c>
    </row>
    <row r="153" spans="1:6" ht="15">
      <c r="A153" s="531" t="s">
        <v>1007</v>
      </c>
      <c r="B153" s="532">
        <v>319516</v>
      </c>
      <c r="C153" s="532">
        <v>0</v>
      </c>
      <c r="D153" s="532">
        <v>0</v>
      </c>
      <c r="E153" s="529">
        <f t="shared" si="3"/>
        <v>0</v>
      </c>
      <c r="F153" s="532">
        <v>0</v>
      </c>
    </row>
    <row r="154" spans="1:6" ht="39">
      <c r="A154" s="531" t="s">
        <v>1009</v>
      </c>
      <c r="B154" s="532">
        <v>319516</v>
      </c>
      <c r="C154" s="532">
        <v>0</v>
      </c>
      <c r="D154" s="532">
        <v>0</v>
      </c>
      <c r="E154" s="529">
        <f t="shared" si="3"/>
        <v>0</v>
      </c>
      <c r="F154" s="532">
        <v>0</v>
      </c>
    </row>
    <row r="155" spans="1:6" ht="15">
      <c r="A155" s="531" t="s">
        <v>444</v>
      </c>
      <c r="B155" s="532">
        <v>0</v>
      </c>
      <c r="C155" s="532">
        <v>0</v>
      </c>
      <c r="D155" s="532">
        <v>46.48</v>
      </c>
      <c r="E155" s="534" t="s">
        <v>440</v>
      </c>
      <c r="F155" s="532">
        <v>16.55</v>
      </c>
    </row>
    <row r="156" spans="1:6" ht="15">
      <c r="A156" s="237" t="s">
        <v>1043</v>
      </c>
      <c r="B156" s="238"/>
      <c r="C156" s="238"/>
      <c r="D156" s="238"/>
      <c r="E156" s="529"/>
      <c r="F156" s="238"/>
    </row>
    <row r="157" spans="1:6" ht="15">
      <c r="A157" s="237" t="s">
        <v>846</v>
      </c>
      <c r="B157" s="238">
        <v>1087049</v>
      </c>
      <c r="C157" s="238">
        <v>0</v>
      </c>
      <c r="D157" s="238">
        <v>0</v>
      </c>
      <c r="E157" s="239">
        <f t="shared" si="3"/>
        <v>0</v>
      </c>
      <c r="F157" s="238">
        <v>0</v>
      </c>
    </row>
    <row r="158" spans="1:6" ht="15">
      <c r="A158" s="531" t="s">
        <v>849</v>
      </c>
      <c r="B158" s="532">
        <v>580975</v>
      </c>
      <c r="C158" s="532">
        <v>0</v>
      </c>
      <c r="D158" s="532">
        <v>0</v>
      </c>
      <c r="E158" s="529">
        <f t="shared" si="3"/>
        <v>0</v>
      </c>
      <c r="F158" s="532">
        <v>0</v>
      </c>
    </row>
    <row r="159" spans="1:6" ht="15">
      <c r="A159" s="531" t="s">
        <v>855</v>
      </c>
      <c r="B159" s="532">
        <v>506074</v>
      </c>
      <c r="C159" s="532">
        <v>0</v>
      </c>
      <c r="D159" s="532">
        <v>0</v>
      </c>
      <c r="E159" s="529">
        <f t="shared" si="3"/>
        <v>0</v>
      </c>
      <c r="F159" s="532">
        <v>0</v>
      </c>
    </row>
    <row r="160" spans="1:6" ht="26.25">
      <c r="A160" s="531" t="s">
        <v>857</v>
      </c>
      <c r="B160" s="532">
        <v>506074</v>
      </c>
      <c r="C160" s="532">
        <v>0</v>
      </c>
      <c r="D160" s="532">
        <v>0</v>
      </c>
      <c r="E160" s="529">
        <f t="shared" si="3"/>
        <v>0</v>
      </c>
      <c r="F160" s="532">
        <v>0</v>
      </c>
    </row>
    <row r="161" spans="1:6" ht="15">
      <c r="A161" s="237" t="s">
        <v>983</v>
      </c>
      <c r="B161" s="238">
        <v>1296137</v>
      </c>
      <c r="C161" s="238">
        <v>0</v>
      </c>
      <c r="D161" s="238">
        <v>0</v>
      </c>
      <c r="E161" s="239">
        <f t="shared" si="3"/>
        <v>0</v>
      </c>
      <c r="F161" s="238">
        <v>0</v>
      </c>
    </row>
    <row r="162" spans="1:6" ht="15">
      <c r="A162" s="531" t="s">
        <v>860</v>
      </c>
      <c r="B162" s="532">
        <v>1230018</v>
      </c>
      <c r="C162" s="532">
        <v>0</v>
      </c>
      <c r="D162" s="532">
        <v>0</v>
      </c>
      <c r="E162" s="529">
        <f t="shared" si="3"/>
        <v>0</v>
      </c>
      <c r="F162" s="532">
        <v>0</v>
      </c>
    </row>
    <row r="163" spans="1:6" ht="15">
      <c r="A163" s="531" t="s">
        <v>862</v>
      </c>
      <c r="B163" s="532">
        <v>439955</v>
      </c>
      <c r="C163" s="532">
        <v>0</v>
      </c>
      <c r="D163" s="532">
        <v>0</v>
      </c>
      <c r="E163" s="529">
        <f t="shared" si="3"/>
        <v>0</v>
      </c>
      <c r="F163" s="532">
        <v>0</v>
      </c>
    </row>
    <row r="164" spans="1:6" ht="15">
      <c r="A164" s="531" t="s">
        <v>870</v>
      </c>
      <c r="B164" s="532">
        <v>439955</v>
      </c>
      <c r="C164" s="532">
        <v>0</v>
      </c>
      <c r="D164" s="532">
        <v>0</v>
      </c>
      <c r="E164" s="529">
        <f t="shared" si="3"/>
        <v>0</v>
      </c>
      <c r="F164" s="532">
        <v>0</v>
      </c>
    </row>
    <row r="165" spans="1:6" ht="15">
      <c r="A165" s="531" t="s">
        <v>892</v>
      </c>
      <c r="B165" s="532">
        <v>790063</v>
      </c>
      <c r="C165" s="532">
        <v>0</v>
      </c>
      <c r="D165" s="532">
        <v>0</v>
      </c>
      <c r="E165" s="529">
        <f t="shared" si="3"/>
        <v>0</v>
      </c>
      <c r="F165" s="532">
        <v>0</v>
      </c>
    </row>
    <row r="166" spans="1:6" ht="15">
      <c r="A166" s="531" t="s">
        <v>894</v>
      </c>
      <c r="B166" s="532">
        <v>790063</v>
      </c>
      <c r="C166" s="532">
        <v>0</v>
      </c>
      <c r="D166" s="532">
        <v>0</v>
      </c>
      <c r="E166" s="529">
        <f t="shared" si="3"/>
        <v>0</v>
      </c>
      <c r="F166" s="532">
        <v>0</v>
      </c>
    </row>
    <row r="167" spans="1:6" ht="15">
      <c r="A167" s="531" t="s">
        <v>936</v>
      </c>
      <c r="B167" s="532">
        <v>66119</v>
      </c>
      <c r="C167" s="532">
        <v>0</v>
      </c>
      <c r="D167" s="532">
        <v>0</v>
      </c>
      <c r="E167" s="529">
        <f t="shared" si="3"/>
        <v>0</v>
      </c>
      <c r="F167" s="532">
        <v>0</v>
      </c>
    </row>
    <row r="168" spans="1:6" ht="26.25">
      <c r="A168" s="531" t="s">
        <v>944</v>
      </c>
      <c r="B168" s="532">
        <v>66119</v>
      </c>
      <c r="C168" s="532">
        <v>0</v>
      </c>
      <c r="D168" s="532">
        <v>0</v>
      </c>
      <c r="E168" s="529">
        <f t="shared" si="3"/>
        <v>0</v>
      </c>
      <c r="F168" s="532">
        <v>0</v>
      </c>
    </row>
    <row r="169" spans="1:6" ht="26.25">
      <c r="A169" s="531" t="s">
        <v>950</v>
      </c>
      <c r="B169" s="532">
        <v>66119</v>
      </c>
      <c r="C169" s="532">
        <v>0</v>
      </c>
      <c r="D169" s="532">
        <v>0</v>
      </c>
      <c r="E169" s="529">
        <f t="shared" si="3"/>
        <v>0</v>
      </c>
      <c r="F169" s="532">
        <v>0</v>
      </c>
    </row>
    <row r="170" spans="1:6" ht="15">
      <c r="A170" s="531" t="s">
        <v>444</v>
      </c>
      <c r="B170" s="532">
        <v>-209088</v>
      </c>
      <c r="C170" s="532">
        <v>0</v>
      </c>
      <c r="D170" s="532">
        <v>0</v>
      </c>
      <c r="E170" s="534" t="s">
        <v>440</v>
      </c>
      <c r="F170" s="532">
        <v>0</v>
      </c>
    </row>
    <row r="171" spans="1:6" ht="15">
      <c r="A171" s="531" t="s">
        <v>445</v>
      </c>
      <c r="B171" s="532">
        <v>209088</v>
      </c>
      <c r="C171" s="532">
        <v>0</v>
      </c>
      <c r="D171" s="535" t="s">
        <v>440</v>
      </c>
      <c r="E171" s="534" t="s">
        <v>440</v>
      </c>
      <c r="F171" s="535" t="s">
        <v>440</v>
      </c>
    </row>
    <row r="172" spans="1:6" ht="15">
      <c r="A172" s="531" t="s">
        <v>510</v>
      </c>
      <c r="B172" s="532">
        <v>209088</v>
      </c>
      <c r="C172" s="532">
        <v>0</v>
      </c>
      <c r="D172" s="535" t="s">
        <v>440</v>
      </c>
      <c r="E172" s="534" t="s">
        <v>440</v>
      </c>
      <c r="F172" s="535" t="s">
        <v>440</v>
      </c>
    </row>
    <row r="173" spans="1:6" ht="26.25">
      <c r="A173" s="531" t="s">
        <v>512</v>
      </c>
      <c r="B173" s="532">
        <v>209088</v>
      </c>
      <c r="C173" s="532">
        <v>0</v>
      </c>
      <c r="D173" s="535" t="s">
        <v>440</v>
      </c>
      <c r="E173" s="534" t="s">
        <v>440</v>
      </c>
      <c r="F173" s="535" t="s">
        <v>440</v>
      </c>
    </row>
    <row r="174" spans="1:6" ht="15">
      <c r="A174" s="237" t="s">
        <v>337</v>
      </c>
      <c r="B174" s="238"/>
      <c r="C174" s="238"/>
      <c r="D174" s="238"/>
      <c r="E174" s="529"/>
      <c r="F174" s="238"/>
    </row>
    <row r="175" spans="1:6" ht="15">
      <c r="A175" s="237" t="s">
        <v>846</v>
      </c>
      <c r="B175" s="238">
        <v>206231871</v>
      </c>
      <c r="C175" s="238">
        <v>14206056</v>
      </c>
      <c r="D175" s="238">
        <v>14206056.01</v>
      </c>
      <c r="E175" s="239">
        <f t="shared" si="3"/>
        <v>6.888390209096245</v>
      </c>
      <c r="F175" s="238">
        <v>2396031</v>
      </c>
    </row>
    <row r="176" spans="1:6" ht="15">
      <c r="A176" s="531" t="s">
        <v>849</v>
      </c>
      <c r="B176" s="532">
        <v>20657051</v>
      </c>
      <c r="C176" s="532">
        <v>0</v>
      </c>
      <c r="D176" s="532">
        <v>0.01</v>
      </c>
      <c r="E176" s="529">
        <f t="shared" si="3"/>
        <v>4.84096205213416E-08</v>
      </c>
      <c r="F176" s="532">
        <v>0</v>
      </c>
    </row>
    <row r="177" spans="1:6" ht="15">
      <c r="A177" s="531" t="s">
        <v>855</v>
      </c>
      <c r="B177" s="532">
        <v>185574820</v>
      </c>
      <c r="C177" s="532">
        <v>14206056</v>
      </c>
      <c r="D177" s="532">
        <v>14206056</v>
      </c>
      <c r="E177" s="529">
        <f t="shared" si="3"/>
        <v>7.655163561521978</v>
      </c>
      <c r="F177" s="532">
        <v>2396031</v>
      </c>
    </row>
    <row r="178" spans="1:6" ht="26.25">
      <c r="A178" s="531" t="s">
        <v>857</v>
      </c>
      <c r="B178" s="532">
        <v>185574820</v>
      </c>
      <c r="C178" s="532">
        <v>14206056</v>
      </c>
      <c r="D178" s="532">
        <v>14206056</v>
      </c>
      <c r="E178" s="529">
        <f t="shared" si="3"/>
        <v>7.655163561521978</v>
      </c>
      <c r="F178" s="532">
        <v>2396031</v>
      </c>
    </row>
    <row r="179" spans="1:6" ht="15">
      <c r="A179" s="237" t="s">
        <v>983</v>
      </c>
      <c r="B179" s="238">
        <v>206556466</v>
      </c>
      <c r="C179" s="238">
        <v>14495825</v>
      </c>
      <c r="D179" s="238">
        <v>14284221.95</v>
      </c>
      <c r="E179" s="239">
        <f t="shared" si="3"/>
        <v>6.915407794593078</v>
      </c>
      <c r="F179" s="238">
        <v>3040970.95</v>
      </c>
    </row>
    <row r="180" spans="1:6" ht="15">
      <c r="A180" s="531" t="s">
        <v>860</v>
      </c>
      <c r="B180" s="532">
        <v>86222199</v>
      </c>
      <c r="C180" s="532">
        <v>3840568</v>
      </c>
      <c r="D180" s="532">
        <v>3628972.52</v>
      </c>
      <c r="E180" s="529">
        <f t="shared" si="3"/>
        <v>4.208861015015402</v>
      </c>
      <c r="F180" s="532">
        <v>2460489.5</v>
      </c>
    </row>
    <row r="181" spans="1:6" ht="15">
      <c r="A181" s="531" t="s">
        <v>862</v>
      </c>
      <c r="B181" s="532">
        <v>805139</v>
      </c>
      <c r="C181" s="532">
        <v>0</v>
      </c>
      <c r="D181" s="532">
        <v>0</v>
      </c>
      <c r="E181" s="529">
        <f t="shared" si="3"/>
        <v>0</v>
      </c>
      <c r="F181" s="532">
        <v>0</v>
      </c>
    </row>
    <row r="182" spans="1:6" ht="15">
      <c r="A182" s="531" t="s">
        <v>870</v>
      </c>
      <c r="B182" s="532">
        <v>805139</v>
      </c>
      <c r="C182" s="532">
        <v>0</v>
      </c>
      <c r="D182" s="532">
        <v>0</v>
      </c>
      <c r="E182" s="529">
        <f t="shared" si="3"/>
        <v>0</v>
      </c>
      <c r="F182" s="532">
        <v>0</v>
      </c>
    </row>
    <row r="183" spans="1:6" ht="15">
      <c r="A183" s="531" t="s">
        <v>892</v>
      </c>
      <c r="B183" s="532">
        <v>79824434</v>
      </c>
      <c r="C183" s="532">
        <v>3593733</v>
      </c>
      <c r="D183" s="532">
        <v>3411191.96</v>
      </c>
      <c r="E183" s="529">
        <f t="shared" si="3"/>
        <v>4.273368176966967</v>
      </c>
      <c r="F183" s="532">
        <v>2242708.94</v>
      </c>
    </row>
    <row r="184" spans="1:6" ht="15">
      <c r="A184" s="531" t="s">
        <v>894</v>
      </c>
      <c r="B184" s="532">
        <v>79824434</v>
      </c>
      <c r="C184" s="532">
        <v>3593733</v>
      </c>
      <c r="D184" s="532">
        <v>3411191.96</v>
      </c>
      <c r="E184" s="529">
        <f t="shared" si="3"/>
        <v>4.273368176966967</v>
      </c>
      <c r="F184" s="532">
        <v>2242708.94</v>
      </c>
    </row>
    <row r="185" spans="1:6" ht="15">
      <c r="A185" s="531" t="s">
        <v>926</v>
      </c>
      <c r="B185" s="532">
        <v>5592626</v>
      </c>
      <c r="C185" s="532">
        <v>246835</v>
      </c>
      <c r="D185" s="532">
        <v>217780.56</v>
      </c>
      <c r="E185" s="529">
        <f aca="true" t="shared" si="4" ref="E185:E190">D185/B185*100</f>
        <v>3.894066222200448</v>
      </c>
      <c r="F185" s="532">
        <v>217780.56</v>
      </c>
    </row>
    <row r="186" spans="1:6" ht="39">
      <c r="A186" s="531" t="s">
        <v>934</v>
      </c>
      <c r="B186" s="532">
        <v>5592626</v>
      </c>
      <c r="C186" s="532">
        <v>246835</v>
      </c>
      <c r="D186" s="532">
        <v>217780.56</v>
      </c>
      <c r="E186" s="529">
        <f t="shared" si="4"/>
        <v>3.894066222200448</v>
      </c>
      <c r="F186" s="532">
        <v>217780.56</v>
      </c>
    </row>
    <row r="187" spans="1:6" ht="15">
      <c r="A187" s="531" t="s">
        <v>936</v>
      </c>
      <c r="B187" s="532">
        <v>120334267</v>
      </c>
      <c r="C187" s="532">
        <v>10655257</v>
      </c>
      <c r="D187" s="532">
        <v>10655249.43</v>
      </c>
      <c r="E187" s="529">
        <f t="shared" si="4"/>
        <v>8.854709215954255</v>
      </c>
      <c r="F187" s="532">
        <v>580481.45</v>
      </c>
    </row>
    <row r="188" spans="1:6" ht="15">
      <c r="A188" s="531" t="s">
        <v>938</v>
      </c>
      <c r="B188" s="532">
        <v>111506618</v>
      </c>
      <c r="C188" s="532">
        <v>10655257</v>
      </c>
      <c r="D188" s="532">
        <v>10655249.43</v>
      </c>
      <c r="E188" s="529">
        <f t="shared" si="4"/>
        <v>9.555710343577992</v>
      </c>
      <c r="F188" s="532">
        <v>580481.45</v>
      </c>
    </row>
    <row r="189" spans="1:6" ht="26.25">
      <c r="A189" s="531" t="s">
        <v>944</v>
      </c>
      <c r="B189" s="532">
        <v>8827649</v>
      </c>
      <c r="C189" s="532">
        <v>0</v>
      </c>
      <c r="D189" s="532">
        <v>0</v>
      </c>
      <c r="E189" s="529">
        <f t="shared" si="4"/>
        <v>0</v>
      </c>
      <c r="F189" s="532">
        <v>0</v>
      </c>
    </row>
    <row r="190" spans="1:6" ht="26.25">
      <c r="A190" s="531" t="s">
        <v>950</v>
      </c>
      <c r="B190" s="532">
        <v>8827649</v>
      </c>
      <c r="C190" s="532">
        <v>0</v>
      </c>
      <c r="D190" s="532">
        <v>0</v>
      </c>
      <c r="E190" s="529">
        <f t="shared" si="4"/>
        <v>0</v>
      </c>
      <c r="F190" s="532">
        <v>0</v>
      </c>
    </row>
    <row r="191" spans="1:6" ht="15">
      <c r="A191" s="531" t="s">
        <v>444</v>
      </c>
      <c r="B191" s="532">
        <v>-324595</v>
      </c>
      <c r="C191" s="532">
        <v>-289769</v>
      </c>
      <c r="D191" s="532">
        <v>-78165.940000003</v>
      </c>
      <c r="E191" s="534" t="s">
        <v>440</v>
      </c>
      <c r="F191" s="532">
        <v>-644939.95</v>
      </c>
    </row>
    <row r="192" spans="1:6" ht="15">
      <c r="A192" s="531" t="s">
        <v>445</v>
      </c>
      <c r="B192" s="532">
        <v>324595</v>
      </c>
      <c r="C192" s="532">
        <v>289769</v>
      </c>
      <c r="D192" s="535" t="s">
        <v>440</v>
      </c>
      <c r="E192" s="534" t="s">
        <v>440</v>
      </c>
      <c r="F192" s="535" t="s">
        <v>440</v>
      </c>
    </row>
    <row r="193" spans="1:6" ht="15">
      <c r="A193" s="531" t="s">
        <v>510</v>
      </c>
      <c r="B193" s="532">
        <v>324595</v>
      </c>
      <c r="C193" s="532">
        <v>289769</v>
      </c>
      <c r="D193" s="535" t="s">
        <v>440</v>
      </c>
      <c r="E193" s="534" t="s">
        <v>440</v>
      </c>
      <c r="F193" s="535" t="s">
        <v>440</v>
      </c>
    </row>
    <row r="194" spans="1:6" ht="26.25">
      <c r="A194" s="531" t="s">
        <v>512</v>
      </c>
      <c r="B194" s="532">
        <v>324595</v>
      </c>
      <c r="C194" s="532">
        <v>289769</v>
      </c>
      <c r="D194" s="535" t="s">
        <v>440</v>
      </c>
      <c r="E194" s="534" t="s">
        <v>440</v>
      </c>
      <c r="F194" s="535" t="s">
        <v>440</v>
      </c>
    </row>
    <row r="195" spans="1:6" ht="26.25">
      <c r="A195" s="237" t="s">
        <v>338</v>
      </c>
      <c r="B195" s="238"/>
      <c r="C195" s="238"/>
      <c r="D195" s="238"/>
      <c r="E195" s="529"/>
      <c r="F195" s="238"/>
    </row>
    <row r="196" spans="1:6" ht="15">
      <c r="A196" s="237" t="s">
        <v>846</v>
      </c>
      <c r="B196" s="238">
        <v>20657051</v>
      </c>
      <c r="C196" s="238">
        <v>0</v>
      </c>
      <c r="D196" s="238">
        <v>0.01</v>
      </c>
      <c r="E196" s="239">
        <f aca="true" t="shared" si="5" ref="E196:E259">D196/B196*100</f>
        <v>4.84096205213416E-08</v>
      </c>
      <c r="F196" s="238">
        <v>0</v>
      </c>
    </row>
    <row r="197" spans="1:6" ht="15">
      <c r="A197" s="531" t="s">
        <v>849</v>
      </c>
      <c r="B197" s="532">
        <v>20657051</v>
      </c>
      <c r="C197" s="532">
        <v>0</v>
      </c>
      <c r="D197" s="532">
        <v>0.01</v>
      </c>
      <c r="E197" s="529">
        <f t="shared" si="5"/>
        <v>4.84096205213416E-08</v>
      </c>
      <c r="F197" s="532">
        <v>0</v>
      </c>
    </row>
    <row r="198" spans="1:6" ht="15">
      <c r="A198" s="237" t="s">
        <v>983</v>
      </c>
      <c r="B198" s="238">
        <v>20981646</v>
      </c>
      <c r="C198" s="238">
        <v>289769</v>
      </c>
      <c r="D198" s="238">
        <v>289769</v>
      </c>
      <c r="E198" s="239">
        <f t="shared" si="5"/>
        <v>1.381059426891484</v>
      </c>
      <c r="F198" s="238">
        <v>289769</v>
      </c>
    </row>
    <row r="199" spans="1:6" ht="15">
      <c r="A199" s="531" t="s">
        <v>860</v>
      </c>
      <c r="B199" s="532">
        <v>20981646</v>
      </c>
      <c r="C199" s="532">
        <v>289769</v>
      </c>
      <c r="D199" s="532">
        <v>289769</v>
      </c>
      <c r="E199" s="529">
        <f t="shared" si="5"/>
        <v>1.381059426891484</v>
      </c>
      <c r="F199" s="532">
        <v>289769</v>
      </c>
    </row>
    <row r="200" spans="1:6" ht="15">
      <c r="A200" s="531" t="s">
        <v>892</v>
      </c>
      <c r="B200" s="532">
        <v>20981646</v>
      </c>
      <c r="C200" s="532">
        <v>289769</v>
      </c>
      <c r="D200" s="532">
        <v>289769</v>
      </c>
      <c r="E200" s="529">
        <f t="shared" si="5"/>
        <v>1.381059426891484</v>
      </c>
      <c r="F200" s="532">
        <v>289769</v>
      </c>
    </row>
    <row r="201" spans="1:6" ht="15">
      <c r="A201" s="531" t="s">
        <v>894</v>
      </c>
      <c r="B201" s="532">
        <v>20981646</v>
      </c>
      <c r="C201" s="532">
        <v>289769</v>
      </c>
      <c r="D201" s="532">
        <v>289769</v>
      </c>
      <c r="E201" s="529">
        <f t="shared" si="5"/>
        <v>1.381059426891484</v>
      </c>
      <c r="F201" s="532">
        <v>289769</v>
      </c>
    </row>
    <row r="202" spans="1:6" ht="15">
      <c r="A202" s="531" t="s">
        <v>444</v>
      </c>
      <c r="B202" s="532">
        <v>-324595</v>
      </c>
      <c r="C202" s="532">
        <v>-289769</v>
      </c>
      <c r="D202" s="532">
        <v>-289768.99</v>
      </c>
      <c r="E202" s="534" t="s">
        <v>440</v>
      </c>
      <c r="F202" s="532">
        <v>-289769</v>
      </c>
    </row>
    <row r="203" spans="1:6" ht="15">
      <c r="A203" s="531" t="s">
        <v>445</v>
      </c>
      <c r="B203" s="532">
        <v>324595</v>
      </c>
      <c r="C203" s="532">
        <v>289769</v>
      </c>
      <c r="D203" s="535" t="s">
        <v>440</v>
      </c>
      <c r="E203" s="534" t="s">
        <v>440</v>
      </c>
      <c r="F203" s="535" t="s">
        <v>440</v>
      </c>
    </row>
    <row r="204" spans="1:6" ht="15">
      <c r="A204" s="531" t="s">
        <v>510</v>
      </c>
      <c r="B204" s="532">
        <v>324595</v>
      </c>
      <c r="C204" s="532">
        <v>289769</v>
      </c>
      <c r="D204" s="535" t="s">
        <v>440</v>
      </c>
      <c r="E204" s="534" t="s">
        <v>440</v>
      </c>
      <c r="F204" s="535" t="s">
        <v>440</v>
      </c>
    </row>
    <row r="205" spans="1:6" ht="26.25">
      <c r="A205" s="531" t="s">
        <v>512</v>
      </c>
      <c r="B205" s="532">
        <v>324595</v>
      </c>
      <c r="C205" s="532">
        <v>289769</v>
      </c>
      <c r="D205" s="535" t="s">
        <v>440</v>
      </c>
      <c r="E205" s="534" t="s">
        <v>440</v>
      </c>
      <c r="F205" s="535" t="s">
        <v>440</v>
      </c>
    </row>
    <row r="206" spans="1:6" ht="15">
      <c r="A206" s="237" t="s">
        <v>1011</v>
      </c>
      <c r="B206" s="238"/>
      <c r="C206" s="238"/>
      <c r="D206" s="238"/>
      <c r="E206" s="529"/>
      <c r="F206" s="238"/>
    </row>
    <row r="207" spans="1:6" ht="15">
      <c r="A207" s="237" t="s">
        <v>846</v>
      </c>
      <c r="B207" s="238">
        <v>420000</v>
      </c>
      <c r="C207" s="238">
        <v>0</v>
      </c>
      <c r="D207" s="238">
        <v>0.01</v>
      </c>
      <c r="E207" s="239">
        <f t="shared" si="5"/>
        <v>2.380952380952381E-06</v>
      </c>
      <c r="F207" s="238">
        <v>0</v>
      </c>
    </row>
    <row r="208" spans="1:6" ht="15">
      <c r="A208" s="531" t="s">
        <v>849</v>
      </c>
      <c r="B208" s="532">
        <v>420000</v>
      </c>
      <c r="C208" s="532">
        <v>0</v>
      </c>
      <c r="D208" s="532">
        <v>0.01</v>
      </c>
      <c r="E208" s="529">
        <f t="shared" si="5"/>
        <v>2.380952380952381E-06</v>
      </c>
      <c r="F208" s="532">
        <v>0</v>
      </c>
    </row>
    <row r="209" spans="1:6" ht="26.25">
      <c r="A209" s="531" t="s">
        <v>1003</v>
      </c>
      <c r="B209" s="532">
        <v>420000</v>
      </c>
      <c r="C209" s="532">
        <v>0</v>
      </c>
      <c r="D209" s="532">
        <v>0</v>
      </c>
      <c r="E209" s="529">
        <f t="shared" si="5"/>
        <v>0</v>
      </c>
      <c r="F209" s="532">
        <v>0</v>
      </c>
    </row>
    <row r="210" spans="1:6" ht="15">
      <c r="A210" s="237" t="s">
        <v>983</v>
      </c>
      <c r="B210" s="238">
        <v>709769</v>
      </c>
      <c r="C210" s="238">
        <v>289769</v>
      </c>
      <c r="D210" s="238">
        <v>289769</v>
      </c>
      <c r="E210" s="239">
        <f t="shared" si="5"/>
        <v>40.82581797739828</v>
      </c>
      <c r="F210" s="238">
        <v>289769</v>
      </c>
    </row>
    <row r="211" spans="1:6" ht="15">
      <c r="A211" s="531" t="s">
        <v>860</v>
      </c>
      <c r="B211" s="532">
        <v>709769</v>
      </c>
      <c r="C211" s="532">
        <v>289769</v>
      </c>
      <c r="D211" s="532">
        <v>289769</v>
      </c>
      <c r="E211" s="529">
        <f t="shared" si="5"/>
        <v>40.82581797739828</v>
      </c>
      <c r="F211" s="532">
        <v>289769</v>
      </c>
    </row>
    <row r="212" spans="1:6" ht="15">
      <c r="A212" s="531" t="s">
        <v>892</v>
      </c>
      <c r="B212" s="532">
        <v>289769</v>
      </c>
      <c r="C212" s="532">
        <v>289769</v>
      </c>
      <c r="D212" s="532">
        <v>289769</v>
      </c>
      <c r="E212" s="529">
        <f t="shared" si="5"/>
        <v>100</v>
      </c>
      <c r="F212" s="532">
        <v>289769</v>
      </c>
    </row>
    <row r="213" spans="1:6" ht="15">
      <c r="A213" s="531" t="s">
        <v>894</v>
      </c>
      <c r="B213" s="532">
        <v>289769</v>
      </c>
      <c r="C213" s="532">
        <v>289769</v>
      </c>
      <c r="D213" s="532">
        <v>289769</v>
      </c>
      <c r="E213" s="529">
        <f t="shared" si="5"/>
        <v>100</v>
      </c>
      <c r="F213" s="532">
        <v>289769</v>
      </c>
    </row>
    <row r="214" spans="1:6" ht="15">
      <c r="A214" s="531" t="s">
        <v>926</v>
      </c>
      <c r="B214" s="532">
        <v>420000</v>
      </c>
      <c r="C214" s="532">
        <v>0</v>
      </c>
      <c r="D214" s="532">
        <v>0</v>
      </c>
      <c r="E214" s="529">
        <f t="shared" si="5"/>
        <v>0</v>
      </c>
      <c r="F214" s="532">
        <v>0</v>
      </c>
    </row>
    <row r="215" spans="1:6" ht="15">
      <c r="A215" s="531" t="s">
        <v>1007</v>
      </c>
      <c r="B215" s="532">
        <v>420000</v>
      </c>
      <c r="C215" s="532">
        <v>0</v>
      </c>
      <c r="D215" s="532">
        <v>0</v>
      </c>
      <c r="E215" s="529">
        <f t="shared" si="5"/>
        <v>0</v>
      </c>
      <c r="F215" s="532">
        <v>0</v>
      </c>
    </row>
    <row r="216" spans="1:6" ht="64.5">
      <c r="A216" s="531" t="s">
        <v>1015</v>
      </c>
      <c r="B216" s="532">
        <v>420000</v>
      </c>
      <c r="C216" s="532">
        <v>0</v>
      </c>
      <c r="D216" s="532">
        <v>0</v>
      </c>
      <c r="E216" s="529">
        <f t="shared" si="5"/>
        <v>0</v>
      </c>
      <c r="F216" s="532">
        <v>0</v>
      </c>
    </row>
    <row r="217" spans="1:6" ht="15">
      <c r="A217" s="531" t="s">
        <v>444</v>
      </c>
      <c r="B217" s="532">
        <v>-289769</v>
      </c>
      <c r="C217" s="532">
        <v>-289769</v>
      </c>
      <c r="D217" s="532">
        <v>-289768.99</v>
      </c>
      <c r="E217" s="534" t="s">
        <v>440</v>
      </c>
      <c r="F217" s="532">
        <v>-289769</v>
      </c>
    </row>
    <row r="218" spans="1:6" ht="15">
      <c r="A218" s="531" t="s">
        <v>445</v>
      </c>
      <c r="B218" s="532">
        <v>289769</v>
      </c>
      <c r="C218" s="532">
        <v>289769</v>
      </c>
      <c r="D218" s="535" t="s">
        <v>440</v>
      </c>
      <c r="E218" s="534" t="s">
        <v>440</v>
      </c>
      <c r="F218" s="535" t="s">
        <v>440</v>
      </c>
    </row>
    <row r="219" spans="1:6" ht="15">
      <c r="A219" s="531" t="s">
        <v>510</v>
      </c>
      <c r="B219" s="532">
        <v>289769</v>
      </c>
      <c r="C219" s="532">
        <v>289769</v>
      </c>
      <c r="D219" s="535" t="s">
        <v>440</v>
      </c>
      <c r="E219" s="534" t="s">
        <v>440</v>
      </c>
      <c r="F219" s="535" t="s">
        <v>440</v>
      </c>
    </row>
    <row r="220" spans="1:6" ht="26.25">
      <c r="A220" s="531" t="s">
        <v>512</v>
      </c>
      <c r="B220" s="532">
        <v>289769</v>
      </c>
      <c r="C220" s="532">
        <v>289769</v>
      </c>
      <c r="D220" s="535" t="s">
        <v>440</v>
      </c>
      <c r="E220" s="534" t="s">
        <v>440</v>
      </c>
      <c r="F220" s="535" t="s">
        <v>440</v>
      </c>
    </row>
    <row r="221" spans="1:6" ht="15">
      <c r="A221" s="237" t="s">
        <v>1043</v>
      </c>
      <c r="B221" s="238"/>
      <c r="C221" s="238"/>
      <c r="D221" s="238"/>
      <c r="E221" s="529"/>
      <c r="F221" s="238"/>
    </row>
    <row r="222" spans="1:6" ht="15">
      <c r="A222" s="237" t="s">
        <v>846</v>
      </c>
      <c r="B222" s="238">
        <v>20676615</v>
      </c>
      <c r="C222" s="238">
        <v>0</v>
      </c>
      <c r="D222" s="238">
        <v>0</v>
      </c>
      <c r="E222" s="239">
        <f t="shared" si="5"/>
        <v>0</v>
      </c>
      <c r="F222" s="238">
        <v>0</v>
      </c>
    </row>
    <row r="223" spans="1:6" ht="15">
      <c r="A223" s="531" t="s">
        <v>849</v>
      </c>
      <c r="B223" s="532">
        <v>20676615</v>
      </c>
      <c r="C223" s="532">
        <v>0</v>
      </c>
      <c r="D223" s="532">
        <v>0</v>
      </c>
      <c r="E223" s="529">
        <f t="shared" si="5"/>
        <v>0</v>
      </c>
      <c r="F223" s="532">
        <v>0</v>
      </c>
    </row>
    <row r="224" spans="1:6" ht="26.25">
      <c r="A224" s="531" t="s">
        <v>1003</v>
      </c>
      <c r="B224" s="532">
        <v>19564</v>
      </c>
      <c r="C224" s="532">
        <v>0</v>
      </c>
      <c r="D224" s="532">
        <v>0</v>
      </c>
      <c r="E224" s="529">
        <f t="shared" si="5"/>
        <v>0</v>
      </c>
      <c r="F224" s="532">
        <v>0</v>
      </c>
    </row>
    <row r="225" spans="1:6" ht="15">
      <c r="A225" s="237" t="s">
        <v>983</v>
      </c>
      <c r="B225" s="238">
        <v>20711441</v>
      </c>
      <c r="C225" s="238">
        <v>0</v>
      </c>
      <c r="D225" s="238">
        <v>0</v>
      </c>
      <c r="E225" s="239">
        <f t="shared" si="5"/>
        <v>0</v>
      </c>
      <c r="F225" s="238">
        <v>0</v>
      </c>
    </row>
    <row r="226" spans="1:6" ht="15">
      <c r="A226" s="531" t="s">
        <v>860</v>
      </c>
      <c r="B226" s="532">
        <v>20711441</v>
      </c>
      <c r="C226" s="532">
        <v>0</v>
      </c>
      <c r="D226" s="532">
        <v>0</v>
      </c>
      <c r="E226" s="529">
        <f t="shared" si="5"/>
        <v>0</v>
      </c>
      <c r="F226" s="532">
        <v>0</v>
      </c>
    </row>
    <row r="227" spans="1:6" ht="15">
      <c r="A227" s="531" t="s">
        <v>892</v>
      </c>
      <c r="B227" s="532">
        <v>20691877</v>
      </c>
      <c r="C227" s="532">
        <v>0</v>
      </c>
      <c r="D227" s="532">
        <v>0</v>
      </c>
      <c r="E227" s="529">
        <f t="shared" si="5"/>
        <v>0</v>
      </c>
      <c r="F227" s="532">
        <v>0</v>
      </c>
    </row>
    <row r="228" spans="1:6" ht="15">
      <c r="A228" s="531" t="s">
        <v>894</v>
      </c>
      <c r="B228" s="532">
        <v>20691877</v>
      </c>
      <c r="C228" s="532">
        <v>0</v>
      </c>
      <c r="D228" s="532">
        <v>0</v>
      </c>
      <c r="E228" s="529">
        <f t="shared" si="5"/>
        <v>0</v>
      </c>
      <c r="F228" s="532">
        <v>0</v>
      </c>
    </row>
    <row r="229" spans="1:6" ht="15">
      <c r="A229" s="531" t="s">
        <v>926</v>
      </c>
      <c r="B229" s="532">
        <v>19564</v>
      </c>
      <c r="C229" s="532">
        <v>0</v>
      </c>
      <c r="D229" s="532">
        <v>0</v>
      </c>
      <c r="E229" s="529">
        <f t="shared" si="5"/>
        <v>0</v>
      </c>
      <c r="F229" s="532">
        <v>0</v>
      </c>
    </row>
    <row r="230" spans="1:6" ht="15">
      <c r="A230" s="531" t="s">
        <v>1007</v>
      </c>
      <c r="B230" s="532">
        <v>19564</v>
      </c>
      <c r="C230" s="532">
        <v>0</v>
      </c>
      <c r="D230" s="532">
        <v>0</v>
      </c>
      <c r="E230" s="529">
        <f t="shared" si="5"/>
        <v>0</v>
      </c>
      <c r="F230" s="532">
        <v>0</v>
      </c>
    </row>
    <row r="231" spans="1:6" ht="64.5">
      <c r="A231" s="531" t="s">
        <v>1015</v>
      </c>
      <c r="B231" s="532">
        <v>19564</v>
      </c>
      <c r="C231" s="532">
        <v>0</v>
      </c>
      <c r="D231" s="532">
        <v>0</v>
      </c>
      <c r="E231" s="529">
        <f t="shared" si="5"/>
        <v>0</v>
      </c>
      <c r="F231" s="532">
        <v>0</v>
      </c>
    </row>
    <row r="232" spans="1:6" ht="15">
      <c r="A232" s="531" t="s">
        <v>444</v>
      </c>
      <c r="B232" s="532">
        <v>-34826</v>
      </c>
      <c r="C232" s="532">
        <v>0</v>
      </c>
      <c r="D232" s="532">
        <v>0</v>
      </c>
      <c r="E232" s="534" t="s">
        <v>440</v>
      </c>
      <c r="F232" s="532">
        <v>0</v>
      </c>
    </row>
    <row r="233" spans="1:6" ht="15">
      <c r="A233" s="531" t="s">
        <v>445</v>
      </c>
      <c r="B233" s="532">
        <v>34826</v>
      </c>
      <c r="C233" s="532">
        <v>0</v>
      </c>
      <c r="D233" s="535" t="s">
        <v>440</v>
      </c>
      <c r="E233" s="534" t="s">
        <v>440</v>
      </c>
      <c r="F233" s="535" t="s">
        <v>440</v>
      </c>
    </row>
    <row r="234" spans="1:6" ht="15">
      <c r="A234" s="531" t="s">
        <v>510</v>
      </c>
      <c r="B234" s="532">
        <v>34826</v>
      </c>
      <c r="C234" s="532">
        <v>0</v>
      </c>
      <c r="D234" s="535" t="s">
        <v>440</v>
      </c>
      <c r="E234" s="534" t="s">
        <v>440</v>
      </c>
      <c r="F234" s="535" t="s">
        <v>440</v>
      </c>
    </row>
    <row r="235" spans="1:6" ht="26.25">
      <c r="A235" s="531" t="s">
        <v>512</v>
      </c>
      <c r="B235" s="532">
        <v>34826</v>
      </c>
      <c r="C235" s="532">
        <v>0</v>
      </c>
      <c r="D235" s="535" t="s">
        <v>440</v>
      </c>
      <c r="E235" s="534" t="s">
        <v>440</v>
      </c>
      <c r="F235" s="535" t="s">
        <v>440</v>
      </c>
    </row>
    <row r="236" spans="1:6" ht="15">
      <c r="A236" s="237" t="s">
        <v>808</v>
      </c>
      <c r="B236" s="238"/>
      <c r="C236" s="238"/>
      <c r="D236" s="238"/>
      <c r="E236" s="529"/>
      <c r="F236" s="238"/>
    </row>
    <row r="237" spans="1:6" ht="15">
      <c r="A237" s="237" t="s">
        <v>846</v>
      </c>
      <c r="B237" s="238">
        <v>29803766</v>
      </c>
      <c r="C237" s="238">
        <v>0</v>
      </c>
      <c r="D237" s="238">
        <v>0</v>
      </c>
      <c r="E237" s="239">
        <f t="shared" si="5"/>
        <v>0</v>
      </c>
      <c r="F237" s="238">
        <v>0</v>
      </c>
    </row>
    <row r="238" spans="1:6" ht="15">
      <c r="A238" s="531" t="s">
        <v>849</v>
      </c>
      <c r="B238" s="532">
        <v>29803766</v>
      </c>
      <c r="C238" s="532">
        <v>0</v>
      </c>
      <c r="D238" s="532">
        <v>0</v>
      </c>
      <c r="E238" s="529">
        <f t="shared" si="5"/>
        <v>0</v>
      </c>
      <c r="F238" s="532">
        <v>0</v>
      </c>
    </row>
    <row r="239" spans="1:6" ht="26.25">
      <c r="A239" s="531" t="s">
        <v>1003</v>
      </c>
      <c r="B239" s="532">
        <v>29803766</v>
      </c>
      <c r="C239" s="532">
        <v>0</v>
      </c>
      <c r="D239" s="532">
        <v>0</v>
      </c>
      <c r="E239" s="529">
        <f t="shared" si="5"/>
        <v>0</v>
      </c>
      <c r="F239" s="532">
        <v>0</v>
      </c>
    </row>
    <row r="240" spans="1:6" ht="15">
      <c r="A240" s="237" t="s">
        <v>983</v>
      </c>
      <c r="B240" s="238">
        <v>29803766</v>
      </c>
      <c r="C240" s="238">
        <v>0</v>
      </c>
      <c r="D240" s="238">
        <v>0</v>
      </c>
      <c r="E240" s="239">
        <f t="shared" si="5"/>
        <v>0</v>
      </c>
      <c r="F240" s="238">
        <v>0</v>
      </c>
    </row>
    <row r="241" spans="1:6" ht="15">
      <c r="A241" s="531" t="s">
        <v>860</v>
      </c>
      <c r="B241" s="532">
        <v>29803766</v>
      </c>
      <c r="C241" s="532">
        <v>0</v>
      </c>
      <c r="D241" s="532">
        <v>0</v>
      </c>
      <c r="E241" s="529">
        <f t="shared" si="5"/>
        <v>0</v>
      </c>
      <c r="F241" s="532">
        <v>0</v>
      </c>
    </row>
    <row r="242" spans="1:6" ht="15">
      <c r="A242" s="531" t="s">
        <v>926</v>
      </c>
      <c r="B242" s="532">
        <v>29803766</v>
      </c>
      <c r="C242" s="532">
        <v>0</v>
      </c>
      <c r="D242" s="532">
        <v>0</v>
      </c>
      <c r="E242" s="529">
        <f t="shared" si="5"/>
        <v>0</v>
      </c>
      <c r="F242" s="532">
        <v>0</v>
      </c>
    </row>
    <row r="243" spans="1:6" ht="15">
      <c r="A243" s="531" t="s">
        <v>1007</v>
      </c>
      <c r="B243" s="532">
        <v>29803766</v>
      </c>
      <c r="C243" s="532">
        <v>0</v>
      </c>
      <c r="D243" s="532">
        <v>0</v>
      </c>
      <c r="E243" s="529">
        <f t="shared" si="5"/>
        <v>0</v>
      </c>
      <c r="F243" s="532">
        <v>0</v>
      </c>
    </row>
    <row r="244" spans="1:6" ht="64.5">
      <c r="A244" s="531" t="s">
        <v>1015</v>
      </c>
      <c r="B244" s="532">
        <v>29803766</v>
      </c>
      <c r="C244" s="532">
        <v>0</v>
      </c>
      <c r="D244" s="532">
        <v>0</v>
      </c>
      <c r="E244" s="529">
        <f t="shared" si="5"/>
        <v>0</v>
      </c>
      <c r="F244" s="532">
        <v>0</v>
      </c>
    </row>
    <row r="245" spans="1:6" ht="26.25">
      <c r="A245" s="237" t="s">
        <v>339</v>
      </c>
      <c r="B245" s="238"/>
      <c r="C245" s="238"/>
      <c r="D245" s="238"/>
      <c r="E245" s="529"/>
      <c r="F245" s="238"/>
    </row>
    <row r="246" spans="1:6" ht="15">
      <c r="A246" s="237" t="s">
        <v>846</v>
      </c>
      <c r="B246" s="238">
        <v>185574820</v>
      </c>
      <c r="C246" s="238">
        <v>14206056</v>
      </c>
      <c r="D246" s="238">
        <v>14206056</v>
      </c>
      <c r="E246" s="239">
        <f t="shared" si="5"/>
        <v>7.655163561521978</v>
      </c>
      <c r="F246" s="238">
        <v>2396031</v>
      </c>
    </row>
    <row r="247" spans="1:6" ht="15">
      <c r="A247" s="531" t="s">
        <v>855</v>
      </c>
      <c r="B247" s="532">
        <v>185574820</v>
      </c>
      <c r="C247" s="532">
        <v>14206056</v>
      </c>
      <c r="D247" s="532">
        <v>14206056</v>
      </c>
      <c r="E247" s="529">
        <f t="shared" si="5"/>
        <v>7.655163561521978</v>
      </c>
      <c r="F247" s="532">
        <v>2396031</v>
      </c>
    </row>
    <row r="248" spans="1:6" ht="26.25">
      <c r="A248" s="531" t="s">
        <v>857</v>
      </c>
      <c r="B248" s="532">
        <v>185574820</v>
      </c>
      <c r="C248" s="532">
        <v>14206056</v>
      </c>
      <c r="D248" s="532">
        <v>14206056</v>
      </c>
      <c r="E248" s="529">
        <f t="shared" si="5"/>
        <v>7.655163561521978</v>
      </c>
      <c r="F248" s="532">
        <v>2396031</v>
      </c>
    </row>
    <row r="249" spans="1:6" ht="15">
      <c r="A249" s="237" t="s">
        <v>983</v>
      </c>
      <c r="B249" s="238">
        <v>185574820</v>
      </c>
      <c r="C249" s="238">
        <v>14206056</v>
      </c>
      <c r="D249" s="238">
        <v>13994452.95</v>
      </c>
      <c r="E249" s="239">
        <f t="shared" si="5"/>
        <v>7.541137827858327</v>
      </c>
      <c r="F249" s="238">
        <v>2751201.95</v>
      </c>
    </row>
    <row r="250" spans="1:6" ht="15">
      <c r="A250" s="531" t="s">
        <v>860</v>
      </c>
      <c r="B250" s="532">
        <v>65240553</v>
      </c>
      <c r="C250" s="532">
        <v>3550799</v>
      </c>
      <c r="D250" s="532">
        <v>3339203.52</v>
      </c>
      <c r="E250" s="529">
        <f t="shared" si="5"/>
        <v>5.1182943222446315</v>
      </c>
      <c r="F250" s="532">
        <v>2170720.5</v>
      </c>
    </row>
    <row r="251" spans="1:6" ht="15">
      <c r="A251" s="531" t="s">
        <v>862</v>
      </c>
      <c r="B251" s="532">
        <v>805139</v>
      </c>
      <c r="C251" s="532">
        <v>0</v>
      </c>
      <c r="D251" s="532">
        <v>0</v>
      </c>
      <c r="E251" s="529">
        <f t="shared" si="5"/>
        <v>0</v>
      </c>
      <c r="F251" s="532">
        <v>0</v>
      </c>
    </row>
    <row r="252" spans="1:6" ht="15">
      <c r="A252" s="531" t="s">
        <v>870</v>
      </c>
      <c r="B252" s="532">
        <v>805139</v>
      </c>
      <c r="C252" s="532">
        <v>0</v>
      </c>
      <c r="D252" s="532">
        <v>0</v>
      </c>
      <c r="E252" s="529">
        <f t="shared" si="5"/>
        <v>0</v>
      </c>
      <c r="F252" s="532">
        <v>0</v>
      </c>
    </row>
    <row r="253" spans="1:6" ht="15">
      <c r="A253" s="531" t="s">
        <v>892</v>
      </c>
      <c r="B253" s="532">
        <v>58842788</v>
      </c>
      <c r="C253" s="532">
        <v>3303964</v>
      </c>
      <c r="D253" s="532">
        <v>3121422.96</v>
      </c>
      <c r="E253" s="529">
        <f t="shared" si="5"/>
        <v>5.304682300233632</v>
      </c>
      <c r="F253" s="532">
        <v>1952939.94</v>
      </c>
    </row>
    <row r="254" spans="1:6" ht="15">
      <c r="A254" s="531" t="s">
        <v>894</v>
      </c>
      <c r="B254" s="532">
        <v>58842788</v>
      </c>
      <c r="C254" s="532">
        <v>3303964</v>
      </c>
      <c r="D254" s="532">
        <v>3121422.96</v>
      </c>
      <c r="E254" s="529">
        <f t="shared" si="5"/>
        <v>5.304682300233632</v>
      </c>
      <c r="F254" s="532">
        <v>1952939.94</v>
      </c>
    </row>
    <row r="255" spans="1:6" ht="15">
      <c r="A255" s="531" t="s">
        <v>926</v>
      </c>
      <c r="B255" s="532">
        <v>5592626</v>
      </c>
      <c r="C255" s="532">
        <v>246835</v>
      </c>
      <c r="D255" s="532">
        <v>217780.56</v>
      </c>
      <c r="E255" s="529">
        <f t="shared" si="5"/>
        <v>3.894066222200448</v>
      </c>
      <c r="F255" s="532">
        <v>217780.56</v>
      </c>
    </row>
    <row r="256" spans="1:6" ht="39">
      <c r="A256" s="531" t="s">
        <v>934</v>
      </c>
      <c r="B256" s="532">
        <v>5592626</v>
      </c>
      <c r="C256" s="532">
        <v>246835</v>
      </c>
      <c r="D256" s="532">
        <v>217780.56</v>
      </c>
      <c r="E256" s="529">
        <f t="shared" si="5"/>
        <v>3.894066222200448</v>
      </c>
      <c r="F256" s="532">
        <v>217780.56</v>
      </c>
    </row>
    <row r="257" spans="1:6" ht="15">
      <c r="A257" s="531" t="s">
        <v>936</v>
      </c>
      <c r="B257" s="532">
        <v>120334267</v>
      </c>
      <c r="C257" s="532">
        <v>10655257</v>
      </c>
      <c r="D257" s="532">
        <v>10655249.43</v>
      </c>
      <c r="E257" s="529">
        <f t="shared" si="5"/>
        <v>8.854709215954255</v>
      </c>
      <c r="F257" s="532">
        <v>580481.45</v>
      </c>
    </row>
    <row r="258" spans="1:6" ht="15">
      <c r="A258" s="531" t="s">
        <v>938</v>
      </c>
      <c r="B258" s="532">
        <v>111506618</v>
      </c>
      <c r="C258" s="532">
        <v>10655257</v>
      </c>
      <c r="D258" s="532">
        <v>10655249.43</v>
      </c>
      <c r="E258" s="529">
        <f t="shared" si="5"/>
        <v>9.555710343577992</v>
      </c>
      <c r="F258" s="532">
        <v>580481.45</v>
      </c>
    </row>
    <row r="259" spans="1:6" ht="26.25">
      <c r="A259" s="531" t="s">
        <v>944</v>
      </c>
      <c r="B259" s="532">
        <v>8827649</v>
      </c>
      <c r="C259" s="532">
        <v>0</v>
      </c>
      <c r="D259" s="532">
        <v>0</v>
      </c>
      <c r="E259" s="529">
        <f t="shared" si="5"/>
        <v>0</v>
      </c>
      <c r="F259" s="532">
        <v>0</v>
      </c>
    </row>
    <row r="260" spans="1:6" ht="26.25">
      <c r="A260" s="531" t="s">
        <v>950</v>
      </c>
      <c r="B260" s="532">
        <v>8827649</v>
      </c>
      <c r="C260" s="532">
        <v>0</v>
      </c>
      <c r="D260" s="532">
        <v>0</v>
      </c>
      <c r="E260" s="529">
        <f aca="true" t="shared" si="6" ref="E260:E314">D260/B260*100</f>
        <v>0</v>
      </c>
      <c r="F260" s="532">
        <v>0</v>
      </c>
    </row>
    <row r="261" spans="1:6" ht="15">
      <c r="A261" s="531" t="s">
        <v>444</v>
      </c>
      <c r="B261" s="532">
        <v>0</v>
      </c>
      <c r="C261" s="532">
        <v>0</v>
      </c>
      <c r="D261" s="532">
        <v>211603.049999997</v>
      </c>
      <c r="E261" s="534" t="s">
        <v>440</v>
      </c>
      <c r="F261" s="532">
        <v>-355170.95</v>
      </c>
    </row>
    <row r="262" spans="1:6" ht="15">
      <c r="A262" s="237" t="s">
        <v>713</v>
      </c>
      <c r="B262" s="238"/>
      <c r="C262" s="238"/>
      <c r="D262" s="238"/>
      <c r="E262" s="529"/>
      <c r="F262" s="238"/>
    </row>
    <row r="263" spans="1:6" ht="15">
      <c r="A263" s="237" t="s">
        <v>846</v>
      </c>
      <c r="B263" s="238">
        <v>11914544</v>
      </c>
      <c r="C263" s="238">
        <v>182538</v>
      </c>
      <c r="D263" s="238">
        <v>182538</v>
      </c>
      <c r="E263" s="239">
        <f t="shared" si="6"/>
        <v>1.5320603121697314</v>
      </c>
      <c r="F263" s="238">
        <v>-360595</v>
      </c>
    </row>
    <row r="264" spans="1:6" ht="15">
      <c r="A264" s="531" t="s">
        <v>855</v>
      </c>
      <c r="B264" s="532">
        <v>11914544</v>
      </c>
      <c r="C264" s="532">
        <v>182538</v>
      </c>
      <c r="D264" s="532">
        <v>182538</v>
      </c>
      <c r="E264" s="529">
        <f t="shared" si="6"/>
        <v>1.5320603121697314</v>
      </c>
      <c r="F264" s="532">
        <v>-360595</v>
      </c>
    </row>
    <row r="265" spans="1:6" ht="26.25">
      <c r="A265" s="531" t="s">
        <v>857</v>
      </c>
      <c r="B265" s="532">
        <v>11914544</v>
      </c>
      <c r="C265" s="532">
        <v>182538</v>
      </c>
      <c r="D265" s="532">
        <v>182538</v>
      </c>
      <c r="E265" s="529">
        <f t="shared" si="6"/>
        <v>1.5320603121697314</v>
      </c>
      <c r="F265" s="532">
        <v>-360595</v>
      </c>
    </row>
    <row r="266" spans="1:6" ht="15">
      <c r="A266" s="237" t="s">
        <v>983</v>
      </c>
      <c r="B266" s="238">
        <v>11914544</v>
      </c>
      <c r="C266" s="238">
        <v>182538</v>
      </c>
      <c r="D266" s="238">
        <v>0</v>
      </c>
      <c r="E266" s="239">
        <f t="shared" si="6"/>
        <v>0</v>
      </c>
      <c r="F266" s="238">
        <v>0</v>
      </c>
    </row>
    <row r="267" spans="1:6" ht="15">
      <c r="A267" s="531" t="s">
        <v>860</v>
      </c>
      <c r="B267" s="532">
        <v>11914544</v>
      </c>
      <c r="C267" s="532">
        <v>182538</v>
      </c>
      <c r="D267" s="532">
        <v>0</v>
      </c>
      <c r="E267" s="529">
        <f t="shared" si="6"/>
        <v>0</v>
      </c>
      <c r="F267" s="532">
        <v>0</v>
      </c>
    </row>
    <row r="268" spans="1:6" ht="15">
      <c r="A268" s="531" t="s">
        <v>892</v>
      </c>
      <c r="B268" s="532">
        <v>11914544</v>
      </c>
      <c r="C268" s="532">
        <v>182538</v>
      </c>
      <c r="D268" s="532">
        <v>0</v>
      </c>
      <c r="E268" s="529">
        <f t="shared" si="6"/>
        <v>0</v>
      </c>
      <c r="F268" s="532">
        <v>0</v>
      </c>
    </row>
    <row r="269" spans="1:6" ht="15">
      <c r="A269" s="531" t="s">
        <v>894</v>
      </c>
      <c r="B269" s="532">
        <v>11914544</v>
      </c>
      <c r="C269" s="532">
        <v>182538</v>
      </c>
      <c r="D269" s="532">
        <v>0</v>
      </c>
      <c r="E269" s="529">
        <f t="shared" si="6"/>
        <v>0</v>
      </c>
      <c r="F269" s="532">
        <v>0</v>
      </c>
    </row>
    <row r="270" spans="1:6" ht="15">
      <c r="A270" s="531" t="s">
        <v>444</v>
      </c>
      <c r="B270" s="532">
        <v>0</v>
      </c>
      <c r="C270" s="532">
        <v>0</v>
      </c>
      <c r="D270" s="532">
        <v>182538</v>
      </c>
      <c r="E270" s="534" t="s">
        <v>440</v>
      </c>
      <c r="F270" s="532">
        <v>-360595</v>
      </c>
    </row>
    <row r="271" spans="1:6" ht="15">
      <c r="A271" s="237" t="s">
        <v>1011</v>
      </c>
      <c r="B271" s="238"/>
      <c r="C271" s="238"/>
      <c r="D271" s="238"/>
      <c r="E271" s="529"/>
      <c r="F271" s="238"/>
    </row>
    <row r="272" spans="1:6" ht="15">
      <c r="A272" s="237" t="s">
        <v>846</v>
      </c>
      <c r="B272" s="238">
        <v>1923474</v>
      </c>
      <c r="C272" s="238">
        <v>0</v>
      </c>
      <c r="D272" s="238">
        <v>0</v>
      </c>
      <c r="E272" s="239">
        <f t="shared" si="6"/>
        <v>0</v>
      </c>
      <c r="F272" s="238">
        <v>0</v>
      </c>
    </row>
    <row r="273" spans="1:6" ht="15">
      <c r="A273" s="531" t="s">
        <v>855</v>
      </c>
      <c r="B273" s="532">
        <v>1923474</v>
      </c>
      <c r="C273" s="532">
        <v>0</v>
      </c>
      <c r="D273" s="532">
        <v>0</v>
      </c>
      <c r="E273" s="529">
        <f t="shared" si="6"/>
        <v>0</v>
      </c>
      <c r="F273" s="532">
        <v>0</v>
      </c>
    </row>
    <row r="274" spans="1:6" ht="26.25">
      <c r="A274" s="531" t="s">
        <v>857</v>
      </c>
      <c r="B274" s="532">
        <v>1923474</v>
      </c>
      <c r="C274" s="532">
        <v>0</v>
      </c>
      <c r="D274" s="532">
        <v>0</v>
      </c>
      <c r="E274" s="529">
        <f t="shared" si="6"/>
        <v>0</v>
      </c>
      <c r="F274" s="532">
        <v>0</v>
      </c>
    </row>
    <row r="275" spans="1:6" ht="15">
      <c r="A275" s="237" t="s">
        <v>983</v>
      </c>
      <c r="B275" s="238">
        <v>1923474</v>
      </c>
      <c r="C275" s="238">
        <v>0</v>
      </c>
      <c r="D275" s="238">
        <v>0</v>
      </c>
      <c r="E275" s="239">
        <f t="shared" si="6"/>
        <v>0</v>
      </c>
      <c r="F275" s="238">
        <v>0</v>
      </c>
    </row>
    <row r="276" spans="1:6" ht="15">
      <c r="A276" s="531" t="s">
        <v>860</v>
      </c>
      <c r="B276" s="532">
        <v>1923474</v>
      </c>
      <c r="C276" s="532">
        <v>0</v>
      </c>
      <c r="D276" s="532">
        <v>0</v>
      </c>
      <c r="E276" s="529">
        <f t="shared" si="6"/>
        <v>0</v>
      </c>
      <c r="F276" s="532">
        <v>0</v>
      </c>
    </row>
    <row r="277" spans="1:6" ht="15">
      <c r="A277" s="531" t="s">
        <v>892</v>
      </c>
      <c r="B277" s="532">
        <v>1923474</v>
      </c>
      <c r="C277" s="532">
        <v>0</v>
      </c>
      <c r="D277" s="532">
        <v>0</v>
      </c>
      <c r="E277" s="529">
        <f t="shared" si="6"/>
        <v>0</v>
      </c>
      <c r="F277" s="532">
        <v>0</v>
      </c>
    </row>
    <row r="278" spans="1:6" ht="15">
      <c r="A278" s="531" t="s">
        <v>894</v>
      </c>
      <c r="B278" s="532">
        <v>1923474</v>
      </c>
      <c r="C278" s="532">
        <v>0</v>
      </c>
      <c r="D278" s="532">
        <v>0</v>
      </c>
      <c r="E278" s="529">
        <f t="shared" si="6"/>
        <v>0</v>
      </c>
      <c r="F278" s="532">
        <v>0</v>
      </c>
    </row>
    <row r="279" spans="1:6" ht="15">
      <c r="A279" s="237" t="s">
        <v>1043</v>
      </c>
      <c r="B279" s="238"/>
      <c r="C279" s="238"/>
      <c r="D279" s="238"/>
      <c r="E279" s="529"/>
      <c r="F279" s="238"/>
    </row>
    <row r="280" spans="1:6" ht="15">
      <c r="A280" s="237" t="s">
        <v>846</v>
      </c>
      <c r="B280" s="238">
        <v>198730733</v>
      </c>
      <c r="C280" s="238">
        <v>15983078</v>
      </c>
      <c r="D280" s="238">
        <v>15983078</v>
      </c>
      <c r="E280" s="239">
        <f t="shared" si="6"/>
        <v>8.042579906349966</v>
      </c>
      <c r="F280" s="238">
        <v>5908307</v>
      </c>
    </row>
    <row r="281" spans="1:6" ht="15">
      <c r="A281" s="531" t="s">
        <v>849</v>
      </c>
      <c r="B281" s="532">
        <v>2922367</v>
      </c>
      <c r="C281" s="532">
        <v>0</v>
      </c>
      <c r="D281" s="532">
        <v>0</v>
      </c>
      <c r="E281" s="529">
        <f t="shared" si="6"/>
        <v>0</v>
      </c>
      <c r="F281" s="532">
        <v>0</v>
      </c>
    </row>
    <row r="282" spans="1:6" ht="26.25">
      <c r="A282" s="531" t="s">
        <v>1003</v>
      </c>
      <c r="B282" s="532">
        <v>2922367</v>
      </c>
      <c r="C282" s="532">
        <v>0</v>
      </c>
      <c r="D282" s="532">
        <v>0</v>
      </c>
      <c r="E282" s="529">
        <f t="shared" si="6"/>
        <v>0</v>
      </c>
      <c r="F282" s="532">
        <v>0</v>
      </c>
    </row>
    <row r="283" spans="1:6" ht="15">
      <c r="A283" s="531" t="s">
        <v>855</v>
      </c>
      <c r="B283" s="532">
        <v>195808366</v>
      </c>
      <c r="C283" s="532">
        <v>15983078</v>
      </c>
      <c r="D283" s="532">
        <v>15983078</v>
      </c>
      <c r="E283" s="529">
        <f t="shared" si="6"/>
        <v>8.162612418715552</v>
      </c>
      <c r="F283" s="532">
        <v>5908307</v>
      </c>
    </row>
    <row r="284" spans="1:6" ht="26.25">
      <c r="A284" s="531" t="s">
        <v>857</v>
      </c>
      <c r="B284" s="532">
        <v>131374034</v>
      </c>
      <c r="C284" s="532">
        <v>11391924</v>
      </c>
      <c r="D284" s="532">
        <v>11391924</v>
      </c>
      <c r="E284" s="529">
        <f t="shared" si="6"/>
        <v>8.671366519810148</v>
      </c>
      <c r="F284" s="532">
        <v>1317153</v>
      </c>
    </row>
    <row r="285" spans="1:6" ht="26.25">
      <c r="A285" s="531" t="s">
        <v>1005</v>
      </c>
      <c r="B285" s="532">
        <v>64434332</v>
      </c>
      <c r="C285" s="532">
        <v>4591154</v>
      </c>
      <c r="D285" s="532">
        <v>4591154</v>
      </c>
      <c r="E285" s="529">
        <f t="shared" si="6"/>
        <v>7.125322568720042</v>
      </c>
      <c r="F285" s="532">
        <v>4591154</v>
      </c>
    </row>
    <row r="286" spans="1:6" ht="15">
      <c r="A286" s="237" t="s">
        <v>983</v>
      </c>
      <c r="B286" s="238">
        <v>198730733</v>
      </c>
      <c r="C286" s="238">
        <v>15983078</v>
      </c>
      <c r="D286" s="238">
        <v>15983074.71</v>
      </c>
      <c r="E286" s="239">
        <f t="shared" si="6"/>
        <v>8.042578250843569</v>
      </c>
      <c r="F286" s="238">
        <v>5908306.73</v>
      </c>
    </row>
    <row r="287" spans="1:6" ht="15">
      <c r="A287" s="531" t="s">
        <v>860</v>
      </c>
      <c r="B287" s="532">
        <v>14003153</v>
      </c>
      <c r="C287" s="532">
        <v>840563</v>
      </c>
      <c r="D287" s="532">
        <v>840561.4</v>
      </c>
      <c r="E287" s="529">
        <f t="shared" si="6"/>
        <v>6.0026581156400995</v>
      </c>
      <c r="F287" s="532">
        <v>840561.4</v>
      </c>
    </row>
    <row r="288" spans="1:6" ht="15">
      <c r="A288" s="531" t="s">
        <v>892</v>
      </c>
      <c r="B288" s="532">
        <v>14003153</v>
      </c>
      <c r="C288" s="532">
        <v>840563</v>
      </c>
      <c r="D288" s="532">
        <v>840561.4</v>
      </c>
      <c r="E288" s="529">
        <f t="shared" si="6"/>
        <v>6.0026581156400995</v>
      </c>
      <c r="F288" s="532">
        <v>840561.4</v>
      </c>
    </row>
    <row r="289" spans="1:6" ht="15">
      <c r="A289" s="531" t="s">
        <v>894</v>
      </c>
      <c r="B289" s="532">
        <v>14003153</v>
      </c>
      <c r="C289" s="532">
        <v>840563</v>
      </c>
      <c r="D289" s="532">
        <v>840561.4</v>
      </c>
      <c r="E289" s="529">
        <f t="shared" si="6"/>
        <v>6.0026581156400995</v>
      </c>
      <c r="F289" s="532">
        <v>840561.4</v>
      </c>
    </row>
    <row r="290" spans="1:6" ht="15">
      <c r="A290" s="531" t="s">
        <v>936</v>
      </c>
      <c r="B290" s="532">
        <v>184727580</v>
      </c>
      <c r="C290" s="532">
        <v>15142515</v>
      </c>
      <c r="D290" s="532">
        <v>15142513.31</v>
      </c>
      <c r="E290" s="529">
        <f t="shared" si="6"/>
        <v>8.197213058277491</v>
      </c>
      <c r="F290" s="532">
        <v>5067745.33</v>
      </c>
    </row>
    <row r="291" spans="1:6" ht="15">
      <c r="A291" s="531" t="s">
        <v>938</v>
      </c>
      <c r="B291" s="532">
        <v>108543232</v>
      </c>
      <c r="C291" s="532">
        <v>10551361</v>
      </c>
      <c r="D291" s="532">
        <v>10551360.3</v>
      </c>
      <c r="E291" s="529">
        <f t="shared" si="6"/>
        <v>9.720882735461572</v>
      </c>
      <c r="F291" s="532">
        <v>476592.32</v>
      </c>
    </row>
    <row r="292" spans="1:6" ht="26.25">
      <c r="A292" s="531" t="s">
        <v>944</v>
      </c>
      <c r="B292" s="532">
        <v>76184348</v>
      </c>
      <c r="C292" s="532">
        <v>4591154</v>
      </c>
      <c r="D292" s="532">
        <v>4591153.01</v>
      </c>
      <c r="E292" s="529">
        <f t="shared" si="6"/>
        <v>6.02637304187469</v>
      </c>
      <c r="F292" s="532">
        <v>4591153.01</v>
      </c>
    </row>
    <row r="293" spans="1:6" ht="26.25">
      <c r="A293" s="531" t="s">
        <v>950</v>
      </c>
      <c r="B293" s="532">
        <v>8827649</v>
      </c>
      <c r="C293" s="532">
        <v>0</v>
      </c>
      <c r="D293" s="532">
        <v>0</v>
      </c>
      <c r="E293" s="529">
        <f t="shared" si="6"/>
        <v>0</v>
      </c>
      <c r="F293" s="532">
        <v>0</v>
      </c>
    </row>
    <row r="294" spans="1:6" ht="26.25">
      <c r="A294" s="531" t="s">
        <v>1017</v>
      </c>
      <c r="B294" s="532">
        <v>67356699</v>
      </c>
      <c r="C294" s="532">
        <v>4591154</v>
      </c>
      <c r="D294" s="532">
        <v>4591153.01</v>
      </c>
      <c r="E294" s="529">
        <f t="shared" si="6"/>
        <v>6.816178758997675</v>
      </c>
      <c r="F294" s="532">
        <v>4591153.01</v>
      </c>
    </row>
    <row r="295" spans="1:6" ht="15">
      <c r="A295" s="531" t="s">
        <v>444</v>
      </c>
      <c r="B295" s="532">
        <v>0</v>
      </c>
      <c r="C295" s="532">
        <v>0</v>
      </c>
      <c r="D295" s="532">
        <v>3.289999999</v>
      </c>
      <c r="E295" s="534" t="s">
        <v>440</v>
      </c>
      <c r="F295" s="532">
        <v>0.27</v>
      </c>
    </row>
    <row r="296" spans="1:6" ht="15">
      <c r="A296" s="237" t="s">
        <v>808</v>
      </c>
      <c r="B296" s="238"/>
      <c r="C296" s="238"/>
      <c r="D296" s="238"/>
      <c r="E296" s="529"/>
      <c r="F296" s="238"/>
    </row>
    <row r="297" spans="1:6" ht="15">
      <c r="A297" s="237" t="s">
        <v>846</v>
      </c>
      <c r="B297" s="238">
        <v>44107653</v>
      </c>
      <c r="C297" s="238">
        <v>2690724</v>
      </c>
      <c r="D297" s="238">
        <v>2690724</v>
      </c>
      <c r="E297" s="239">
        <f t="shared" si="6"/>
        <v>6.100356325919224</v>
      </c>
      <c r="F297" s="238">
        <v>1439473</v>
      </c>
    </row>
    <row r="298" spans="1:6" ht="15">
      <c r="A298" s="531" t="s">
        <v>855</v>
      </c>
      <c r="B298" s="532">
        <v>44107653</v>
      </c>
      <c r="C298" s="532">
        <v>2690724</v>
      </c>
      <c r="D298" s="532">
        <v>2690724</v>
      </c>
      <c r="E298" s="529">
        <f t="shared" si="6"/>
        <v>6.100356325919224</v>
      </c>
      <c r="F298" s="532">
        <v>1439473</v>
      </c>
    </row>
    <row r="299" spans="1:6" ht="26.25">
      <c r="A299" s="531" t="s">
        <v>857</v>
      </c>
      <c r="B299" s="532">
        <v>40362768</v>
      </c>
      <c r="C299" s="532">
        <v>2631594</v>
      </c>
      <c r="D299" s="532">
        <v>2631594</v>
      </c>
      <c r="E299" s="529">
        <f t="shared" si="6"/>
        <v>6.519855129856307</v>
      </c>
      <c r="F299" s="532">
        <v>1439473</v>
      </c>
    </row>
    <row r="300" spans="1:6" ht="26.25">
      <c r="A300" s="531" t="s">
        <v>1005</v>
      </c>
      <c r="B300" s="532">
        <v>3744885</v>
      </c>
      <c r="C300" s="532">
        <v>59130</v>
      </c>
      <c r="D300" s="532">
        <v>59130</v>
      </c>
      <c r="E300" s="529">
        <f t="shared" si="6"/>
        <v>1.5789536928370298</v>
      </c>
      <c r="F300" s="532">
        <v>0</v>
      </c>
    </row>
    <row r="301" spans="1:6" ht="15">
      <c r="A301" s="237" t="s">
        <v>983</v>
      </c>
      <c r="B301" s="238">
        <v>44107653</v>
      </c>
      <c r="C301" s="238">
        <v>2690724</v>
      </c>
      <c r="D301" s="238">
        <v>2661660.77</v>
      </c>
      <c r="E301" s="239">
        <f t="shared" si="6"/>
        <v>6.03446474470088</v>
      </c>
      <c r="F301" s="238">
        <v>1434048.23</v>
      </c>
    </row>
    <row r="302" spans="1:6" ht="15">
      <c r="A302" s="531" t="s">
        <v>860</v>
      </c>
      <c r="B302" s="532">
        <v>38069458</v>
      </c>
      <c r="C302" s="532">
        <v>2527698</v>
      </c>
      <c r="D302" s="532">
        <v>2498642.12</v>
      </c>
      <c r="E302" s="529">
        <f t="shared" si="6"/>
        <v>6.563377182832496</v>
      </c>
      <c r="F302" s="532">
        <v>1330159.1</v>
      </c>
    </row>
    <row r="303" spans="1:6" ht="15">
      <c r="A303" s="531" t="s">
        <v>862</v>
      </c>
      <c r="B303" s="532">
        <v>805139</v>
      </c>
      <c r="C303" s="532">
        <v>0</v>
      </c>
      <c r="D303" s="532">
        <v>0</v>
      </c>
      <c r="E303" s="529">
        <f t="shared" si="6"/>
        <v>0</v>
      </c>
      <c r="F303" s="532">
        <v>0</v>
      </c>
    </row>
    <row r="304" spans="1:6" ht="15">
      <c r="A304" s="531" t="s">
        <v>870</v>
      </c>
      <c r="B304" s="532">
        <v>805139</v>
      </c>
      <c r="C304" s="532">
        <v>0</v>
      </c>
      <c r="D304" s="532">
        <v>0</v>
      </c>
      <c r="E304" s="529">
        <f t="shared" si="6"/>
        <v>0</v>
      </c>
      <c r="F304" s="532">
        <v>0</v>
      </c>
    </row>
    <row r="305" spans="1:6" ht="15">
      <c r="A305" s="531" t="s">
        <v>892</v>
      </c>
      <c r="B305" s="532">
        <v>31001617</v>
      </c>
      <c r="C305" s="532">
        <v>2280863</v>
      </c>
      <c r="D305" s="532">
        <v>2280861.56</v>
      </c>
      <c r="E305" s="529">
        <f t="shared" si="6"/>
        <v>7.35723417265622</v>
      </c>
      <c r="F305" s="532">
        <v>1112378.54</v>
      </c>
    </row>
    <row r="306" spans="1:6" ht="15">
      <c r="A306" s="531" t="s">
        <v>894</v>
      </c>
      <c r="B306" s="532">
        <v>31001617</v>
      </c>
      <c r="C306" s="532">
        <v>2280863</v>
      </c>
      <c r="D306" s="532">
        <v>2280861.56</v>
      </c>
      <c r="E306" s="529">
        <f t="shared" si="6"/>
        <v>7.35723417265622</v>
      </c>
      <c r="F306" s="532">
        <v>1112378.54</v>
      </c>
    </row>
    <row r="307" spans="1:6" ht="15">
      <c r="A307" s="531" t="s">
        <v>926</v>
      </c>
      <c r="B307" s="532">
        <v>6262702</v>
      </c>
      <c r="C307" s="532">
        <v>246835</v>
      </c>
      <c r="D307" s="532">
        <v>217780.56</v>
      </c>
      <c r="E307" s="529">
        <f t="shared" si="6"/>
        <v>3.477421726277252</v>
      </c>
      <c r="F307" s="532">
        <v>217780.56</v>
      </c>
    </row>
    <row r="308" spans="1:6" ht="39">
      <c r="A308" s="531" t="s">
        <v>934</v>
      </c>
      <c r="B308" s="532">
        <v>5592626</v>
      </c>
      <c r="C308" s="532">
        <v>246835</v>
      </c>
      <c r="D308" s="532">
        <v>217780.56</v>
      </c>
      <c r="E308" s="529">
        <f t="shared" si="6"/>
        <v>3.894066222200448</v>
      </c>
      <c r="F308" s="532">
        <v>217780.56</v>
      </c>
    </row>
    <row r="309" spans="1:6" ht="15">
      <c r="A309" s="531" t="s">
        <v>1007</v>
      </c>
      <c r="B309" s="532">
        <v>670076</v>
      </c>
      <c r="C309" s="532">
        <v>0</v>
      </c>
      <c r="D309" s="532">
        <v>0</v>
      </c>
      <c r="E309" s="529">
        <f t="shared" si="6"/>
        <v>0</v>
      </c>
      <c r="F309" s="532">
        <v>0</v>
      </c>
    </row>
    <row r="310" spans="1:6" ht="39">
      <c r="A310" s="531" t="s">
        <v>1009</v>
      </c>
      <c r="B310" s="532">
        <v>670076</v>
      </c>
      <c r="C310" s="532">
        <v>0</v>
      </c>
      <c r="D310" s="532">
        <v>0</v>
      </c>
      <c r="E310" s="529">
        <f t="shared" si="6"/>
        <v>0</v>
      </c>
      <c r="F310" s="532">
        <v>0</v>
      </c>
    </row>
    <row r="311" spans="1:6" ht="15">
      <c r="A311" s="531" t="s">
        <v>936</v>
      </c>
      <c r="B311" s="532">
        <v>6038195</v>
      </c>
      <c r="C311" s="532">
        <v>163026</v>
      </c>
      <c r="D311" s="532">
        <v>163018.65</v>
      </c>
      <c r="E311" s="529">
        <f t="shared" si="6"/>
        <v>2.699791079950217</v>
      </c>
      <c r="F311" s="532">
        <v>103889.13</v>
      </c>
    </row>
    <row r="312" spans="1:6" ht="15">
      <c r="A312" s="531" t="s">
        <v>938</v>
      </c>
      <c r="B312" s="532">
        <v>2963386</v>
      </c>
      <c r="C312" s="532">
        <v>103896</v>
      </c>
      <c r="D312" s="532">
        <v>103889.13</v>
      </c>
      <c r="E312" s="529">
        <f t="shared" si="6"/>
        <v>3.505757602958238</v>
      </c>
      <c r="F312" s="532">
        <v>103889.13</v>
      </c>
    </row>
    <row r="313" spans="1:6" ht="26.25">
      <c r="A313" s="531" t="s">
        <v>944</v>
      </c>
      <c r="B313" s="532">
        <v>3074809</v>
      </c>
      <c r="C313" s="532">
        <v>59130</v>
      </c>
      <c r="D313" s="532">
        <v>59129.52</v>
      </c>
      <c r="E313" s="529">
        <f t="shared" si="6"/>
        <v>1.9230306662950447</v>
      </c>
      <c r="F313" s="532">
        <v>0</v>
      </c>
    </row>
    <row r="314" spans="1:6" ht="26.25">
      <c r="A314" s="531" t="s">
        <v>1017</v>
      </c>
      <c r="B314" s="532">
        <v>3074809</v>
      </c>
      <c r="C314" s="532">
        <v>59130</v>
      </c>
      <c r="D314" s="532">
        <v>59129.52</v>
      </c>
      <c r="E314" s="529">
        <f t="shared" si="6"/>
        <v>1.9230306662950447</v>
      </c>
      <c r="F314" s="532">
        <v>0</v>
      </c>
    </row>
    <row r="315" spans="1:6" ht="15">
      <c r="A315" s="531" t="s">
        <v>444</v>
      </c>
      <c r="B315" s="532">
        <v>0</v>
      </c>
      <c r="C315" s="532">
        <v>0</v>
      </c>
      <c r="D315" s="532">
        <v>29063.23</v>
      </c>
      <c r="E315" s="534" t="s">
        <v>440</v>
      </c>
      <c r="F315" s="532">
        <v>5424.77</v>
      </c>
    </row>
    <row r="316" spans="1:6" ht="15">
      <c r="A316" s="237" t="s">
        <v>340</v>
      </c>
      <c r="B316" s="238"/>
      <c r="C316" s="238"/>
      <c r="D316" s="238"/>
      <c r="E316" s="529"/>
      <c r="F316" s="238"/>
    </row>
    <row r="317" spans="1:6" ht="15">
      <c r="A317" s="237" t="s">
        <v>846</v>
      </c>
      <c r="B317" s="238">
        <v>316884516</v>
      </c>
      <c r="C317" s="238">
        <v>27315784</v>
      </c>
      <c r="D317" s="238">
        <v>27315784</v>
      </c>
      <c r="E317" s="239">
        <f aca="true" t="shared" si="7" ref="E317:E336">D317/B317*100</f>
        <v>8.620106890928051</v>
      </c>
      <c r="F317" s="238">
        <v>3514188.92</v>
      </c>
    </row>
    <row r="318" spans="1:6" ht="26.25">
      <c r="A318" s="531" t="s">
        <v>491</v>
      </c>
      <c r="B318" s="532">
        <v>0</v>
      </c>
      <c r="C318" s="532">
        <v>0</v>
      </c>
      <c r="D318" s="532">
        <v>0</v>
      </c>
      <c r="E318" s="534" t="s">
        <v>440</v>
      </c>
      <c r="F318" s="532">
        <v>-542.08</v>
      </c>
    </row>
    <row r="319" spans="1:6" ht="15">
      <c r="A319" s="531" t="s">
        <v>855</v>
      </c>
      <c r="B319" s="532">
        <v>316884516</v>
      </c>
      <c r="C319" s="532">
        <v>27315784</v>
      </c>
      <c r="D319" s="532">
        <v>27315784</v>
      </c>
      <c r="E319" s="529">
        <f t="shared" si="7"/>
        <v>8.620106890928051</v>
      </c>
      <c r="F319" s="532">
        <v>3514731</v>
      </c>
    </row>
    <row r="320" spans="1:6" ht="26.25">
      <c r="A320" s="531" t="s">
        <v>857</v>
      </c>
      <c r="B320" s="532">
        <v>316884516</v>
      </c>
      <c r="C320" s="532">
        <v>27315784</v>
      </c>
      <c r="D320" s="532">
        <v>27315784</v>
      </c>
      <c r="E320" s="529">
        <f t="shared" si="7"/>
        <v>8.620106890928051</v>
      </c>
      <c r="F320" s="532">
        <v>3514731</v>
      </c>
    </row>
    <row r="321" spans="1:6" ht="15">
      <c r="A321" s="237" t="s">
        <v>983</v>
      </c>
      <c r="B321" s="238">
        <v>316884516</v>
      </c>
      <c r="C321" s="238">
        <v>27315784</v>
      </c>
      <c r="D321" s="238">
        <v>24486177.63</v>
      </c>
      <c r="E321" s="239">
        <f t="shared" si="7"/>
        <v>7.727161282313964</v>
      </c>
      <c r="F321" s="238">
        <v>7402099.53</v>
      </c>
    </row>
    <row r="322" spans="1:6" ht="15">
      <c r="A322" s="531" t="s">
        <v>860</v>
      </c>
      <c r="B322" s="532">
        <v>146024834</v>
      </c>
      <c r="C322" s="532">
        <v>8743698</v>
      </c>
      <c r="D322" s="532">
        <v>6346995.53</v>
      </c>
      <c r="E322" s="529">
        <f t="shared" si="7"/>
        <v>4.346517887498506</v>
      </c>
      <c r="F322" s="532">
        <v>3186594.32</v>
      </c>
    </row>
    <row r="323" spans="1:6" ht="15">
      <c r="A323" s="531" t="s">
        <v>862</v>
      </c>
      <c r="B323" s="532">
        <v>18519752</v>
      </c>
      <c r="C323" s="532">
        <v>1250786</v>
      </c>
      <c r="D323" s="532">
        <v>912093.98</v>
      </c>
      <c r="E323" s="529">
        <f t="shared" si="7"/>
        <v>4.9249794489688625</v>
      </c>
      <c r="F323" s="532">
        <v>421432.42</v>
      </c>
    </row>
    <row r="324" spans="1:6" ht="15">
      <c r="A324" s="531" t="s">
        <v>864</v>
      </c>
      <c r="B324" s="532">
        <v>750916</v>
      </c>
      <c r="C324" s="532">
        <v>90194</v>
      </c>
      <c r="D324" s="532">
        <v>62886.99</v>
      </c>
      <c r="E324" s="529">
        <f t="shared" si="7"/>
        <v>8.374703695220237</v>
      </c>
      <c r="F324" s="532">
        <v>37071.35</v>
      </c>
    </row>
    <row r="325" spans="1:6" ht="15">
      <c r="A325" s="531" t="s">
        <v>866</v>
      </c>
      <c r="B325" s="532">
        <v>603677</v>
      </c>
      <c r="C325" s="532">
        <v>72050</v>
      </c>
      <c r="D325" s="532">
        <v>51343.47</v>
      </c>
      <c r="E325" s="529">
        <f t="shared" si="7"/>
        <v>8.50512277260853</v>
      </c>
      <c r="F325" s="532">
        <v>30634.55</v>
      </c>
    </row>
    <row r="326" spans="1:6" ht="15">
      <c r="A326" s="531" t="s">
        <v>870</v>
      </c>
      <c r="B326" s="532">
        <v>17768836</v>
      </c>
      <c r="C326" s="532">
        <v>1160592</v>
      </c>
      <c r="D326" s="532">
        <v>849206.99</v>
      </c>
      <c r="E326" s="529">
        <f t="shared" si="7"/>
        <v>4.77919313341628</v>
      </c>
      <c r="F326" s="532">
        <v>384361.07</v>
      </c>
    </row>
    <row r="327" spans="1:6" ht="15">
      <c r="A327" s="531" t="s">
        <v>892</v>
      </c>
      <c r="B327" s="532">
        <v>84777814</v>
      </c>
      <c r="C327" s="532">
        <v>3671571</v>
      </c>
      <c r="D327" s="532">
        <v>2254836.86</v>
      </c>
      <c r="E327" s="529">
        <f t="shared" si="7"/>
        <v>2.6597015818313032</v>
      </c>
      <c r="F327" s="532">
        <v>1717904.63</v>
      </c>
    </row>
    <row r="328" spans="1:6" ht="15">
      <c r="A328" s="531" t="s">
        <v>894</v>
      </c>
      <c r="B328" s="532">
        <v>84777814</v>
      </c>
      <c r="C328" s="532">
        <v>3671571</v>
      </c>
      <c r="D328" s="532">
        <v>2254836.86</v>
      </c>
      <c r="E328" s="529">
        <f t="shared" si="7"/>
        <v>2.6597015818313032</v>
      </c>
      <c r="F328" s="532">
        <v>1717904.63</v>
      </c>
    </row>
    <row r="329" spans="1:6" ht="15">
      <c r="A329" s="531" t="s">
        <v>926</v>
      </c>
      <c r="B329" s="532">
        <v>42727268</v>
      </c>
      <c r="C329" s="532">
        <v>3821341</v>
      </c>
      <c r="D329" s="532">
        <v>3180064.69</v>
      </c>
      <c r="E329" s="529">
        <f t="shared" si="7"/>
        <v>7.44270541706528</v>
      </c>
      <c r="F329" s="532">
        <v>1047257.27</v>
      </c>
    </row>
    <row r="330" spans="1:6" ht="39">
      <c r="A330" s="531" t="s">
        <v>934</v>
      </c>
      <c r="B330" s="532">
        <v>42727268</v>
      </c>
      <c r="C330" s="532">
        <v>3821341</v>
      </c>
      <c r="D330" s="532">
        <v>3180064.69</v>
      </c>
      <c r="E330" s="529">
        <f t="shared" si="7"/>
        <v>7.44270541706528</v>
      </c>
      <c r="F330" s="532">
        <v>1047257.27</v>
      </c>
    </row>
    <row r="331" spans="1:6" ht="15">
      <c r="A331" s="531" t="s">
        <v>936</v>
      </c>
      <c r="B331" s="532">
        <v>170859682</v>
      </c>
      <c r="C331" s="532">
        <v>18572086</v>
      </c>
      <c r="D331" s="532">
        <v>18139182.1</v>
      </c>
      <c r="E331" s="529">
        <f t="shared" si="7"/>
        <v>10.616420379384763</v>
      </c>
      <c r="F331" s="532">
        <v>4215505.21</v>
      </c>
    </row>
    <row r="332" spans="1:6" ht="15">
      <c r="A332" s="531" t="s">
        <v>938</v>
      </c>
      <c r="B332" s="532">
        <v>103132539</v>
      </c>
      <c r="C332" s="532">
        <v>15382499</v>
      </c>
      <c r="D332" s="532">
        <v>15169909.26</v>
      </c>
      <c r="E332" s="529">
        <f t="shared" si="7"/>
        <v>14.709139721654676</v>
      </c>
      <c r="F332" s="532">
        <v>1821781.24</v>
      </c>
    </row>
    <row r="333" spans="1:6" ht="26.25">
      <c r="A333" s="531" t="s">
        <v>944</v>
      </c>
      <c r="B333" s="532">
        <v>67727143</v>
      </c>
      <c r="C333" s="532">
        <v>3189587</v>
      </c>
      <c r="D333" s="532">
        <v>2969272.84</v>
      </c>
      <c r="E333" s="529">
        <f t="shared" si="7"/>
        <v>4.38416963786587</v>
      </c>
      <c r="F333" s="532">
        <v>2393723.97</v>
      </c>
    </row>
    <row r="334" spans="1:6" ht="15">
      <c r="A334" s="531" t="s">
        <v>946</v>
      </c>
      <c r="B334" s="532">
        <v>40130966</v>
      </c>
      <c r="C334" s="532">
        <v>2724826</v>
      </c>
      <c r="D334" s="532">
        <v>2504513.34</v>
      </c>
      <c r="E334" s="529">
        <f t="shared" si="7"/>
        <v>6.240849871393577</v>
      </c>
      <c r="F334" s="532">
        <v>1928964.47</v>
      </c>
    </row>
    <row r="335" spans="1:6" ht="26.25">
      <c r="A335" s="531" t="s">
        <v>948</v>
      </c>
      <c r="B335" s="532">
        <v>40130966</v>
      </c>
      <c r="C335" s="532">
        <v>2724826</v>
      </c>
      <c r="D335" s="532">
        <v>2504513.34</v>
      </c>
      <c r="E335" s="529">
        <f t="shared" si="7"/>
        <v>6.240849871393577</v>
      </c>
      <c r="F335" s="532">
        <v>1928964.47</v>
      </c>
    </row>
    <row r="336" spans="1:6" ht="26.25">
      <c r="A336" s="531" t="s">
        <v>950</v>
      </c>
      <c r="B336" s="532">
        <v>27596177</v>
      </c>
      <c r="C336" s="532">
        <v>464761</v>
      </c>
      <c r="D336" s="532">
        <v>464759.5</v>
      </c>
      <c r="E336" s="529">
        <f t="shared" si="7"/>
        <v>1.6841445103066268</v>
      </c>
      <c r="F336" s="532">
        <v>464759.5</v>
      </c>
    </row>
    <row r="337" spans="1:6" ht="15">
      <c r="A337" s="531" t="s">
        <v>444</v>
      </c>
      <c r="B337" s="532">
        <v>0</v>
      </c>
      <c r="C337" s="532">
        <v>0</v>
      </c>
      <c r="D337" s="532">
        <v>2829606.37</v>
      </c>
      <c r="E337" s="534" t="s">
        <v>440</v>
      </c>
      <c r="F337" s="532">
        <v>-3887910.61</v>
      </c>
    </row>
    <row r="338" spans="1:6" ht="26.25">
      <c r="A338" s="237" t="s">
        <v>341</v>
      </c>
      <c r="B338" s="238"/>
      <c r="C338" s="238"/>
      <c r="D338" s="238"/>
      <c r="E338" s="529"/>
      <c r="F338" s="238"/>
    </row>
    <row r="339" spans="1:6" ht="15">
      <c r="A339" s="237" t="s">
        <v>846</v>
      </c>
      <c r="B339" s="238">
        <v>316884516</v>
      </c>
      <c r="C339" s="238">
        <v>27315784</v>
      </c>
      <c r="D339" s="238">
        <v>27315784</v>
      </c>
      <c r="E339" s="239">
        <f aca="true" t="shared" si="8" ref="E339:E366">D339/B339*100</f>
        <v>8.620106890928051</v>
      </c>
      <c r="F339" s="238">
        <v>3514188.92</v>
      </c>
    </row>
    <row r="340" spans="1:6" ht="26.25">
      <c r="A340" s="531" t="s">
        <v>491</v>
      </c>
      <c r="B340" s="532">
        <v>0</v>
      </c>
      <c r="C340" s="532">
        <v>0</v>
      </c>
      <c r="D340" s="532">
        <v>0</v>
      </c>
      <c r="E340" s="534" t="s">
        <v>440</v>
      </c>
      <c r="F340" s="532">
        <v>-542.08</v>
      </c>
    </row>
    <row r="341" spans="1:6" ht="15">
      <c r="A341" s="531" t="s">
        <v>855</v>
      </c>
      <c r="B341" s="532">
        <v>316884516</v>
      </c>
      <c r="C341" s="532">
        <v>27315784</v>
      </c>
      <c r="D341" s="532">
        <v>27315784</v>
      </c>
      <c r="E341" s="529">
        <f t="shared" si="8"/>
        <v>8.620106890928051</v>
      </c>
      <c r="F341" s="532">
        <v>3514731</v>
      </c>
    </row>
    <row r="342" spans="1:6" ht="26.25">
      <c r="A342" s="531" t="s">
        <v>857</v>
      </c>
      <c r="B342" s="532">
        <v>316884516</v>
      </c>
      <c r="C342" s="532">
        <v>27315784</v>
      </c>
      <c r="D342" s="532">
        <v>27315784</v>
      </c>
      <c r="E342" s="529">
        <f t="shared" si="8"/>
        <v>8.620106890928051</v>
      </c>
      <c r="F342" s="532">
        <v>3514731</v>
      </c>
    </row>
    <row r="343" spans="1:6" ht="15">
      <c r="A343" s="237" t="s">
        <v>983</v>
      </c>
      <c r="B343" s="238">
        <v>316884516</v>
      </c>
      <c r="C343" s="238">
        <v>27315784</v>
      </c>
      <c r="D343" s="238">
        <v>24486177.63</v>
      </c>
      <c r="E343" s="239">
        <f t="shared" si="8"/>
        <v>7.727161282313964</v>
      </c>
      <c r="F343" s="238">
        <v>7402099.53</v>
      </c>
    </row>
    <row r="344" spans="1:6" ht="15">
      <c r="A344" s="531" t="s">
        <v>860</v>
      </c>
      <c r="B344" s="532">
        <v>146024834</v>
      </c>
      <c r="C344" s="532">
        <v>8743698</v>
      </c>
      <c r="D344" s="532">
        <v>6346995.53</v>
      </c>
      <c r="E344" s="529">
        <f t="shared" si="8"/>
        <v>4.346517887498506</v>
      </c>
      <c r="F344" s="532">
        <v>3186594.32</v>
      </c>
    </row>
    <row r="345" spans="1:6" ht="15">
      <c r="A345" s="531" t="s">
        <v>862</v>
      </c>
      <c r="B345" s="532">
        <v>18519752</v>
      </c>
      <c r="C345" s="532">
        <v>1250786</v>
      </c>
      <c r="D345" s="532">
        <v>912093.98</v>
      </c>
      <c r="E345" s="529">
        <f t="shared" si="8"/>
        <v>4.9249794489688625</v>
      </c>
      <c r="F345" s="532">
        <v>421432.42</v>
      </c>
    </row>
    <row r="346" spans="1:6" ht="15">
      <c r="A346" s="531" t="s">
        <v>864</v>
      </c>
      <c r="B346" s="532">
        <v>750916</v>
      </c>
      <c r="C346" s="532">
        <v>90194</v>
      </c>
      <c r="D346" s="532">
        <v>62886.99</v>
      </c>
      <c r="E346" s="529">
        <f t="shared" si="8"/>
        <v>8.374703695220237</v>
      </c>
      <c r="F346" s="532">
        <v>37071.35</v>
      </c>
    </row>
    <row r="347" spans="1:6" ht="15">
      <c r="A347" s="531" t="s">
        <v>866</v>
      </c>
      <c r="B347" s="532">
        <v>603677</v>
      </c>
      <c r="C347" s="532">
        <v>72050</v>
      </c>
      <c r="D347" s="532">
        <v>51343.47</v>
      </c>
      <c r="E347" s="529">
        <f t="shared" si="8"/>
        <v>8.50512277260853</v>
      </c>
      <c r="F347" s="532">
        <v>30634.55</v>
      </c>
    </row>
    <row r="348" spans="1:6" ht="15">
      <c r="A348" s="531" t="s">
        <v>870</v>
      </c>
      <c r="B348" s="532">
        <v>17768836</v>
      </c>
      <c r="C348" s="532">
        <v>1160592</v>
      </c>
      <c r="D348" s="532">
        <v>849206.99</v>
      </c>
      <c r="E348" s="529">
        <f t="shared" si="8"/>
        <v>4.77919313341628</v>
      </c>
      <c r="F348" s="532">
        <v>384361.07</v>
      </c>
    </row>
    <row r="349" spans="1:6" ht="15">
      <c r="A349" s="531" t="s">
        <v>892</v>
      </c>
      <c r="B349" s="532">
        <v>84777814</v>
      </c>
      <c r="C349" s="532">
        <v>3671571</v>
      </c>
      <c r="D349" s="532">
        <v>2254836.86</v>
      </c>
      <c r="E349" s="529">
        <f t="shared" si="8"/>
        <v>2.6597015818313032</v>
      </c>
      <c r="F349" s="532">
        <v>1717904.63</v>
      </c>
    </row>
    <row r="350" spans="1:6" ht="15">
      <c r="A350" s="531" t="s">
        <v>894</v>
      </c>
      <c r="B350" s="532">
        <v>84777814</v>
      </c>
      <c r="C350" s="532">
        <v>3671571</v>
      </c>
      <c r="D350" s="532">
        <v>2254836.86</v>
      </c>
      <c r="E350" s="529">
        <f t="shared" si="8"/>
        <v>2.6597015818313032</v>
      </c>
      <c r="F350" s="532">
        <v>1717904.63</v>
      </c>
    </row>
    <row r="351" spans="1:6" ht="15">
      <c r="A351" s="531" t="s">
        <v>926</v>
      </c>
      <c r="B351" s="532">
        <v>42727268</v>
      </c>
      <c r="C351" s="532">
        <v>3821341</v>
      </c>
      <c r="D351" s="532">
        <v>3180064.69</v>
      </c>
      <c r="E351" s="529">
        <f t="shared" si="8"/>
        <v>7.44270541706528</v>
      </c>
      <c r="F351" s="532">
        <v>1047257.27</v>
      </c>
    </row>
    <row r="352" spans="1:6" ht="39">
      <c r="A352" s="531" t="s">
        <v>934</v>
      </c>
      <c r="B352" s="532">
        <v>42727268</v>
      </c>
      <c r="C352" s="532">
        <v>3821341</v>
      </c>
      <c r="D352" s="532">
        <v>3180064.69</v>
      </c>
      <c r="E352" s="529">
        <f t="shared" si="8"/>
        <v>7.44270541706528</v>
      </c>
      <c r="F352" s="532">
        <v>1047257.27</v>
      </c>
    </row>
    <row r="353" spans="1:6" ht="15">
      <c r="A353" s="531" t="s">
        <v>936</v>
      </c>
      <c r="B353" s="532">
        <v>170859682</v>
      </c>
      <c r="C353" s="532">
        <v>18572086</v>
      </c>
      <c r="D353" s="532">
        <v>18139182.1</v>
      </c>
      <c r="E353" s="529">
        <f t="shared" si="8"/>
        <v>10.616420379384763</v>
      </c>
      <c r="F353" s="532">
        <v>4215505.21</v>
      </c>
    </row>
    <row r="354" spans="1:6" ht="15">
      <c r="A354" s="531" t="s">
        <v>938</v>
      </c>
      <c r="B354" s="532">
        <v>103132539</v>
      </c>
      <c r="C354" s="532">
        <v>15382499</v>
      </c>
      <c r="D354" s="532">
        <v>15169909.26</v>
      </c>
      <c r="E354" s="529">
        <f t="shared" si="8"/>
        <v>14.709139721654676</v>
      </c>
      <c r="F354" s="532">
        <v>1821781.24</v>
      </c>
    </row>
    <row r="355" spans="1:6" ht="26.25">
      <c r="A355" s="531" t="s">
        <v>944</v>
      </c>
      <c r="B355" s="532">
        <v>67727143</v>
      </c>
      <c r="C355" s="532">
        <v>3189587</v>
      </c>
      <c r="D355" s="532">
        <v>2969272.84</v>
      </c>
      <c r="E355" s="529">
        <f t="shared" si="8"/>
        <v>4.38416963786587</v>
      </c>
      <c r="F355" s="532">
        <v>2393723.97</v>
      </c>
    </row>
    <row r="356" spans="1:6" ht="15">
      <c r="A356" s="531" t="s">
        <v>946</v>
      </c>
      <c r="B356" s="532">
        <v>40130966</v>
      </c>
      <c r="C356" s="532">
        <v>2724826</v>
      </c>
      <c r="D356" s="532">
        <v>2504513.34</v>
      </c>
      <c r="E356" s="529">
        <f t="shared" si="8"/>
        <v>6.240849871393577</v>
      </c>
      <c r="F356" s="532">
        <v>1928964.47</v>
      </c>
    </row>
    <row r="357" spans="1:6" ht="26.25">
      <c r="A357" s="531" t="s">
        <v>948</v>
      </c>
      <c r="B357" s="532">
        <v>40130966</v>
      </c>
      <c r="C357" s="532">
        <v>2724826</v>
      </c>
      <c r="D357" s="532">
        <v>2504513.34</v>
      </c>
      <c r="E357" s="529">
        <f t="shared" si="8"/>
        <v>6.240849871393577</v>
      </c>
      <c r="F357" s="532">
        <v>1928964.47</v>
      </c>
    </row>
    <row r="358" spans="1:6" ht="26.25">
      <c r="A358" s="531" t="s">
        <v>950</v>
      </c>
      <c r="B358" s="532">
        <v>27596177</v>
      </c>
      <c r="C358" s="532">
        <v>464761</v>
      </c>
      <c r="D358" s="532">
        <v>464759.5</v>
      </c>
      <c r="E358" s="529">
        <f t="shared" si="8"/>
        <v>1.6841445103066268</v>
      </c>
      <c r="F358" s="532">
        <v>464759.5</v>
      </c>
    </row>
    <row r="359" spans="1:6" ht="15">
      <c r="A359" s="531" t="s">
        <v>444</v>
      </c>
      <c r="B359" s="532">
        <v>0</v>
      </c>
      <c r="C359" s="532">
        <v>0</v>
      </c>
      <c r="D359" s="532">
        <v>2829606.37</v>
      </c>
      <c r="E359" s="534" t="s">
        <v>440</v>
      </c>
      <c r="F359" s="532">
        <v>-3887910.61</v>
      </c>
    </row>
    <row r="360" spans="1:6" ht="15">
      <c r="A360" s="237" t="s">
        <v>994</v>
      </c>
      <c r="B360" s="238"/>
      <c r="C360" s="238"/>
      <c r="D360" s="238"/>
      <c r="E360" s="529"/>
      <c r="F360" s="238"/>
    </row>
    <row r="361" spans="1:6" ht="15">
      <c r="A361" s="237" t="s">
        <v>846</v>
      </c>
      <c r="B361" s="238">
        <v>113191</v>
      </c>
      <c r="C361" s="238">
        <v>66655</v>
      </c>
      <c r="D361" s="238">
        <v>66655</v>
      </c>
      <c r="E361" s="239">
        <f t="shared" si="8"/>
        <v>58.88719067770406</v>
      </c>
      <c r="F361" s="238">
        <v>66655</v>
      </c>
    </row>
    <row r="362" spans="1:6" ht="15">
      <c r="A362" s="531" t="s">
        <v>855</v>
      </c>
      <c r="B362" s="532">
        <v>113191</v>
      </c>
      <c r="C362" s="532">
        <v>66655</v>
      </c>
      <c r="D362" s="532">
        <v>66655</v>
      </c>
      <c r="E362" s="529">
        <f t="shared" si="8"/>
        <v>58.88719067770406</v>
      </c>
      <c r="F362" s="532">
        <v>66655</v>
      </c>
    </row>
    <row r="363" spans="1:6" ht="26.25">
      <c r="A363" s="531" t="s">
        <v>857</v>
      </c>
      <c r="B363" s="532">
        <v>113191</v>
      </c>
      <c r="C363" s="532">
        <v>66655</v>
      </c>
      <c r="D363" s="532">
        <v>66655</v>
      </c>
      <c r="E363" s="529">
        <f t="shared" si="8"/>
        <v>58.88719067770406</v>
      </c>
      <c r="F363" s="532">
        <v>66655</v>
      </c>
    </row>
    <row r="364" spans="1:6" ht="15">
      <c r="A364" s="237" t="s">
        <v>983</v>
      </c>
      <c r="B364" s="238">
        <v>113191</v>
      </c>
      <c r="C364" s="238">
        <v>66655</v>
      </c>
      <c r="D364" s="238">
        <v>66654.16</v>
      </c>
      <c r="E364" s="239">
        <f t="shared" si="8"/>
        <v>58.88644856923254</v>
      </c>
      <c r="F364" s="238">
        <v>66654.16</v>
      </c>
    </row>
    <row r="365" spans="1:6" ht="15">
      <c r="A365" s="531" t="s">
        <v>936</v>
      </c>
      <c r="B365" s="532">
        <v>113191</v>
      </c>
      <c r="C365" s="532">
        <v>66655</v>
      </c>
      <c r="D365" s="532">
        <v>66654.16</v>
      </c>
      <c r="E365" s="529">
        <f t="shared" si="8"/>
        <v>58.88644856923254</v>
      </c>
      <c r="F365" s="532">
        <v>66654.16</v>
      </c>
    </row>
    <row r="366" spans="1:6" ht="15">
      <c r="A366" s="531" t="s">
        <v>938</v>
      </c>
      <c r="B366" s="532">
        <v>113191</v>
      </c>
      <c r="C366" s="532">
        <v>66655</v>
      </c>
      <c r="D366" s="532">
        <v>66654.16</v>
      </c>
      <c r="E366" s="529">
        <f t="shared" si="8"/>
        <v>58.88644856923254</v>
      </c>
      <c r="F366" s="532">
        <v>66654.16</v>
      </c>
    </row>
    <row r="367" spans="1:6" ht="15">
      <c r="A367" s="531" t="s">
        <v>444</v>
      </c>
      <c r="B367" s="532">
        <v>0</v>
      </c>
      <c r="C367" s="532">
        <v>0</v>
      </c>
      <c r="D367" s="532">
        <v>0.84</v>
      </c>
      <c r="E367" s="534" t="s">
        <v>440</v>
      </c>
      <c r="F367" s="532">
        <v>0.84</v>
      </c>
    </row>
    <row r="368" spans="1:6" ht="15">
      <c r="A368" s="237" t="s">
        <v>1000</v>
      </c>
      <c r="B368" s="238"/>
      <c r="C368" s="238"/>
      <c r="D368" s="238"/>
      <c r="E368" s="529"/>
      <c r="F368" s="238"/>
    </row>
    <row r="369" spans="1:6" ht="15">
      <c r="A369" s="237" t="s">
        <v>846</v>
      </c>
      <c r="B369" s="238">
        <v>10000</v>
      </c>
      <c r="C369" s="238">
        <v>0</v>
      </c>
      <c r="D369" s="238">
        <v>0</v>
      </c>
      <c r="E369" s="239">
        <f aca="true" t="shared" si="9" ref="E369:E432">D369/B369*100</f>
        <v>0</v>
      </c>
      <c r="F369" s="238">
        <v>0</v>
      </c>
    </row>
    <row r="370" spans="1:6" ht="15">
      <c r="A370" s="531" t="s">
        <v>855</v>
      </c>
      <c r="B370" s="532">
        <v>10000</v>
      </c>
      <c r="C370" s="532">
        <v>0</v>
      </c>
      <c r="D370" s="532">
        <v>0</v>
      </c>
      <c r="E370" s="529">
        <f t="shared" si="9"/>
        <v>0</v>
      </c>
      <c r="F370" s="532">
        <v>0</v>
      </c>
    </row>
    <row r="371" spans="1:6" ht="26.25">
      <c r="A371" s="531" t="s">
        <v>857</v>
      </c>
      <c r="B371" s="532">
        <v>10000</v>
      </c>
      <c r="C371" s="532">
        <v>0</v>
      </c>
      <c r="D371" s="532">
        <v>0</v>
      </c>
      <c r="E371" s="529">
        <f t="shared" si="9"/>
        <v>0</v>
      </c>
      <c r="F371" s="532">
        <v>0</v>
      </c>
    </row>
    <row r="372" spans="1:6" ht="15">
      <c r="A372" s="237" t="s">
        <v>983</v>
      </c>
      <c r="B372" s="238">
        <v>10000</v>
      </c>
      <c r="C372" s="238">
        <v>0</v>
      </c>
      <c r="D372" s="238">
        <v>0</v>
      </c>
      <c r="E372" s="239">
        <f t="shared" si="9"/>
        <v>0</v>
      </c>
      <c r="F372" s="238">
        <v>0</v>
      </c>
    </row>
    <row r="373" spans="1:6" ht="15">
      <c r="A373" s="531" t="s">
        <v>860</v>
      </c>
      <c r="B373" s="532">
        <v>1936</v>
      </c>
      <c r="C373" s="532">
        <v>0</v>
      </c>
      <c r="D373" s="532">
        <v>0</v>
      </c>
      <c r="E373" s="529">
        <f t="shared" si="9"/>
        <v>0</v>
      </c>
      <c r="F373" s="532">
        <v>0</v>
      </c>
    </row>
    <row r="374" spans="1:6" ht="15">
      <c r="A374" s="531" t="s">
        <v>862</v>
      </c>
      <c r="B374" s="532">
        <v>1936</v>
      </c>
      <c r="C374" s="532">
        <v>0</v>
      </c>
      <c r="D374" s="532">
        <v>0</v>
      </c>
      <c r="E374" s="529">
        <f t="shared" si="9"/>
        <v>0</v>
      </c>
      <c r="F374" s="532">
        <v>0</v>
      </c>
    </row>
    <row r="375" spans="1:6" ht="15">
      <c r="A375" s="531" t="s">
        <v>870</v>
      </c>
      <c r="B375" s="532">
        <v>1936</v>
      </c>
      <c r="C375" s="532">
        <v>0</v>
      </c>
      <c r="D375" s="532">
        <v>0</v>
      </c>
      <c r="E375" s="529">
        <f t="shared" si="9"/>
        <v>0</v>
      </c>
      <c r="F375" s="532">
        <v>0</v>
      </c>
    </row>
    <row r="376" spans="1:6" ht="15">
      <c r="A376" s="531" t="s">
        <v>936</v>
      </c>
      <c r="B376" s="532">
        <v>8064</v>
      </c>
      <c r="C376" s="532">
        <v>0</v>
      </c>
      <c r="D376" s="532">
        <v>0</v>
      </c>
      <c r="E376" s="529">
        <f t="shared" si="9"/>
        <v>0</v>
      </c>
      <c r="F376" s="532">
        <v>0</v>
      </c>
    </row>
    <row r="377" spans="1:6" ht="15">
      <c r="A377" s="531" t="s">
        <v>938</v>
      </c>
      <c r="B377" s="532">
        <v>8064</v>
      </c>
      <c r="C377" s="532">
        <v>0</v>
      </c>
      <c r="D377" s="532">
        <v>0</v>
      </c>
      <c r="E377" s="529">
        <f t="shared" si="9"/>
        <v>0</v>
      </c>
      <c r="F377" s="532">
        <v>0</v>
      </c>
    </row>
    <row r="378" spans="1:6" ht="15">
      <c r="A378" s="237" t="s">
        <v>713</v>
      </c>
      <c r="B378" s="238"/>
      <c r="C378" s="238"/>
      <c r="D378" s="238"/>
      <c r="E378" s="529"/>
      <c r="F378" s="238"/>
    </row>
    <row r="379" spans="1:6" ht="15">
      <c r="A379" s="237" t="s">
        <v>846</v>
      </c>
      <c r="B379" s="238">
        <v>66292314</v>
      </c>
      <c r="C379" s="238">
        <v>3397349</v>
      </c>
      <c r="D379" s="238">
        <v>3397349</v>
      </c>
      <c r="E379" s="239">
        <f t="shared" si="9"/>
        <v>5.12480074236057</v>
      </c>
      <c r="F379" s="238">
        <v>-1282295</v>
      </c>
    </row>
    <row r="380" spans="1:6" ht="15">
      <c r="A380" s="531" t="s">
        <v>855</v>
      </c>
      <c r="B380" s="532">
        <v>66292314</v>
      </c>
      <c r="C380" s="532">
        <v>3397349</v>
      </c>
      <c r="D380" s="532">
        <v>3397349</v>
      </c>
      <c r="E380" s="529">
        <f t="shared" si="9"/>
        <v>5.12480074236057</v>
      </c>
      <c r="F380" s="532">
        <v>-1282295</v>
      </c>
    </row>
    <row r="381" spans="1:6" ht="26.25">
      <c r="A381" s="531" t="s">
        <v>857</v>
      </c>
      <c r="B381" s="532">
        <v>62365195</v>
      </c>
      <c r="C381" s="532">
        <v>2779649</v>
      </c>
      <c r="D381" s="532">
        <v>2779649</v>
      </c>
      <c r="E381" s="529">
        <f t="shared" si="9"/>
        <v>4.457051725726184</v>
      </c>
      <c r="F381" s="532">
        <v>-1899995</v>
      </c>
    </row>
    <row r="382" spans="1:6" ht="26.25">
      <c r="A382" s="531" t="s">
        <v>1005</v>
      </c>
      <c r="B382" s="532">
        <v>3927119</v>
      </c>
      <c r="C382" s="532">
        <v>617700</v>
      </c>
      <c r="D382" s="532">
        <v>617700</v>
      </c>
      <c r="E382" s="529">
        <f t="shared" si="9"/>
        <v>15.729087914066268</v>
      </c>
      <c r="F382" s="532">
        <v>617700</v>
      </c>
    </row>
    <row r="383" spans="1:6" ht="15">
      <c r="A383" s="237" t="s">
        <v>983</v>
      </c>
      <c r="B383" s="238">
        <v>66292314</v>
      </c>
      <c r="C383" s="238">
        <v>3397349</v>
      </c>
      <c r="D383" s="238">
        <v>1024644.85</v>
      </c>
      <c r="E383" s="239">
        <f t="shared" si="9"/>
        <v>1.5456465284949925</v>
      </c>
      <c r="F383" s="238">
        <v>557076.47</v>
      </c>
    </row>
    <row r="384" spans="1:6" ht="15">
      <c r="A384" s="531" t="s">
        <v>860</v>
      </c>
      <c r="B384" s="532">
        <v>60554652</v>
      </c>
      <c r="C384" s="532">
        <v>3031264</v>
      </c>
      <c r="D384" s="532">
        <v>860712.58</v>
      </c>
      <c r="E384" s="529">
        <f t="shared" si="9"/>
        <v>1.4213814324290064</v>
      </c>
      <c r="F384" s="532">
        <v>393850.69</v>
      </c>
    </row>
    <row r="385" spans="1:6" ht="15">
      <c r="A385" s="531" t="s">
        <v>862</v>
      </c>
      <c r="B385" s="532">
        <v>5226256</v>
      </c>
      <c r="C385" s="532">
        <v>505774</v>
      </c>
      <c r="D385" s="532">
        <v>300409.9</v>
      </c>
      <c r="E385" s="529">
        <f t="shared" si="9"/>
        <v>5.74809002850224</v>
      </c>
      <c r="F385" s="532">
        <v>106765.07</v>
      </c>
    </row>
    <row r="386" spans="1:6" ht="15">
      <c r="A386" s="531" t="s">
        <v>864</v>
      </c>
      <c r="B386" s="532">
        <v>211375</v>
      </c>
      <c r="C386" s="532">
        <v>21816</v>
      </c>
      <c r="D386" s="532">
        <v>11245.51</v>
      </c>
      <c r="E386" s="529">
        <f t="shared" si="9"/>
        <v>5.3201703134240095</v>
      </c>
      <c r="F386" s="532">
        <v>8216.95</v>
      </c>
    </row>
    <row r="387" spans="1:6" ht="15">
      <c r="A387" s="531" t="s">
        <v>866</v>
      </c>
      <c r="B387" s="532">
        <v>170261</v>
      </c>
      <c r="C387" s="532">
        <v>17567</v>
      </c>
      <c r="D387" s="532">
        <v>10047.38</v>
      </c>
      <c r="E387" s="529">
        <f t="shared" si="9"/>
        <v>5.9011635077909785</v>
      </c>
      <c r="F387" s="532">
        <v>7606.76</v>
      </c>
    </row>
    <row r="388" spans="1:6" ht="15">
      <c r="A388" s="531" t="s">
        <v>870</v>
      </c>
      <c r="B388" s="532">
        <v>5014881</v>
      </c>
      <c r="C388" s="532">
        <v>483958</v>
      </c>
      <c r="D388" s="532">
        <v>289164.39</v>
      </c>
      <c r="E388" s="529">
        <f t="shared" si="9"/>
        <v>5.766126653852804</v>
      </c>
      <c r="F388" s="532">
        <v>98548.12</v>
      </c>
    </row>
    <row r="389" spans="1:6" ht="15">
      <c r="A389" s="531" t="s">
        <v>892</v>
      </c>
      <c r="B389" s="532">
        <v>50931453</v>
      </c>
      <c r="C389" s="532">
        <v>1839989</v>
      </c>
      <c r="D389" s="532">
        <v>531763.98</v>
      </c>
      <c r="E389" s="529">
        <f t="shared" si="9"/>
        <v>1.0440777725308563</v>
      </c>
      <c r="F389" s="532">
        <v>262091.92</v>
      </c>
    </row>
    <row r="390" spans="1:6" ht="15">
      <c r="A390" s="531" t="s">
        <v>894</v>
      </c>
      <c r="B390" s="532">
        <v>50931453</v>
      </c>
      <c r="C390" s="532">
        <v>1839989</v>
      </c>
      <c r="D390" s="532">
        <v>531763.98</v>
      </c>
      <c r="E390" s="529">
        <f t="shared" si="9"/>
        <v>1.0440777725308563</v>
      </c>
      <c r="F390" s="532">
        <v>262091.92</v>
      </c>
    </row>
    <row r="391" spans="1:6" ht="15">
      <c r="A391" s="531" t="s">
        <v>926</v>
      </c>
      <c r="B391" s="532">
        <v>4396943</v>
      </c>
      <c r="C391" s="532">
        <v>685501</v>
      </c>
      <c r="D391" s="532">
        <v>28538.7</v>
      </c>
      <c r="E391" s="529">
        <f t="shared" si="9"/>
        <v>0.6490577658159317</v>
      </c>
      <c r="F391" s="532">
        <v>24993.7</v>
      </c>
    </row>
    <row r="392" spans="1:6" ht="39">
      <c r="A392" s="531" t="s">
        <v>934</v>
      </c>
      <c r="B392" s="532">
        <v>469824</v>
      </c>
      <c r="C392" s="532">
        <v>67801</v>
      </c>
      <c r="D392" s="532">
        <v>28538.7</v>
      </c>
      <c r="E392" s="529">
        <f t="shared" si="9"/>
        <v>6.074338475684512</v>
      </c>
      <c r="F392" s="532">
        <v>24993.7</v>
      </c>
    </row>
    <row r="393" spans="1:6" ht="15">
      <c r="A393" s="531" t="s">
        <v>1007</v>
      </c>
      <c r="B393" s="532">
        <v>3927119</v>
      </c>
      <c r="C393" s="532">
        <v>617700</v>
      </c>
      <c r="D393" s="532">
        <v>0</v>
      </c>
      <c r="E393" s="529">
        <f t="shared" si="9"/>
        <v>0</v>
      </c>
      <c r="F393" s="532">
        <v>0</v>
      </c>
    </row>
    <row r="394" spans="1:6" ht="39">
      <c r="A394" s="531" t="s">
        <v>1009</v>
      </c>
      <c r="B394" s="532">
        <v>3927119</v>
      </c>
      <c r="C394" s="532">
        <v>617700</v>
      </c>
      <c r="D394" s="532">
        <v>0</v>
      </c>
      <c r="E394" s="529">
        <f t="shared" si="9"/>
        <v>0</v>
      </c>
      <c r="F394" s="532">
        <v>0</v>
      </c>
    </row>
    <row r="395" spans="1:6" ht="15">
      <c r="A395" s="531" t="s">
        <v>936</v>
      </c>
      <c r="B395" s="532">
        <v>5737662</v>
      </c>
      <c r="C395" s="532">
        <v>366085</v>
      </c>
      <c r="D395" s="532">
        <v>163932.27</v>
      </c>
      <c r="E395" s="529">
        <f t="shared" si="9"/>
        <v>2.8571266484501874</v>
      </c>
      <c r="F395" s="532">
        <v>163225.78</v>
      </c>
    </row>
    <row r="396" spans="1:6" ht="26.25">
      <c r="A396" s="531" t="s">
        <v>944</v>
      </c>
      <c r="B396" s="532">
        <v>5737662</v>
      </c>
      <c r="C396" s="532">
        <v>366085</v>
      </c>
      <c r="D396" s="532">
        <v>163932.27</v>
      </c>
      <c r="E396" s="529">
        <f t="shared" si="9"/>
        <v>2.8571266484501874</v>
      </c>
      <c r="F396" s="532">
        <v>163225.78</v>
      </c>
    </row>
    <row r="397" spans="1:6" ht="15">
      <c r="A397" s="531" t="s">
        <v>946</v>
      </c>
      <c r="B397" s="532">
        <v>5737662</v>
      </c>
      <c r="C397" s="532">
        <v>366085</v>
      </c>
      <c r="D397" s="532">
        <v>163932.27</v>
      </c>
      <c r="E397" s="529">
        <f t="shared" si="9"/>
        <v>2.8571266484501874</v>
      </c>
      <c r="F397" s="532">
        <v>163225.78</v>
      </c>
    </row>
    <row r="398" spans="1:6" ht="26.25">
      <c r="A398" s="531" t="s">
        <v>948</v>
      </c>
      <c r="B398" s="532">
        <v>5737662</v>
      </c>
      <c r="C398" s="532">
        <v>366085</v>
      </c>
      <c r="D398" s="532">
        <v>163932.27</v>
      </c>
      <c r="E398" s="529">
        <f t="shared" si="9"/>
        <v>2.8571266484501874</v>
      </c>
      <c r="F398" s="532">
        <v>163225.78</v>
      </c>
    </row>
    <row r="399" spans="1:6" ht="15">
      <c r="A399" s="531" t="s">
        <v>444</v>
      </c>
      <c r="B399" s="532">
        <v>0</v>
      </c>
      <c r="C399" s="532">
        <v>0</v>
      </c>
      <c r="D399" s="532">
        <v>2372704.15</v>
      </c>
      <c r="E399" s="534" t="s">
        <v>440</v>
      </c>
      <c r="F399" s="532">
        <v>-1839371.47</v>
      </c>
    </row>
    <row r="400" spans="1:6" ht="15">
      <c r="A400" s="237" t="s">
        <v>1011</v>
      </c>
      <c r="B400" s="238"/>
      <c r="C400" s="238"/>
      <c r="D400" s="238"/>
      <c r="E400" s="529"/>
      <c r="F400" s="238"/>
    </row>
    <row r="401" spans="1:6" ht="15">
      <c r="A401" s="237" t="s">
        <v>846</v>
      </c>
      <c r="B401" s="238">
        <v>44329583</v>
      </c>
      <c r="C401" s="238">
        <v>4393738</v>
      </c>
      <c r="D401" s="238">
        <v>4393738</v>
      </c>
      <c r="E401" s="239">
        <f t="shared" si="9"/>
        <v>9.911525673498891</v>
      </c>
      <c r="F401" s="238">
        <v>1746585</v>
      </c>
    </row>
    <row r="402" spans="1:6" ht="15">
      <c r="A402" s="531" t="s">
        <v>855</v>
      </c>
      <c r="B402" s="532">
        <v>44329583</v>
      </c>
      <c r="C402" s="532">
        <v>4393738</v>
      </c>
      <c r="D402" s="532">
        <v>4393738</v>
      </c>
      <c r="E402" s="529">
        <f t="shared" si="9"/>
        <v>9.911525673498891</v>
      </c>
      <c r="F402" s="532">
        <v>1746585</v>
      </c>
    </row>
    <row r="403" spans="1:6" ht="26.25">
      <c r="A403" s="531" t="s">
        <v>857</v>
      </c>
      <c r="B403" s="532">
        <v>21340115</v>
      </c>
      <c r="C403" s="532">
        <v>2314709</v>
      </c>
      <c r="D403" s="532">
        <v>2314709</v>
      </c>
      <c r="E403" s="529">
        <f t="shared" si="9"/>
        <v>10.846750357249716</v>
      </c>
      <c r="F403" s="532">
        <v>1399016</v>
      </c>
    </row>
    <row r="404" spans="1:6" ht="26.25">
      <c r="A404" s="531" t="s">
        <v>1005</v>
      </c>
      <c r="B404" s="532">
        <v>22989468</v>
      </c>
      <c r="C404" s="532">
        <v>2079029</v>
      </c>
      <c r="D404" s="532">
        <v>2079029</v>
      </c>
      <c r="E404" s="529">
        <f t="shared" si="9"/>
        <v>9.04339761146278</v>
      </c>
      <c r="F404" s="532">
        <v>347569</v>
      </c>
    </row>
    <row r="405" spans="1:6" ht="15">
      <c r="A405" s="237" t="s">
        <v>983</v>
      </c>
      <c r="B405" s="238">
        <v>44329583</v>
      </c>
      <c r="C405" s="238">
        <v>4393738</v>
      </c>
      <c r="D405" s="238">
        <v>3100445.12</v>
      </c>
      <c r="E405" s="239">
        <f t="shared" si="9"/>
        <v>6.9940768899179595</v>
      </c>
      <c r="F405" s="238">
        <v>980554.91</v>
      </c>
    </row>
    <row r="406" spans="1:6" ht="15">
      <c r="A406" s="531" t="s">
        <v>860</v>
      </c>
      <c r="B406" s="532">
        <v>30751054</v>
      </c>
      <c r="C406" s="532">
        <v>3724660</v>
      </c>
      <c r="D406" s="532">
        <v>2737323.69</v>
      </c>
      <c r="E406" s="529">
        <f t="shared" si="9"/>
        <v>8.901560544884088</v>
      </c>
      <c r="F406" s="532">
        <v>824628.68</v>
      </c>
    </row>
    <row r="407" spans="1:6" ht="15">
      <c r="A407" s="531" t="s">
        <v>862</v>
      </c>
      <c r="B407" s="532">
        <v>60792</v>
      </c>
      <c r="C407" s="532">
        <v>0</v>
      </c>
      <c r="D407" s="532">
        <v>0</v>
      </c>
      <c r="E407" s="529">
        <f t="shared" si="9"/>
        <v>0</v>
      </c>
      <c r="F407" s="532">
        <v>0</v>
      </c>
    </row>
    <row r="408" spans="1:6" ht="15">
      <c r="A408" s="531" t="s">
        <v>870</v>
      </c>
      <c r="B408" s="532">
        <v>60792</v>
      </c>
      <c r="C408" s="532">
        <v>0</v>
      </c>
      <c r="D408" s="532">
        <v>0</v>
      </c>
      <c r="E408" s="529">
        <f t="shared" si="9"/>
        <v>0</v>
      </c>
      <c r="F408" s="532">
        <v>0</v>
      </c>
    </row>
    <row r="409" spans="1:6" ht="15">
      <c r="A409" s="531" t="s">
        <v>892</v>
      </c>
      <c r="B409" s="532">
        <v>3740519</v>
      </c>
      <c r="C409" s="532">
        <v>355261</v>
      </c>
      <c r="D409" s="532">
        <v>246763.55</v>
      </c>
      <c r="E409" s="529">
        <f t="shared" si="9"/>
        <v>6.597040410702365</v>
      </c>
      <c r="F409" s="532">
        <v>144442.25</v>
      </c>
    </row>
    <row r="410" spans="1:6" ht="15">
      <c r="A410" s="531" t="s">
        <v>894</v>
      </c>
      <c r="B410" s="532">
        <v>3740519</v>
      </c>
      <c r="C410" s="532">
        <v>355261</v>
      </c>
      <c r="D410" s="532">
        <v>246763.55</v>
      </c>
      <c r="E410" s="529">
        <f t="shared" si="9"/>
        <v>6.597040410702365</v>
      </c>
      <c r="F410" s="532">
        <v>144442.25</v>
      </c>
    </row>
    <row r="411" spans="1:6" ht="15">
      <c r="A411" s="531" t="s">
        <v>926</v>
      </c>
      <c r="B411" s="532">
        <v>26949743</v>
      </c>
      <c r="C411" s="532">
        <v>3369399</v>
      </c>
      <c r="D411" s="532">
        <v>2490560.14</v>
      </c>
      <c r="E411" s="529">
        <f t="shared" si="9"/>
        <v>9.241498666610662</v>
      </c>
      <c r="F411" s="532">
        <v>680186.43</v>
      </c>
    </row>
    <row r="412" spans="1:6" ht="39">
      <c r="A412" s="531" t="s">
        <v>934</v>
      </c>
      <c r="B412" s="532">
        <v>17272518</v>
      </c>
      <c r="C412" s="532">
        <v>1959448</v>
      </c>
      <c r="D412" s="532">
        <v>1357435.49</v>
      </c>
      <c r="E412" s="529">
        <f t="shared" si="9"/>
        <v>7.858932264537226</v>
      </c>
      <c r="F412" s="532">
        <v>544516.56</v>
      </c>
    </row>
    <row r="413" spans="1:6" ht="15">
      <c r="A413" s="531" t="s">
        <v>1007</v>
      </c>
      <c r="B413" s="532">
        <v>9677225</v>
      </c>
      <c r="C413" s="532">
        <v>1409951</v>
      </c>
      <c r="D413" s="532">
        <v>1133124.65</v>
      </c>
      <c r="E413" s="529">
        <f t="shared" si="9"/>
        <v>11.709189876230013</v>
      </c>
      <c r="F413" s="532">
        <v>135669.87</v>
      </c>
    </row>
    <row r="414" spans="1:6" ht="39">
      <c r="A414" s="531" t="s">
        <v>1009</v>
      </c>
      <c r="B414" s="532">
        <v>9677225</v>
      </c>
      <c r="C414" s="532">
        <v>1409951</v>
      </c>
      <c r="D414" s="532">
        <v>1133124.65</v>
      </c>
      <c r="E414" s="529">
        <f t="shared" si="9"/>
        <v>11.709189876230013</v>
      </c>
      <c r="F414" s="532">
        <v>135669.87</v>
      </c>
    </row>
    <row r="415" spans="1:6" ht="15">
      <c r="A415" s="531" t="s">
        <v>936</v>
      </c>
      <c r="B415" s="532">
        <v>13578529</v>
      </c>
      <c r="C415" s="532">
        <v>669078</v>
      </c>
      <c r="D415" s="532">
        <v>363121.43</v>
      </c>
      <c r="E415" s="529">
        <f t="shared" si="9"/>
        <v>2.6742324592008457</v>
      </c>
      <c r="F415" s="532">
        <v>155926.23</v>
      </c>
    </row>
    <row r="416" spans="1:6" ht="15">
      <c r="A416" s="531" t="s">
        <v>938</v>
      </c>
      <c r="B416" s="532">
        <v>266286</v>
      </c>
      <c r="C416" s="532">
        <v>0</v>
      </c>
      <c r="D416" s="532">
        <v>0</v>
      </c>
      <c r="E416" s="529">
        <f t="shared" si="9"/>
        <v>0</v>
      </c>
      <c r="F416" s="532">
        <v>0</v>
      </c>
    </row>
    <row r="417" spans="1:6" ht="26.25">
      <c r="A417" s="531" t="s">
        <v>944</v>
      </c>
      <c r="B417" s="532">
        <v>13312243</v>
      </c>
      <c r="C417" s="532">
        <v>669078</v>
      </c>
      <c r="D417" s="532">
        <v>363121.43</v>
      </c>
      <c r="E417" s="529">
        <f t="shared" si="9"/>
        <v>2.7277253728015634</v>
      </c>
      <c r="F417" s="532">
        <v>155926.23</v>
      </c>
    </row>
    <row r="418" spans="1:6" ht="26.25">
      <c r="A418" s="531" t="s">
        <v>1017</v>
      </c>
      <c r="B418" s="532">
        <v>13312243</v>
      </c>
      <c r="C418" s="532">
        <v>669078</v>
      </c>
      <c r="D418" s="532">
        <v>363121.43</v>
      </c>
      <c r="E418" s="529">
        <f t="shared" si="9"/>
        <v>2.7277253728015634</v>
      </c>
      <c r="F418" s="532">
        <v>155926.23</v>
      </c>
    </row>
    <row r="419" spans="1:6" ht="15">
      <c r="A419" s="531" t="s">
        <v>444</v>
      </c>
      <c r="B419" s="532">
        <v>0</v>
      </c>
      <c r="C419" s="532">
        <v>0</v>
      </c>
      <c r="D419" s="532">
        <v>1293292.88</v>
      </c>
      <c r="E419" s="534" t="s">
        <v>440</v>
      </c>
      <c r="F419" s="532">
        <v>766030.09</v>
      </c>
    </row>
    <row r="420" spans="1:6" ht="15">
      <c r="A420" s="531" t="s">
        <v>445</v>
      </c>
      <c r="B420" s="532">
        <v>0</v>
      </c>
      <c r="C420" s="532">
        <v>0</v>
      </c>
      <c r="D420" s="535" t="s">
        <v>440</v>
      </c>
      <c r="E420" s="534" t="s">
        <v>440</v>
      </c>
      <c r="F420" s="535" t="s">
        <v>440</v>
      </c>
    </row>
    <row r="421" spans="1:6" ht="15">
      <c r="A421" s="237" t="s">
        <v>1023</v>
      </c>
      <c r="B421" s="238"/>
      <c r="C421" s="238"/>
      <c r="D421" s="238"/>
      <c r="E421" s="529"/>
      <c r="F421" s="238"/>
    </row>
    <row r="422" spans="1:6" ht="15">
      <c r="A422" s="237" t="s">
        <v>846</v>
      </c>
      <c r="B422" s="238">
        <v>2052669</v>
      </c>
      <c r="C422" s="238">
        <v>8488</v>
      </c>
      <c r="D422" s="238">
        <v>8488</v>
      </c>
      <c r="E422" s="239">
        <f t="shared" si="9"/>
        <v>0.41351041010508754</v>
      </c>
      <c r="F422" s="238">
        <v>1085.92</v>
      </c>
    </row>
    <row r="423" spans="1:6" ht="26.25">
      <c r="A423" s="531" t="s">
        <v>491</v>
      </c>
      <c r="B423" s="532">
        <v>0</v>
      </c>
      <c r="C423" s="532">
        <v>0</v>
      </c>
      <c r="D423" s="532">
        <v>0</v>
      </c>
      <c r="E423" s="534" t="s">
        <v>440</v>
      </c>
      <c r="F423" s="532">
        <v>-542.08</v>
      </c>
    </row>
    <row r="424" spans="1:6" ht="15">
      <c r="A424" s="531" t="s">
        <v>855</v>
      </c>
      <c r="B424" s="532">
        <v>2052669</v>
      </c>
      <c r="C424" s="532">
        <v>8488</v>
      </c>
      <c r="D424" s="532">
        <v>8488</v>
      </c>
      <c r="E424" s="529">
        <f t="shared" si="9"/>
        <v>0.41351041010508754</v>
      </c>
      <c r="F424" s="532">
        <v>1628</v>
      </c>
    </row>
    <row r="425" spans="1:6" ht="26.25">
      <c r="A425" s="531" t="s">
        <v>857</v>
      </c>
      <c r="B425" s="532">
        <v>2052669</v>
      </c>
      <c r="C425" s="532">
        <v>8488</v>
      </c>
      <c r="D425" s="532">
        <v>8488</v>
      </c>
      <c r="E425" s="529">
        <f t="shared" si="9"/>
        <v>0.41351041010508754</v>
      </c>
      <c r="F425" s="532">
        <v>1628</v>
      </c>
    </row>
    <row r="426" spans="1:6" ht="15">
      <c r="A426" s="237" t="s">
        <v>983</v>
      </c>
      <c r="B426" s="238">
        <v>2052669</v>
      </c>
      <c r="C426" s="238">
        <v>8488</v>
      </c>
      <c r="D426" s="238">
        <v>7632.35</v>
      </c>
      <c r="E426" s="239">
        <f t="shared" si="9"/>
        <v>0.3718256572296849</v>
      </c>
      <c r="F426" s="238">
        <v>1073.57</v>
      </c>
    </row>
    <row r="427" spans="1:6" ht="15">
      <c r="A427" s="531" t="s">
        <v>860</v>
      </c>
      <c r="B427" s="532">
        <v>1027334</v>
      </c>
      <c r="C427" s="532">
        <v>8488</v>
      </c>
      <c r="D427" s="532">
        <v>7632.35</v>
      </c>
      <c r="E427" s="529">
        <f t="shared" si="9"/>
        <v>0.7429278112084288</v>
      </c>
      <c r="F427" s="532">
        <v>1073.57</v>
      </c>
    </row>
    <row r="428" spans="1:6" ht="15">
      <c r="A428" s="531" t="s">
        <v>862</v>
      </c>
      <c r="B428" s="532">
        <v>1027334</v>
      </c>
      <c r="C428" s="532">
        <v>8488</v>
      </c>
      <c r="D428" s="532">
        <v>7632.35</v>
      </c>
      <c r="E428" s="529">
        <f t="shared" si="9"/>
        <v>0.7429278112084288</v>
      </c>
      <c r="F428" s="532">
        <v>1073.57</v>
      </c>
    </row>
    <row r="429" spans="1:6" ht="15">
      <c r="A429" s="531" t="s">
        <v>864</v>
      </c>
      <c r="B429" s="532">
        <v>4000</v>
      </c>
      <c r="C429" s="532">
        <v>2031</v>
      </c>
      <c r="D429" s="532">
        <v>2017.7</v>
      </c>
      <c r="E429" s="529">
        <f t="shared" si="9"/>
        <v>50.4425</v>
      </c>
      <c r="F429" s="532">
        <v>1615.65</v>
      </c>
    </row>
    <row r="430" spans="1:6" ht="15">
      <c r="A430" s="531" t="s">
        <v>866</v>
      </c>
      <c r="B430" s="532">
        <v>3223</v>
      </c>
      <c r="C430" s="532">
        <v>1636</v>
      </c>
      <c r="D430" s="532">
        <v>1632.15</v>
      </c>
      <c r="E430" s="529">
        <f t="shared" si="9"/>
        <v>50.640707415451445</v>
      </c>
      <c r="F430" s="532">
        <v>1308.15</v>
      </c>
    </row>
    <row r="431" spans="1:6" ht="15">
      <c r="A431" s="531" t="s">
        <v>870</v>
      </c>
      <c r="B431" s="532">
        <v>1023334</v>
      </c>
      <c r="C431" s="532">
        <v>6457</v>
      </c>
      <c r="D431" s="532">
        <v>5614.65</v>
      </c>
      <c r="E431" s="529">
        <f t="shared" si="9"/>
        <v>0.5486625090146521</v>
      </c>
      <c r="F431" s="532">
        <v>-542.08</v>
      </c>
    </row>
    <row r="432" spans="1:6" ht="15">
      <c r="A432" s="531" t="s">
        <v>936</v>
      </c>
      <c r="B432" s="532">
        <v>1025335</v>
      </c>
      <c r="C432" s="532">
        <v>0</v>
      </c>
      <c r="D432" s="532">
        <v>0</v>
      </c>
      <c r="E432" s="529">
        <f t="shared" si="9"/>
        <v>0</v>
      </c>
      <c r="F432" s="532">
        <v>0</v>
      </c>
    </row>
    <row r="433" spans="1:6" ht="15">
      <c r="A433" s="531" t="s">
        <v>938</v>
      </c>
      <c r="B433" s="532">
        <v>1025335</v>
      </c>
      <c r="C433" s="532">
        <v>0</v>
      </c>
      <c r="D433" s="532">
        <v>0</v>
      </c>
      <c r="E433" s="529">
        <f aca="true" t="shared" si="10" ref="E433:E480">D433/B433*100</f>
        <v>0</v>
      </c>
      <c r="F433" s="532">
        <v>0</v>
      </c>
    </row>
    <row r="434" spans="1:6" ht="15">
      <c r="A434" s="531" t="s">
        <v>444</v>
      </c>
      <c r="B434" s="532">
        <v>0</v>
      </c>
      <c r="C434" s="532">
        <v>0</v>
      </c>
      <c r="D434" s="532">
        <v>855.65</v>
      </c>
      <c r="E434" s="534" t="s">
        <v>440</v>
      </c>
      <c r="F434" s="532">
        <v>12.35</v>
      </c>
    </row>
    <row r="435" spans="1:6" ht="15">
      <c r="A435" s="237" t="s">
        <v>1034</v>
      </c>
      <c r="B435" s="238"/>
      <c r="C435" s="238"/>
      <c r="D435" s="238"/>
      <c r="E435" s="529"/>
      <c r="F435" s="238"/>
    </row>
    <row r="436" spans="1:6" ht="15">
      <c r="A436" s="237" t="s">
        <v>846</v>
      </c>
      <c r="B436" s="238">
        <v>90881495</v>
      </c>
      <c r="C436" s="238">
        <v>3555973</v>
      </c>
      <c r="D436" s="238">
        <v>3555973</v>
      </c>
      <c r="E436" s="239">
        <f t="shared" si="10"/>
        <v>3.9127580372660025</v>
      </c>
      <c r="F436" s="238">
        <v>1143355</v>
      </c>
    </row>
    <row r="437" spans="1:6" ht="15">
      <c r="A437" s="531" t="s">
        <v>855</v>
      </c>
      <c r="B437" s="532">
        <v>90881495</v>
      </c>
      <c r="C437" s="532">
        <v>3555973</v>
      </c>
      <c r="D437" s="532">
        <v>3555973</v>
      </c>
      <c r="E437" s="529">
        <f t="shared" si="10"/>
        <v>3.9127580372660025</v>
      </c>
      <c r="F437" s="532">
        <v>1143355</v>
      </c>
    </row>
    <row r="438" spans="1:6" ht="26.25">
      <c r="A438" s="531" t="s">
        <v>857</v>
      </c>
      <c r="B438" s="532">
        <v>73881495</v>
      </c>
      <c r="C438" s="532">
        <v>3382295</v>
      </c>
      <c r="D438" s="532">
        <v>3382295</v>
      </c>
      <c r="E438" s="529">
        <f t="shared" si="10"/>
        <v>4.5780002150741534</v>
      </c>
      <c r="F438" s="532">
        <v>983145</v>
      </c>
    </row>
    <row r="439" spans="1:6" ht="26.25">
      <c r="A439" s="531" t="s">
        <v>1005</v>
      </c>
      <c r="B439" s="532">
        <v>17000000</v>
      </c>
      <c r="C439" s="532">
        <v>173678</v>
      </c>
      <c r="D439" s="532">
        <v>173678</v>
      </c>
      <c r="E439" s="529">
        <f t="shared" si="10"/>
        <v>1.021635294117647</v>
      </c>
      <c r="F439" s="532">
        <v>160210</v>
      </c>
    </row>
    <row r="440" spans="1:6" ht="15">
      <c r="A440" s="237" t="s">
        <v>983</v>
      </c>
      <c r="B440" s="238">
        <v>90881495</v>
      </c>
      <c r="C440" s="238">
        <v>3555973</v>
      </c>
      <c r="D440" s="238">
        <v>3491378.15</v>
      </c>
      <c r="E440" s="239">
        <f t="shared" si="10"/>
        <v>3.841682126818006</v>
      </c>
      <c r="F440" s="238">
        <v>1457799.85</v>
      </c>
    </row>
    <row r="441" spans="1:6" ht="15">
      <c r="A441" s="531" t="s">
        <v>860</v>
      </c>
      <c r="B441" s="532">
        <v>34399807</v>
      </c>
      <c r="C441" s="532">
        <v>2061186</v>
      </c>
      <c r="D441" s="532">
        <v>2040414.88</v>
      </c>
      <c r="E441" s="529">
        <f t="shared" si="10"/>
        <v>5.93147188296725</v>
      </c>
      <c r="F441" s="532">
        <v>566430.06</v>
      </c>
    </row>
    <row r="442" spans="1:6" ht="15">
      <c r="A442" s="531" t="s">
        <v>862</v>
      </c>
      <c r="B442" s="532">
        <v>6360527</v>
      </c>
      <c r="C442" s="532">
        <v>133661</v>
      </c>
      <c r="D442" s="532">
        <v>112892.1</v>
      </c>
      <c r="E442" s="529">
        <f t="shared" si="10"/>
        <v>1.7748859489158682</v>
      </c>
      <c r="F442" s="532">
        <v>88683.05</v>
      </c>
    </row>
    <row r="443" spans="1:6" ht="15">
      <c r="A443" s="531" t="s">
        <v>864</v>
      </c>
      <c r="B443" s="532">
        <v>159606</v>
      </c>
      <c r="C443" s="532">
        <v>20429</v>
      </c>
      <c r="D443" s="532">
        <v>10574.97</v>
      </c>
      <c r="E443" s="529">
        <f t="shared" si="10"/>
        <v>6.625671967219277</v>
      </c>
      <c r="F443" s="532">
        <v>6899.62</v>
      </c>
    </row>
    <row r="444" spans="1:6" ht="15">
      <c r="A444" s="531" t="s">
        <v>866</v>
      </c>
      <c r="B444" s="532">
        <v>128440</v>
      </c>
      <c r="C444" s="532">
        <v>16534</v>
      </c>
      <c r="D444" s="532">
        <v>8593.18</v>
      </c>
      <c r="E444" s="529">
        <f t="shared" si="10"/>
        <v>6.690423544067269</v>
      </c>
      <c r="F444" s="532">
        <v>5560.17</v>
      </c>
    </row>
    <row r="445" spans="1:6" ht="15">
      <c r="A445" s="531" t="s">
        <v>870</v>
      </c>
      <c r="B445" s="532">
        <v>6200921</v>
      </c>
      <c r="C445" s="532">
        <v>113232</v>
      </c>
      <c r="D445" s="532">
        <v>102317.13</v>
      </c>
      <c r="E445" s="529">
        <f t="shared" si="10"/>
        <v>1.6500311808520056</v>
      </c>
      <c r="F445" s="532">
        <v>81783.43</v>
      </c>
    </row>
    <row r="446" spans="1:6" ht="15">
      <c r="A446" s="531" t="s">
        <v>892</v>
      </c>
      <c r="B446" s="532">
        <v>3054354</v>
      </c>
      <c r="C446" s="532">
        <v>133433</v>
      </c>
      <c r="D446" s="532">
        <v>133432.28</v>
      </c>
      <c r="E446" s="529">
        <f t="shared" si="10"/>
        <v>4.368592507613721</v>
      </c>
      <c r="F446" s="532">
        <v>0</v>
      </c>
    </row>
    <row r="447" spans="1:6" ht="15">
      <c r="A447" s="531" t="s">
        <v>894</v>
      </c>
      <c r="B447" s="532">
        <v>3054354</v>
      </c>
      <c r="C447" s="532">
        <v>133433</v>
      </c>
      <c r="D447" s="532">
        <v>133432.28</v>
      </c>
      <c r="E447" s="529">
        <f t="shared" si="10"/>
        <v>4.368592507613721</v>
      </c>
      <c r="F447" s="532">
        <v>0</v>
      </c>
    </row>
    <row r="448" spans="1:6" ht="15">
      <c r="A448" s="531" t="s">
        <v>926</v>
      </c>
      <c r="B448" s="532">
        <v>24984926</v>
      </c>
      <c r="C448" s="532">
        <v>1794092</v>
      </c>
      <c r="D448" s="532">
        <v>1794090.5</v>
      </c>
      <c r="E448" s="529">
        <f t="shared" si="10"/>
        <v>7.180691669849253</v>
      </c>
      <c r="F448" s="532">
        <v>477747.01</v>
      </c>
    </row>
    <row r="449" spans="1:6" ht="39">
      <c r="A449" s="531" t="s">
        <v>934</v>
      </c>
      <c r="B449" s="532">
        <v>24984926</v>
      </c>
      <c r="C449" s="532">
        <v>1794092</v>
      </c>
      <c r="D449" s="532">
        <v>1794090.5</v>
      </c>
      <c r="E449" s="529">
        <f t="shared" si="10"/>
        <v>7.180691669849253</v>
      </c>
      <c r="F449" s="532">
        <v>477747.01</v>
      </c>
    </row>
    <row r="450" spans="1:6" ht="15">
      <c r="A450" s="531" t="s">
        <v>936</v>
      </c>
      <c r="B450" s="532">
        <v>56481688</v>
      </c>
      <c r="C450" s="532">
        <v>1494787</v>
      </c>
      <c r="D450" s="532">
        <v>1450963.27</v>
      </c>
      <c r="E450" s="529">
        <f t="shared" si="10"/>
        <v>2.5689091834507494</v>
      </c>
      <c r="F450" s="532">
        <v>891369.79</v>
      </c>
    </row>
    <row r="451" spans="1:6" ht="15">
      <c r="A451" s="531" t="s">
        <v>938</v>
      </c>
      <c r="B451" s="532">
        <v>30267270</v>
      </c>
      <c r="C451" s="532">
        <v>737118</v>
      </c>
      <c r="D451" s="532">
        <v>711334.03</v>
      </c>
      <c r="E451" s="529">
        <f t="shared" si="10"/>
        <v>2.350175717862893</v>
      </c>
      <c r="F451" s="532">
        <v>284251.15</v>
      </c>
    </row>
    <row r="452" spans="1:6" ht="26.25">
      <c r="A452" s="531" t="s">
        <v>944</v>
      </c>
      <c r="B452" s="532">
        <v>26214418</v>
      </c>
      <c r="C452" s="532">
        <v>757669</v>
      </c>
      <c r="D452" s="532">
        <v>739629.24</v>
      </c>
      <c r="E452" s="529">
        <f t="shared" si="10"/>
        <v>2.821459702061667</v>
      </c>
      <c r="F452" s="532">
        <v>607118.64</v>
      </c>
    </row>
    <row r="453" spans="1:6" ht="15">
      <c r="A453" s="531" t="s">
        <v>946</v>
      </c>
      <c r="B453" s="532">
        <v>9214418</v>
      </c>
      <c r="C453" s="532">
        <v>583991</v>
      </c>
      <c r="D453" s="532">
        <v>565952.6</v>
      </c>
      <c r="E453" s="529">
        <f t="shared" si="10"/>
        <v>6.142033061664882</v>
      </c>
      <c r="F453" s="532">
        <v>446909.6</v>
      </c>
    </row>
    <row r="454" spans="1:6" ht="26.25">
      <c r="A454" s="531" t="s">
        <v>948</v>
      </c>
      <c r="B454" s="532">
        <v>9214418</v>
      </c>
      <c r="C454" s="532">
        <v>583991</v>
      </c>
      <c r="D454" s="532">
        <v>565952.6</v>
      </c>
      <c r="E454" s="529">
        <f t="shared" si="10"/>
        <v>6.142033061664882</v>
      </c>
      <c r="F454" s="532">
        <v>446909.6</v>
      </c>
    </row>
    <row r="455" spans="1:6" ht="26.25">
      <c r="A455" s="531" t="s">
        <v>1017</v>
      </c>
      <c r="B455" s="532">
        <v>17000000</v>
      </c>
      <c r="C455" s="532">
        <v>173678</v>
      </c>
      <c r="D455" s="532">
        <v>173676.64</v>
      </c>
      <c r="E455" s="529">
        <f t="shared" si="10"/>
        <v>1.0216272941176472</v>
      </c>
      <c r="F455" s="532">
        <v>160209.04</v>
      </c>
    </row>
    <row r="456" spans="1:6" ht="15">
      <c r="A456" s="531" t="s">
        <v>444</v>
      </c>
      <c r="B456" s="532">
        <v>0</v>
      </c>
      <c r="C456" s="532">
        <v>0</v>
      </c>
      <c r="D456" s="532">
        <v>64594.85</v>
      </c>
      <c r="E456" s="534" t="s">
        <v>440</v>
      </c>
      <c r="F456" s="532">
        <v>-314444.85</v>
      </c>
    </row>
    <row r="457" spans="1:6" ht="15">
      <c r="A457" s="237" t="s">
        <v>1041</v>
      </c>
      <c r="B457" s="238"/>
      <c r="C457" s="238"/>
      <c r="D457" s="238"/>
      <c r="E457" s="529"/>
      <c r="F457" s="238"/>
    </row>
    <row r="458" spans="1:6" ht="15">
      <c r="A458" s="237" t="s">
        <v>846</v>
      </c>
      <c r="B458" s="238">
        <v>2082337</v>
      </c>
      <c r="C458" s="238">
        <v>16725</v>
      </c>
      <c r="D458" s="238">
        <v>16725</v>
      </c>
      <c r="E458" s="239">
        <f t="shared" si="10"/>
        <v>0.8031841147710481</v>
      </c>
      <c r="F458" s="238">
        <v>7933</v>
      </c>
    </row>
    <row r="459" spans="1:6" ht="15">
      <c r="A459" s="531" t="s">
        <v>855</v>
      </c>
      <c r="B459" s="532">
        <v>2082337</v>
      </c>
      <c r="C459" s="532">
        <v>16725</v>
      </c>
      <c r="D459" s="532">
        <v>16725</v>
      </c>
      <c r="E459" s="529">
        <f t="shared" si="10"/>
        <v>0.8031841147710481</v>
      </c>
      <c r="F459" s="532">
        <v>7933</v>
      </c>
    </row>
    <row r="460" spans="1:6" ht="26.25">
      <c r="A460" s="531" t="s">
        <v>857</v>
      </c>
      <c r="B460" s="532">
        <v>2082337</v>
      </c>
      <c r="C460" s="532">
        <v>16725</v>
      </c>
      <c r="D460" s="532">
        <v>16725</v>
      </c>
      <c r="E460" s="529">
        <f t="shared" si="10"/>
        <v>0.8031841147710481</v>
      </c>
      <c r="F460" s="532">
        <v>7933</v>
      </c>
    </row>
    <row r="461" spans="1:6" ht="15">
      <c r="A461" s="237" t="s">
        <v>983</v>
      </c>
      <c r="B461" s="238">
        <v>2082337</v>
      </c>
      <c r="C461" s="238">
        <v>16725</v>
      </c>
      <c r="D461" s="238">
        <v>12370.77</v>
      </c>
      <c r="E461" s="239">
        <f t="shared" si="10"/>
        <v>0.5940810733325106</v>
      </c>
      <c r="F461" s="238">
        <v>3579.63</v>
      </c>
    </row>
    <row r="462" spans="1:6" ht="15">
      <c r="A462" s="531" t="s">
        <v>860</v>
      </c>
      <c r="B462" s="532">
        <v>580793</v>
      </c>
      <c r="C462" s="532">
        <v>16725</v>
      </c>
      <c r="D462" s="532">
        <v>12370.77</v>
      </c>
      <c r="E462" s="529">
        <f t="shared" si="10"/>
        <v>2.1299791836334117</v>
      </c>
      <c r="F462" s="532">
        <v>3579.63</v>
      </c>
    </row>
    <row r="463" spans="1:6" ht="15">
      <c r="A463" s="531" t="s">
        <v>862</v>
      </c>
      <c r="B463" s="532">
        <v>580793</v>
      </c>
      <c r="C463" s="532">
        <v>16725</v>
      </c>
      <c r="D463" s="532">
        <v>12370.77</v>
      </c>
      <c r="E463" s="529">
        <f t="shared" si="10"/>
        <v>2.1299791836334117</v>
      </c>
      <c r="F463" s="532">
        <v>3579.63</v>
      </c>
    </row>
    <row r="464" spans="1:6" ht="15">
      <c r="A464" s="531" t="s">
        <v>870</v>
      </c>
      <c r="B464" s="532">
        <v>580793</v>
      </c>
      <c r="C464" s="532">
        <v>16725</v>
      </c>
      <c r="D464" s="532">
        <v>12370.77</v>
      </c>
      <c r="E464" s="529">
        <f t="shared" si="10"/>
        <v>2.1299791836334117</v>
      </c>
      <c r="F464" s="532">
        <v>3579.63</v>
      </c>
    </row>
    <row r="465" spans="1:6" ht="15">
      <c r="A465" s="531" t="s">
        <v>936</v>
      </c>
      <c r="B465" s="532">
        <v>1501544</v>
      </c>
      <c r="C465" s="532">
        <v>0</v>
      </c>
      <c r="D465" s="532">
        <v>0</v>
      </c>
      <c r="E465" s="529">
        <f t="shared" si="10"/>
        <v>0</v>
      </c>
      <c r="F465" s="532">
        <v>0</v>
      </c>
    </row>
    <row r="466" spans="1:6" ht="15">
      <c r="A466" s="531" t="s">
        <v>938</v>
      </c>
      <c r="B466" s="532">
        <v>1501544</v>
      </c>
      <c r="C466" s="532">
        <v>0</v>
      </c>
      <c r="D466" s="532">
        <v>0</v>
      </c>
      <c r="E466" s="529">
        <f t="shared" si="10"/>
        <v>0</v>
      </c>
      <c r="F466" s="532">
        <v>0</v>
      </c>
    </row>
    <row r="467" spans="1:6" ht="15">
      <c r="A467" s="531" t="s">
        <v>444</v>
      </c>
      <c r="B467" s="532">
        <v>0</v>
      </c>
      <c r="C467" s="532">
        <v>0</v>
      </c>
      <c r="D467" s="532">
        <v>4354.23</v>
      </c>
      <c r="E467" s="534" t="s">
        <v>440</v>
      </c>
      <c r="F467" s="532">
        <v>4353.37</v>
      </c>
    </row>
    <row r="468" spans="1:6" ht="15">
      <c r="A468" s="237" t="s">
        <v>1043</v>
      </c>
      <c r="B468" s="238"/>
      <c r="C468" s="238"/>
      <c r="D468" s="238"/>
      <c r="E468" s="529"/>
      <c r="F468" s="238"/>
    </row>
    <row r="469" spans="1:6" ht="15">
      <c r="A469" s="237" t="s">
        <v>846</v>
      </c>
      <c r="B469" s="238">
        <v>97141589</v>
      </c>
      <c r="C469" s="238">
        <v>13623075</v>
      </c>
      <c r="D469" s="238">
        <v>13623075</v>
      </c>
      <c r="E469" s="239">
        <f t="shared" si="10"/>
        <v>14.023936750715492</v>
      </c>
      <c r="F469" s="238">
        <v>693265</v>
      </c>
    </row>
    <row r="470" spans="1:6" ht="15">
      <c r="A470" s="531" t="s">
        <v>849</v>
      </c>
      <c r="B470" s="532">
        <v>6290000</v>
      </c>
      <c r="C470" s="532">
        <v>0</v>
      </c>
      <c r="D470" s="532">
        <v>0</v>
      </c>
      <c r="E470" s="529">
        <f t="shared" si="10"/>
        <v>0</v>
      </c>
      <c r="F470" s="532">
        <v>0</v>
      </c>
    </row>
    <row r="471" spans="1:6" ht="26.25">
      <c r="A471" s="531" t="s">
        <v>1003</v>
      </c>
      <c r="B471" s="532">
        <v>6290000</v>
      </c>
      <c r="C471" s="532">
        <v>0</v>
      </c>
      <c r="D471" s="532">
        <v>0</v>
      </c>
      <c r="E471" s="529">
        <f t="shared" si="10"/>
        <v>0</v>
      </c>
      <c r="F471" s="532">
        <v>0</v>
      </c>
    </row>
    <row r="472" spans="1:6" ht="15">
      <c r="A472" s="531" t="s">
        <v>855</v>
      </c>
      <c r="B472" s="532">
        <v>90851589</v>
      </c>
      <c r="C472" s="532">
        <v>13623075</v>
      </c>
      <c r="D472" s="532">
        <v>13623075</v>
      </c>
      <c r="E472" s="529">
        <f t="shared" si="10"/>
        <v>14.994867068312917</v>
      </c>
      <c r="F472" s="532">
        <v>693265</v>
      </c>
    </row>
    <row r="473" spans="1:6" ht="26.25">
      <c r="A473" s="531" t="s">
        <v>857</v>
      </c>
      <c r="B473" s="532">
        <v>70778806</v>
      </c>
      <c r="C473" s="532">
        <v>13623075</v>
      </c>
      <c r="D473" s="532">
        <v>13623075</v>
      </c>
      <c r="E473" s="529">
        <f t="shared" si="10"/>
        <v>19.24739306848437</v>
      </c>
      <c r="F473" s="532">
        <v>693265</v>
      </c>
    </row>
    <row r="474" spans="1:6" ht="26.25">
      <c r="A474" s="531" t="s">
        <v>1005</v>
      </c>
      <c r="B474" s="532">
        <v>20072783</v>
      </c>
      <c r="C474" s="532">
        <v>0</v>
      </c>
      <c r="D474" s="532">
        <v>0</v>
      </c>
      <c r="E474" s="529">
        <f t="shared" si="10"/>
        <v>0</v>
      </c>
      <c r="F474" s="532">
        <v>0</v>
      </c>
    </row>
    <row r="475" spans="1:6" ht="15">
      <c r="A475" s="237" t="s">
        <v>983</v>
      </c>
      <c r="B475" s="238">
        <v>97141589</v>
      </c>
      <c r="C475" s="238">
        <v>13623075</v>
      </c>
      <c r="D475" s="238">
        <v>13622993.5</v>
      </c>
      <c r="E475" s="239">
        <f t="shared" si="10"/>
        <v>14.023852852561431</v>
      </c>
      <c r="F475" s="238">
        <v>945804.86</v>
      </c>
    </row>
    <row r="476" spans="1:6" ht="15">
      <c r="A476" s="531" t="s">
        <v>936</v>
      </c>
      <c r="B476" s="532">
        <v>97141589</v>
      </c>
      <c r="C476" s="532">
        <v>13623075</v>
      </c>
      <c r="D476" s="532">
        <v>13622993.5</v>
      </c>
      <c r="E476" s="529">
        <f t="shared" si="10"/>
        <v>14.023852852561431</v>
      </c>
      <c r="F476" s="532">
        <v>945804.86</v>
      </c>
    </row>
    <row r="477" spans="1:6" ht="15">
      <c r="A477" s="531" t="s">
        <v>938</v>
      </c>
      <c r="B477" s="532">
        <v>43182629</v>
      </c>
      <c r="C477" s="532">
        <v>13158314</v>
      </c>
      <c r="D477" s="532">
        <v>13158234</v>
      </c>
      <c r="E477" s="529">
        <f t="shared" si="10"/>
        <v>30.471127637921256</v>
      </c>
      <c r="F477" s="532">
        <v>481045.36</v>
      </c>
    </row>
    <row r="478" spans="1:6" ht="26.25">
      <c r="A478" s="531" t="s">
        <v>944</v>
      </c>
      <c r="B478" s="532">
        <v>53958960</v>
      </c>
      <c r="C478" s="532">
        <v>464761</v>
      </c>
      <c r="D478" s="532">
        <v>464759.5</v>
      </c>
      <c r="E478" s="529">
        <f t="shared" si="10"/>
        <v>0.8613203442023345</v>
      </c>
      <c r="F478" s="532">
        <v>464759.5</v>
      </c>
    </row>
    <row r="479" spans="1:6" ht="26.25">
      <c r="A479" s="531" t="s">
        <v>950</v>
      </c>
      <c r="B479" s="532">
        <v>27596177</v>
      </c>
      <c r="C479" s="532">
        <v>464761</v>
      </c>
      <c r="D479" s="532">
        <v>464759.5</v>
      </c>
      <c r="E479" s="529">
        <f t="shared" si="10"/>
        <v>1.6841445103066268</v>
      </c>
      <c r="F479" s="532">
        <v>464759.5</v>
      </c>
    </row>
    <row r="480" spans="1:6" ht="26.25">
      <c r="A480" s="531" t="s">
        <v>1017</v>
      </c>
      <c r="B480" s="532">
        <v>26362783</v>
      </c>
      <c r="C480" s="532">
        <v>0</v>
      </c>
      <c r="D480" s="532">
        <v>0</v>
      </c>
      <c r="E480" s="529">
        <f t="shared" si="10"/>
        <v>0</v>
      </c>
      <c r="F480" s="532">
        <v>0</v>
      </c>
    </row>
    <row r="481" spans="1:6" ht="15">
      <c r="A481" s="531" t="s">
        <v>444</v>
      </c>
      <c r="B481" s="532">
        <v>0</v>
      </c>
      <c r="C481" s="532">
        <v>0</v>
      </c>
      <c r="D481" s="532">
        <v>81.499999998</v>
      </c>
      <c r="E481" s="534" t="s">
        <v>440</v>
      </c>
      <c r="F481" s="532">
        <v>-252539.86</v>
      </c>
    </row>
    <row r="482" spans="1:6" ht="15">
      <c r="A482" s="237" t="s">
        <v>777</v>
      </c>
      <c r="B482" s="238"/>
      <c r="C482" s="238"/>
      <c r="D482" s="238"/>
      <c r="E482" s="529"/>
      <c r="F482" s="238"/>
    </row>
    <row r="483" spans="1:6" ht="15">
      <c r="A483" s="237" t="s">
        <v>846</v>
      </c>
      <c r="B483" s="238">
        <v>4088514</v>
      </c>
      <c r="C483" s="238">
        <v>45202</v>
      </c>
      <c r="D483" s="238">
        <v>45202</v>
      </c>
      <c r="E483" s="239">
        <f aca="true" t="shared" si="11" ref="E483:E546">D483/B483*100</f>
        <v>1.1055850609781452</v>
      </c>
      <c r="F483" s="238">
        <v>31923</v>
      </c>
    </row>
    <row r="484" spans="1:6" ht="15">
      <c r="A484" s="531" t="s">
        <v>855</v>
      </c>
      <c r="B484" s="532">
        <v>4088514</v>
      </c>
      <c r="C484" s="532">
        <v>45202</v>
      </c>
      <c r="D484" s="532">
        <v>45202</v>
      </c>
      <c r="E484" s="529">
        <f t="shared" si="11"/>
        <v>1.1055850609781452</v>
      </c>
      <c r="F484" s="532">
        <v>31923</v>
      </c>
    </row>
    <row r="485" spans="1:6" ht="26.25">
      <c r="A485" s="531" t="s">
        <v>857</v>
      </c>
      <c r="B485" s="532">
        <v>4088514</v>
      </c>
      <c r="C485" s="532">
        <v>45202</v>
      </c>
      <c r="D485" s="532">
        <v>45202</v>
      </c>
      <c r="E485" s="529">
        <f t="shared" si="11"/>
        <v>1.1055850609781452</v>
      </c>
      <c r="F485" s="532">
        <v>31923</v>
      </c>
    </row>
    <row r="486" spans="1:6" ht="15">
      <c r="A486" s="237" t="s">
        <v>983</v>
      </c>
      <c r="B486" s="238">
        <v>4088514</v>
      </c>
      <c r="C486" s="238">
        <v>45202</v>
      </c>
      <c r="D486" s="238">
        <v>45198.13</v>
      </c>
      <c r="E486" s="239">
        <f t="shared" si="11"/>
        <v>1.1054904055605532</v>
      </c>
      <c r="F486" s="238">
        <v>33658.55</v>
      </c>
    </row>
    <row r="487" spans="1:6" ht="15">
      <c r="A487" s="531" t="s">
        <v>860</v>
      </c>
      <c r="B487" s="532">
        <v>277164</v>
      </c>
      <c r="C487" s="532">
        <v>8372</v>
      </c>
      <c r="D487" s="532">
        <v>8369.75</v>
      </c>
      <c r="E487" s="529">
        <f t="shared" si="11"/>
        <v>3.019782511437272</v>
      </c>
      <c r="F487" s="532">
        <v>2390.19</v>
      </c>
    </row>
    <row r="488" spans="1:6" ht="15">
      <c r="A488" s="531" t="s">
        <v>862</v>
      </c>
      <c r="B488" s="532">
        <v>277164</v>
      </c>
      <c r="C488" s="532">
        <v>8372</v>
      </c>
      <c r="D488" s="532">
        <v>8369.75</v>
      </c>
      <c r="E488" s="529">
        <f t="shared" si="11"/>
        <v>3.019782511437272</v>
      </c>
      <c r="F488" s="532">
        <v>2390.19</v>
      </c>
    </row>
    <row r="489" spans="1:6" ht="15">
      <c r="A489" s="531" t="s">
        <v>864</v>
      </c>
      <c r="B489" s="532">
        <v>14933</v>
      </c>
      <c r="C489" s="532">
        <v>3250</v>
      </c>
      <c r="D489" s="532">
        <v>3250</v>
      </c>
      <c r="E489" s="529">
        <f t="shared" si="11"/>
        <v>21.76387865800576</v>
      </c>
      <c r="F489" s="532">
        <v>1754</v>
      </c>
    </row>
    <row r="490" spans="1:6" ht="15">
      <c r="A490" s="531" t="s">
        <v>866</v>
      </c>
      <c r="B490" s="532">
        <v>13001</v>
      </c>
      <c r="C490" s="532">
        <v>2448</v>
      </c>
      <c r="D490" s="532">
        <v>2448</v>
      </c>
      <c r="E490" s="529">
        <f t="shared" si="11"/>
        <v>18.82932082147527</v>
      </c>
      <c r="F490" s="532">
        <v>1329</v>
      </c>
    </row>
    <row r="491" spans="1:6" ht="15">
      <c r="A491" s="531" t="s">
        <v>870</v>
      </c>
      <c r="B491" s="532">
        <v>262231</v>
      </c>
      <c r="C491" s="532">
        <v>5122</v>
      </c>
      <c r="D491" s="532">
        <v>5119.75</v>
      </c>
      <c r="E491" s="529">
        <f t="shared" si="11"/>
        <v>1.9523816787488892</v>
      </c>
      <c r="F491" s="532">
        <v>636.19</v>
      </c>
    </row>
    <row r="492" spans="1:6" ht="15">
      <c r="A492" s="531" t="s">
        <v>936</v>
      </c>
      <c r="B492" s="532">
        <v>3811350</v>
      </c>
      <c r="C492" s="532">
        <v>36830</v>
      </c>
      <c r="D492" s="532">
        <v>36828.38</v>
      </c>
      <c r="E492" s="529">
        <f t="shared" si="11"/>
        <v>0.966281763679536</v>
      </c>
      <c r="F492" s="532">
        <v>31268.36</v>
      </c>
    </row>
    <row r="493" spans="1:6" ht="15">
      <c r="A493" s="531" t="s">
        <v>938</v>
      </c>
      <c r="B493" s="532">
        <v>3811350</v>
      </c>
      <c r="C493" s="532">
        <v>36830</v>
      </c>
      <c r="D493" s="532">
        <v>36828.38</v>
      </c>
      <c r="E493" s="529">
        <f t="shared" si="11"/>
        <v>0.966281763679536</v>
      </c>
      <c r="F493" s="532">
        <v>31268.36</v>
      </c>
    </row>
    <row r="494" spans="1:6" ht="15">
      <c r="A494" s="531" t="s">
        <v>444</v>
      </c>
      <c r="B494" s="532">
        <v>0</v>
      </c>
      <c r="C494" s="532">
        <v>0</v>
      </c>
      <c r="D494" s="532">
        <v>3.87</v>
      </c>
      <c r="E494" s="534" t="s">
        <v>440</v>
      </c>
      <c r="F494" s="532">
        <v>-1735.55</v>
      </c>
    </row>
    <row r="495" spans="1:6" ht="15">
      <c r="A495" s="237" t="s">
        <v>1046</v>
      </c>
      <c r="B495" s="238"/>
      <c r="C495" s="238"/>
      <c r="D495" s="238"/>
      <c r="E495" s="529"/>
      <c r="F495" s="238"/>
    </row>
    <row r="496" spans="1:6" ht="15">
      <c r="A496" s="237" t="s">
        <v>846</v>
      </c>
      <c r="B496" s="238">
        <v>5693000</v>
      </c>
      <c r="C496" s="238">
        <v>196833</v>
      </c>
      <c r="D496" s="238">
        <v>196833</v>
      </c>
      <c r="E496" s="239">
        <f t="shared" si="11"/>
        <v>3.4574565255577028</v>
      </c>
      <c r="F496" s="238">
        <v>745</v>
      </c>
    </row>
    <row r="497" spans="1:6" ht="15">
      <c r="A497" s="531" t="s">
        <v>855</v>
      </c>
      <c r="B497" s="532">
        <v>5693000</v>
      </c>
      <c r="C497" s="532">
        <v>196833</v>
      </c>
      <c r="D497" s="532">
        <v>196833</v>
      </c>
      <c r="E497" s="529">
        <f t="shared" si="11"/>
        <v>3.4574565255577028</v>
      </c>
      <c r="F497" s="532">
        <v>745</v>
      </c>
    </row>
    <row r="498" spans="1:6" ht="26.25">
      <c r="A498" s="531" t="s">
        <v>857</v>
      </c>
      <c r="B498" s="532">
        <v>5693000</v>
      </c>
      <c r="C498" s="532">
        <v>196833</v>
      </c>
      <c r="D498" s="532">
        <v>196833</v>
      </c>
      <c r="E498" s="529">
        <f t="shared" si="11"/>
        <v>3.4574565255577028</v>
      </c>
      <c r="F498" s="532">
        <v>745</v>
      </c>
    </row>
    <row r="499" spans="1:6" ht="15">
      <c r="A499" s="237" t="s">
        <v>983</v>
      </c>
      <c r="B499" s="238">
        <v>5693000</v>
      </c>
      <c r="C499" s="238">
        <v>196833</v>
      </c>
      <c r="D499" s="238">
        <v>121122.76</v>
      </c>
      <c r="E499" s="239">
        <f t="shared" si="11"/>
        <v>2.1275735113297034</v>
      </c>
      <c r="F499" s="238">
        <v>1718.75</v>
      </c>
    </row>
    <row r="500" spans="1:6" ht="15">
      <c r="A500" s="531" t="s">
        <v>860</v>
      </c>
      <c r="B500" s="532">
        <v>755901</v>
      </c>
      <c r="C500" s="532">
        <v>15526</v>
      </c>
      <c r="D500" s="532">
        <v>1056</v>
      </c>
      <c r="E500" s="529">
        <f t="shared" si="11"/>
        <v>0.13970083383935197</v>
      </c>
      <c r="F500" s="532">
        <v>1056</v>
      </c>
    </row>
    <row r="501" spans="1:6" ht="15">
      <c r="A501" s="531" t="s">
        <v>862</v>
      </c>
      <c r="B501" s="532">
        <v>755901</v>
      </c>
      <c r="C501" s="532">
        <v>15526</v>
      </c>
      <c r="D501" s="532">
        <v>1056</v>
      </c>
      <c r="E501" s="529">
        <f t="shared" si="11"/>
        <v>0.13970083383935197</v>
      </c>
      <c r="F501" s="532">
        <v>1056</v>
      </c>
    </row>
    <row r="502" spans="1:6" ht="15">
      <c r="A502" s="531" t="s">
        <v>870</v>
      </c>
      <c r="B502" s="532">
        <v>755901</v>
      </c>
      <c r="C502" s="532">
        <v>15526</v>
      </c>
      <c r="D502" s="532">
        <v>1056</v>
      </c>
      <c r="E502" s="529">
        <f t="shared" si="11"/>
        <v>0.13970083383935197</v>
      </c>
      <c r="F502" s="532">
        <v>1056</v>
      </c>
    </row>
    <row r="503" spans="1:6" ht="15">
      <c r="A503" s="531" t="s">
        <v>936</v>
      </c>
      <c r="B503" s="532">
        <v>4937099</v>
      </c>
      <c r="C503" s="532">
        <v>181307</v>
      </c>
      <c r="D503" s="532">
        <v>120066.76</v>
      </c>
      <c r="E503" s="529">
        <f t="shared" si="11"/>
        <v>2.4319293577058105</v>
      </c>
      <c r="F503" s="532">
        <v>662.75</v>
      </c>
    </row>
    <row r="504" spans="1:6" ht="15">
      <c r="A504" s="531" t="s">
        <v>938</v>
      </c>
      <c r="B504" s="532">
        <v>4937099</v>
      </c>
      <c r="C504" s="532">
        <v>181307</v>
      </c>
      <c r="D504" s="532">
        <v>120066.76</v>
      </c>
      <c r="E504" s="529">
        <f t="shared" si="11"/>
        <v>2.4319293577058105</v>
      </c>
      <c r="F504" s="532">
        <v>662.75</v>
      </c>
    </row>
    <row r="505" spans="1:6" ht="15">
      <c r="A505" s="531" t="s">
        <v>444</v>
      </c>
      <c r="B505" s="532">
        <v>0</v>
      </c>
      <c r="C505" s="532">
        <v>0</v>
      </c>
      <c r="D505" s="532">
        <v>75710.24</v>
      </c>
      <c r="E505" s="534" t="s">
        <v>440</v>
      </c>
      <c r="F505" s="532">
        <v>-973.75</v>
      </c>
    </row>
    <row r="506" spans="1:6" ht="15">
      <c r="A506" s="531" t="s">
        <v>445</v>
      </c>
      <c r="B506" s="532">
        <v>0</v>
      </c>
      <c r="C506" s="532">
        <v>0</v>
      </c>
      <c r="D506" s="535" t="s">
        <v>440</v>
      </c>
      <c r="E506" s="534" t="s">
        <v>440</v>
      </c>
      <c r="F506" s="535" t="s">
        <v>440</v>
      </c>
    </row>
    <row r="507" spans="1:6" ht="15">
      <c r="A507" s="237" t="s">
        <v>808</v>
      </c>
      <c r="B507" s="238"/>
      <c r="C507" s="238"/>
      <c r="D507" s="238"/>
      <c r="E507" s="529"/>
      <c r="F507" s="238"/>
    </row>
    <row r="508" spans="1:6" ht="15">
      <c r="A508" s="237" t="s">
        <v>846</v>
      </c>
      <c r="B508" s="238">
        <v>45174242</v>
      </c>
      <c r="C508" s="238">
        <v>2349796</v>
      </c>
      <c r="D508" s="238">
        <v>2349796</v>
      </c>
      <c r="E508" s="239">
        <f t="shared" si="11"/>
        <v>5.201627954266504</v>
      </c>
      <c r="F508" s="238">
        <v>-4868</v>
      </c>
    </row>
    <row r="509" spans="1:6" ht="15">
      <c r="A509" s="531" t="s">
        <v>855</v>
      </c>
      <c r="B509" s="532">
        <v>45174242</v>
      </c>
      <c r="C509" s="532">
        <v>2349796</v>
      </c>
      <c r="D509" s="532">
        <v>2349796</v>
      </c>
      <c r="E509" s="529">
        <f t="shared" si="11"/>
        <v>5.201627954266504</v>
      </c>
      <c r="F509" s="532">
        <v>-4868</v>
      </c>
    </row>
    <row r="510" spans="1:6" ht="26.25">
      <c r="A510" s="531" t="s">
        <v>857</v>
      </c>
      <c r="B510" s="532">
        <v>39918244</v>
      </c>
      <c r="C510" s="532">
        <v>2349796</v>
      </c>
      <c r="D510" s="532">
        <v>2349796</v>
      </c>
      <c r="E510" s="529">
        <f t="shared" si="11"/>
        <v>5.886521461214576</v>
      </c>
      <c r="F510" s="532">
        <v>183248</v>
      </c>
    </row>
    <row r="511" spans="1:6" ht="26.25">
      <c r="A511" s="531" t="s">
        <v>1005</v>
      </c>
      <c r="B511" s="532">
        <v>5255998</v>
      </c>
      <c r="C511" s="532">
        <v>0</v>
      </c>
      <c r="D511" s="532">
        <v>0</v>
      </c>
      <c r="E511" s="529">
        <f t="shared" si="11"/>
        <v>0</v>
      </c>
      <c r="F511" s="532">
        <v>-188116</v>
      </c>
    </row>
    <row r="512" spans="1:6" ht="15">
      <c r="A512" s="237" t="s">
        <v>983</v>
      </c>
      <c r="B512" s="238">
        <v>45174242</v>
      </c>
      <c r="C512" s="238">
        <v>2349796</v>
      </c>
      <c r="D512" s="238">
        <v>2231777.55</v>
      </c>
      <c r="E512" s="239">
        <f t="shared" si="11"/>
        <v>4.940376310021981</v>
      </c>
      <c r="F512" s="238">
        <v>1754053.17</v>
      </c>
    </row>
    <row r="513" spans="1:6" ht="15">
      <c r="A513" s="531" t="s">
        <v>860</v>
      </c>
      <c r="B513" s="532">
        <v>2090867</v>
      </c>
      <c r="C513" s="532">
        <v>40587</v>
      </c>
      <c r="D513" s="532">
        <v>29632.14</v>
      </c>
      <c r="E513" s="529">
        <f t="shared" si="11"/>
        <v>1.4172178335589973</v>
      </c>
      <c r="F513" s="532">
        <v>17707.14</v>
      </c>
    </row>
    <row r="514" spans="1:6" ht="15">
      <c r="A514" s="531" t="s">
        <v>862</v>
      </c>
      <c r="B514" s="532">
        <v>1902751</v>
      </c>
      <c r="C514" s="532">
        <v>40587</v>
      </c>
      <c r="D514" s="532">
        <v>29632.14</v>
      </c>
      <c r="E514" s="529">
        <f t="shared" si="11"/>
        <v>1.5573314637595776</v>
      </c>
      <c r="F514" s="532">
        <v>17707.14</v>
      </c>
    </row>
    <row r="515" spans="1:6" ht="15">
      <c r="A515" s="531" t="s">
        <v>864</v>
      </c>
      <c r="B515" s="532">
        <v>162288</v>
      </c>
      <c r="C515" s="532">
        <v>16094</v>
      </c>
      <c r="D515" s="532">
        <v>15153.95</v>
      </c>
      <c r="E515" s="529">
        <f t="shared" si="11"/>
        <v>9.337689786059352</v>
      </c>
      <c r="F515" s="532">
        <v>7839.08</v>
      </c>
    </row>
    <row r="516" spans="1:6" ht="15">
      <c r="A516" s="531" t="s">
        <v>866</v>
      </c>
      <c r="B516" s="532">
        <v>128615</v>
      </c>
      <c r="C516" s="532">
        <v>12428</v>
      </c>
      <c r="D516" s="532">
        <v>12005.68</v>
      </c>
      <c r="E516" s="529">
        <f t="shared" si="11"/>
        <v>9.334587723049411</v>
      </c>
      <c r="F516" s="532">
        <v>6177.9</v>
      </c>
    </row>
    <row r="517" spans="1:6" ht="15">
      <c r="A517" s="531" t="s">
        <v>870</v>
      </c>
      <c r="B517" s="532">
        <v>1740463</v>
      </c>
      <c r="C517" s="532">
        <v>24493</v>
      </c>
      <c r="D517" s="532">
        <v>14478.19</v>
      </c>
      <c r="E517" s="529">
        <f t="shared" si="11"/>
        <v>0.8318585341946367</v>
      </c>
      <c r="F517" s="532">
        <v>9868.06</v>
      </c>
    </row>
    <row r="518" spans="1:6" ht="15">
      <c r="A518" s="531" t="s">
        <v>926</v>
      </c>
      <c r="B518" s="532">
        <v>188116</v>
      </c>
      <c r="C518" s="532">
        <v>0</v>
      </c>
      <c r="D518" s="532">
        <v>0</v>
      </c>
      <c r="E518" s="529">
        <f t="shared" si="11"/>
        <v>0</v>
      </c>
      <c r="F518" s="532">
        <v>0</v>
      </c>
    </row>
    <row r="519" spans="1:6" ht="15">
      <c r="A519" s="531" t="s">
        <v>1007</v>
      </c>
      <c r="B519" s="532">
        <v>188116</v>
      </c>
      <c r="C519" s="532">
        <v>0</v>
      </c>
      <c r="D519" s="532">
        <v>0</v>
      </c>
      <c r="E519" s="529">
        <f t="shared" si="11"/>
        <v>0</v>
      </c>
      <c r="F519" s="532">
        <v>0</v>
      </c>
    </row>
    <row r="520" spans="1:6" ht="39">
      <c r="A520" s="531" t="s">
        <v>1009</v>
      </c>
      <c r="B520" s="532">
        <v>188116</v>
      </c>
      <c r="C520" s="532">
        <v>0</v>
      </c>
      <c r="D520" s="532">
        <v>0</v>
      </c>
      <c r="E520" s="529">
        <f t="shared" si="11"/>
        <v>0</v>
      </c>
      <c r="F520" s="532">
        <v>0</v>
      </c>
    </row>
    <row r="521" spans="1:6" ht="15">
      <c r="A521" s="531" t="s">
        <v>936</v>
      </c>
      <c r="B521" s="532">
        <v>43083375</v>
      </c>
      <c r="C521" s="532">
        <v>2309209</v>
      </c>
      <c r="D521" s="532">
        <v>2202145.41</v>
      </c>
      <c r="E521" s="529">
        <f t="shared" si="11"/>
        <v>5.111357710485773</v>
      </c>
      <c r="F521" s="532">
        <v>1736346.03</v>
      </c>
    </row>
    <row r="522" spans="1:6" ht="15">
      <c r="A522" s="531" t="s">
        <v>938</v>
      </c>
      <c r="B522" s="532">
        <v>12836607</v>
      </c>
      <c r="C522" s="532">
        <v>534459</v>
      </c>
      <c r="D522" s="532">
        <v>427516.94</v>
      </c>
      <c r="E522" s="529">
        <f t="shared" si="11"/>
        <v>3.330451263328386</v>
      </c>
      <c r="F522" s="532">
        <v>417516.94</v>
      </c>
    </row>
    <row r="523" spans="1:6" ht="26.25">
      <c r="A523" s="531" t="s">
        <v>944</v>
      </c>
      <c r="B523" s="532">
        <v>30246768</v>
      </c>
      <c r="C523" s="532">
        <v>1774750</v>
      </c>
      <c r="D523" s="532">
        <v>1774628.47</v>
      </c>
      <c r="E523" s="529">
        <f t="shared" si="11"/>
        <v>5.867167262300554</v>
      </c>
      <c r="F523" s="532">
        <v>1318829.09</v>
      </c>
    </row>
    <row r="524" spans="1:6" ht="15">
      <c r="A524" s="531" t="s">
        <v>946</v>
      </c>
      <c r="B524" s="532">
        <v>25178886</v>
      </c>
      <c r="C524" s="532">
        <v>1774750</v>
      </c>
      <c r="D524" s="532">
        <v>1774628.47</v>
      </c>
      <c r="E524" s="529">
        <f t="shared" si="11"/>
        <v>7.04808175389491</v>
      </c>
      <c r="F524" s="532">
        <v>1318829.09</v>
      </c>
    </row>
    <row r="525" spans="1:6" ht="26.25">
      <c r="A525" s="531" t="s">
        <v>948</v>
      </c>
      <c r="B525" s="532">
        <v>25178886</v>
      </c>
      <c r="C525" s="532">
        <v>1774750</v>
      </c>
      <c r="D525" s="532">
        <v>1774628.47</v>
      </c>
      <c r="E525" s="529">
        <f t="shared" si="11"/>
        <v>7.04808175389491</v>
      </c>
      <c r="F525" s="532">
        <v>1318829.09</v>
      </c>
    </row>
    <row r="526" spans="1:6" ht="26.25">
      <c r="A526" s="531" t="s">
        <v>1017</v>
      </c>
      <c r="B526" s="532">
        <v>5067882</v>
      </c>
      <c r="C526" s="532">
        <v>0</v>
      </c>
      <c r="D526" s="532">
        <v>0</v>
      </c>
      <c r="E526" s="529">
        <f t="shared" si="11"/>
        <v>0</v>
      </c>
      <c r="F526" s="532">
        <v>0</v>
      </c>
    </row>
    <row r="527" spans="1:6" ht="15">
      <c r="A527" s="531" t="s">
        <v>444</v>
      </c>
      <c r="B527" s="532">
        <v>0</v>
      </c>
      <c r="C527" s="532">
        <v>0</v>
      </c>
      <c r="D527" s="532">
        <v>118018.45</v>
      </c>
      <c r="E527" s="534" t="s">
        <v>440</v>
      </c>
      <c r="F527" s="532">
        <v>-1758921.17</v>
      </c>
    </row>
    <row r="528" spans="1:6" ht="15">
      <c r="A528" s="237" t="s">
        <v>823</v>
      </c>
      <c r="B528" s="238"/>
      <c r="C528" s="238"/>
      <c r="D528" s="238"/>
      <c r="E528" s="529"/>
      <c r="F528" s="238"/>
    </row>
    <row r="529" spans="1:6" ht="15">
      <c r="A529" s="237" t="s">
        <v>846</v>
      </c>
      <c r="B529" s="238">
        <v>2802818</v>
      </c>
      <c r="C529" s="238">
        <v>649809</v>
      </c>
      <c r="D529" s="238">
        <v>649809</v>
      </c>
      <c r="E529" s="239">
        <f t="shared" si="11"/>
        <v>23.18413111375765</v>
      </c>
      <c r="F529" s="238">
        <v>257158</v>
      </c>
    </row>
    <row r="530" spans="1:6" ht="15">
      <c r="A530" s="531" t="s">
        <v>855</v>
      </c>
      <c r="B530" s="532">
        <v>2802818</v>
      </c>
      <c r="C530" s="532">
        <v>649809</v>
      </c>
      <c r="D530" s="532">
        <v>649809</v>
      </c>
      <c r="E530" s="529">
        <f t="shared" si="11"/>
        <v>23.18413111375765</v>
      </c>
      <c r="F530" s="532">
        <v>257158</v>
      </c>
    </row>
    <row r="531" spans="1:6" ht="26.25">
      <c r="A531" s="531" t="s">
        <v>857</v>
      </c>
      <c r="B531" s="532">
        <v>2802818</v>
      </c>
      <c r="C531" s="532">
        <v>649809</v>
      </c>
      <c r="D531" s="532">
        <v>649809</v>
      </c>
      <c r="E531" s="529">
        <f t="shared" si="11"/>
        <v>23.18413111375765</v>
      </c>
      <c r="F531" s="532">
        <v>257158</v>
      </c>
    </row>
    <row r="532" spans="1:6" ht="15">
      <c r="A532" s="237" t="s">
        <v>983</v>
      </c>
      <c r="B532" s="238">
        <v>2802818</v>
      </c>
      <c r="C532" s="238">
        <v>649809</v>
      </c>
      <c r="D532" s="238">
        <v>549346.92</v>
      </c>
      <c r="E532" s="239">
        <f t="shared" si="11"/>
        <v>19.59980705133191</v>
      </c>
      <c r="F532" s="238">
        <v>253271.04</v>
      </c>
    </row>
    <row r="533" spans="1:6" ht="15">
      <c r="A533" s="531" t="s">
        <v>860</v>
      </c>
      <c r="B533" s="532">
        <v>1855873</v>
      </c>
      <c r="C533" s="532">
        <v>417539</v>
      </c>
      <c r="D533" s="532">
        <v>335617.57</v>
      </c>
      <c r="E533" s="529">
        <f t="shared" si="11"/>
        <v>18.084080645604523</v>
      </c>
      <c r="F533" s="532">
        <v>97129.97</v>
      </c>
    </row>
    <row r="534" spans="1:6" ht="15">
      <c r="A534" s="531" t="s">
        <v>862</v>
      </c>
      <c r="B534" s="532">
        <v>1855873</v>
      </c>
      <c r="C534" s="532">
        <v>417539</v>
      </c>
      <c r="D534" s="532">
        <v>335617.57</v>
      </c>
      <c r="E534" s="529">
        <f t="shared" si="11"/>
        <v>18.084080645604523</v>
      </c>
      <c r="F534" s="532">
        <v>97129.97</v>
      </c>
    </row>
    <row r="535" spans="1:6" ht="15">
      <c r="A535" s="531" t="s">
        <v>864</v>
      </c>
      <c r="B535" s="532">
        <v>198714</v>
      </c>
      <c r="C535" s="532">
        <v>26574</v>
      </c>
      <c r="D535" s="532">
        <v>20644.86</v>
      </c>
      <c r="E535" s="529">
        <f t="shared" si="11"/>
        <v>10.389232766689815</v>
      </c>
      <c r="F535" s="532">
        <v>10746.05</v>
      </c>
    </row>
    <row r="536" spans="1:6" ht="15">
      <c r="A536" s="531" t="s">
        <v>866</v>
      </c>
      <c r="B536" s="532">
        <v>160137</v>
      </c>
      <c r="C536" s="532">
        <v>21437</v>
      </c>
      <c r="D536" s="532">
        <v>16617.08</v>
      </c>
      <c r="E536" s="529">
        <f t="shared" si="11"/>
        <v>10.37678987367067</v>
      </c>
      <c r="F536" s="532">
        <v>8652.57</v>
      </c>
    </row>
    <row r="537" spans="1:6" ht="15">
      <c r="A537" s="531" t="s">
        <v>870</v>
      </c>
      <c r="B537" s="532">
        <v>1657159</v>
      </c>
      <c r="C537" s="532">
        <v>390965</v>
      </c>
      <c r="D537" s="532">
        <v>314972.71</v>
      </c>
      <c r="E537" s="529">
        <f t="shared" si="11"/>
        <v>19.006788726971884</v>
      </c>
      <c r="F537" s="532">
        <v>86383.92</v>
      </c>
    </row>
    <row r="538" spans="1:6" ht="15">
      <c r="A538" s="531" t="s">
        <v>936</v>
      </c>
      <c r="B538" s="532">
        <v>946945</v>
      </c>
      <c r="C538" s="532">
        <v>232270</v>
      </c>
      <c r="D538" s="532">
        <v>213729.35</v>
      </c>
      <c r="E538" s="529">
        <f t="shared" si="11"/>
        <v>22.570407996240544</v>
      </c>
      <c r="F538" s="532">
        <v>156141.07</v>
      </c>
    </row>
    <row r="539" spans="1:6" ht="15">
      <c r="A539" s="531" t="s">
        <v>938</v>
      </c>
      <c r="B539" s="532">
        <v>946945</v>
      </c>
      <c r="C539" s="532">
        <v>232270</v>
      </c>
      <c r="D539" s="532">
        <v>213729.35</v>
      </c>
      <c r="E539" s="529">
        <f t="shared" si="11"/>
        <v>22.570407996240544</v>
      </c>
      <c r="F539" s="532">
        <v>156141.07</v>
      </c>
    </row>
    <row r="540" spans="1:6" ht="15">
      <c r="A540" s="531" t="s">
        <v>444</v>
      </c>
      <c r="B540" s="532">
        <v>0</v>
      </c>
      <c r="C540" s="532">
        <v>0</v>
      </c>
      <c r="D540" s="532">
        <v>100462.08</v>
      </c>
      <c r="E540" s="534" t="s">
        <v>440</v>
      </c>
      <c r="F540" s="532">
        <v>3886.96</v>
      </c>
    </row>
    <row r="541" spans="1:6" ht="15">
      <c r="A541" s="237" t="s">
        <v>1054</v>
      </c>
      <c r="B541" s="238"/>
      <c r="C541" s="238"/>
      <c r="D541" s="238"/>
      <c r="E541" s="529"/>
      <c r="F541" s="238"/>
    </row>
    <row r="542" spans="1:6" ht="15">
      <c r="A542" s="237" t="s">
        <v>846</v>
      </c>
      <c r="B542" s="238">
        <v>34962825</v>
      </c>
      <c r="C542" s="238">
        <v>1882548</v>
      </c>
      <c r="D542" s="238">
        <v>1882548</v>
      </c>
      <c r="E542" s="239">
        <f t="shared" si="11"/>
        <v>5.384427602746632</v>
      </c>
      <c r="F542" s="238">
        <v>1790010</v>
      </c>
    </row>
    <row r="543" spans="1:6" ht="15">
      <c r="A543" s="531" t="s">
        <v>855</v>
      </c>
      <c r="B543" s="532">
        <v>34962825</v>
      </c>
      <c r="C543" s="532">
        <v>1882548</v>
      </c>
      <c r="D543" s="532">
        <v>1882548</v>
      </c>
      <c r="E543" s="529">
        <f t="shared" si="11"/>
        <v>5.384427602746632</v>
      </c>
      <c r="F543" s="532">
        <v>1790010</v>
      </c>
    </row>
    <row r="544" spans="1:6" ht="26.25">
      <c r="A544" s="531" t="s">
        <v>857</v>
      </c>
      <c r="B544" s="532">
        <v>31758132</v>
      </c>
      <c r="C544" s="532">
        <v>1882548</v>
      </c>
      <c r="D544" s="532">
        <v>1882548</v>
      </c>
      <c r="E544" s="529">
        <f t="shared" si="11"/>
        <v>5.927766784268042</v>
      </c>
      <c r="F544" s="532">
        <v>1790010</v>
      </c>
    </row>
    <row r="545" spans="1:6" ht="26.25">
      <c r="A545" s="531" t="s">
        <v>1005</v>
      </c>
      <c r="B545" s="532">
        <v>3204693</v>
      </c>
      <c r="C545" s="532">
        <v>0</v>
      </c>
      <c r="D545" s="532">
        <v>0</v>
      </c>
      <c r="E545" s="529">
        <f t="shared" si="11"/>
        <v>0</v>
      </c>
      <c r="F545" s="532">
        <v>0</v>
      </c>
    </row>
    <row r="546" spans="1:6" ht="15">
      <c r="A546" s="237" t="s">
        <v>983</v>
      </c>
      <c r="B546" s="238">
        <v>34962825</v>
      </c>
      <c r="C546" s="238">
        <v>1882548</v>
      </c>
      <c r="D546" s="238">
        <v>1882536.09</v>
      </c>
      <c r="E546" s="239">
        <f t="shared" si="11"/>
        <v>5.384393537993569</v>
      </c>
      <c r="F546" s="238">
        <v>1798659.71</v>
      </c>
    </row>
    <row r="547" spans="1:6" ht="15">
      <c r="A547" s="531" t="s">
        <v>860</v>
      </c>
      <c r="B547" s="532">
        <v>27745640</v>
      </c>
      <c r="C547" s="532">
        <v>1447002</v>
      </c>
      <c r="D547" s="532">
        <v>1446990.45</v>
      </c>
      <c r="E547" s="529">
        <f aca="true" t="shared" si="12" ref="E547:E558">D547/B547*100</f>
        <v>5.215199397094462</v>
      </c>
      <c r="F547" s="532">
        <v>1414418.26</v>
      </c>
    </row>
    <row r="548" spans="1:6" ht="15">
      <c r="A548" s="531" t="s">
        <v>862</v>
      </c>
      <c r="B548" s="532">
        <v>470425</v>
      </c>
      <c r="C548" s="532">
        <v>104114</v>
      </c>
      <c r="D548" s="532">
        <v>104113.4</v>
      </c>
      <c r="E548" s="529">
        <f t="shared" si="12"/>
        <v>22.131774459265557</v>
      </c>
      <c r="F548" s="532">
        <v>103047.8</v>
      </c>
    </row>
    <row r="549" spans="1:6" ht="15">
      <c r="A549" s="531" t="s">
        <v>870</v>
      </c>
      <c r="B549" s="532">
        <v>470425</v>
      </c>
      <c r="C549" s="532">
        <v>104114</v>
      </c>
      <c r="D549" s="532">
        <v>104113.4</v>
      </c>
      <c r="E549" s="529">
        <f t="shared" si="12"/>
        <v>22.131774459265557</v>
      </c>
      <c r="F549" s="532">
        <v>103047.8</v>
      </c>
    </row>
    <row r="550" spans="1:6" ht="15">
      <c r="A550" s="531" t="s">
        <v>892</v>
      </c>
      <c r="B550" s="532">
        <v>27051488</v>
      </c>
      <c r="C550" s="532">
        <v>1342888</v>
      </c>
      <c r="D550" s="532">
        <v>1342877.05</v>
      </c>
      <c r="E550" s="529">
        <f t="shared" si="12"/>
        <v>4.964152249221929</v>
      </c>
      <c r="F550" s="532">
        <v>1311370.46</v>
      </c>
    </row>
    <row r="551" spans="1:6" ht="15">
      <c r="A551" s="531" t="s">
        <v>894</v>
      </c>
      <c r="B551" s="532">
        <v>27051488</v>
      </c>
      <c r="C551" s="532">
        <v>1342888</v>
      </c>
      <c r="D551" s="532">
        <v>1342877.05</v>
      </c>
      <c r="E551" s="529">
        <f t="shared" si="12"/>
        <v>4.964152249221929</v>
      </c>
      <c r="F551" s="532">
        <v>1311370.46</v>
      </c>
    </row>
    <row r="552" spans="1:6" ht="15">
      <c r="A552" s="531" t="s">
        <v>926</v>
      </c>
      <c r="B552" s="532">
        <v>223727</v>
      </c>
      <c r="C552" s="532">
        <v>0</v>
      </c>
      <c r="D552" s="532">
        <v>0</v>
      </c>
      <c r="E552" s="529">
        <f t="shared" si="12"/>
        <v>0</v>
      </c>
      <c r="F552" s="532">
        <v>0</v>
      </c>
    </row>
    <row r="553" spans="1:6" ht="15">
      <c r="A553" s="531" t="s">
        <v>1007</v>
      </c>
      <c r="B553" s="532">
        <v>223727</v>
      </c>
      <c r="C553" s="532">
        <v>0</v>
      </c>
      <c r="D553" s="532">
        <v>0</v>
      </c>
      <c r="E553" s="529">
        <f t="shared" si="12"/>
        <v>0</v>
      </c>
      <c r="F553" s="532">
        <v>0</v>
      </c>
    </row>
    <row r="554" spans="1:6" ht="39">
      <c r="A554" s="531" t="s">
        <v>1009</v>
      </c>
      <c r="B554" s="532">
        <v>223727</v>
      </c>
      <c r="C554" s="532">
        <v>0</v>
      </c>
      <c r="D554" s="532">
        <v>0</v>
      </c>
      <c r="E554" s="529">
        <f t="shared" si="12"/>
        <v>0</v>
      </c>
      <c r="F554" s="532">
        <v>0</v>
      </c>
    </row>
    <row r="555" spans="1:6" ht="15">
      <c r="A555" s="531" t="s">
        <v>936</v>
      </c>
      <c r="B555" s="532">
        <v>7217185</v>
      </c>
      <c r="C555" s="532">
        <v>435546</v>
      </c>
      <c r="D555" s="532">
        <v>435545.64</v>
      </c>
      <c r="E555" s="529">
        <f t="shared" si="12"/>
        <v>6.034841007955318</v>
      </c>
      <c r="F555" s="532">
        <v>384241.45</v>
      </c>
    </row>
    <row r="556" spans="1:6" ht="15">
      <c r="A556" s="531" t="s">
        <v>938</v>
      </c>
      <c r="B556" s="532">
        <v>4236219</v>
      </c>
      <c r="C556" s="532">
        <v>435546</v>
      </c>
      <c r="D556" s="532">
        <v>435545.64</v>
      </c>
      <c r="E556" s="529">
        <f t="shared" si="12"/>
        <v>10.28147128370842</v>
      </c>
      <c r="F556" s="532">
        <v>384241.45</v>
      </c>
    </row>
    <row r="557" spans="1:6" ht="26.25">
      <c r="A557" s="531" t="s">
        <v>944</v>
      </c>
      <c r="B557" s="532">
        <v>2980966</v>
      </c>
      <c r="C557" s="532">
        <v>0</v>
      </c>
      <c r="D557" s="532">
        <v>0</v>
      </c>
      <c r="E557" s="529">
        <f t="shared" si="12"/>
        <v>0</v>
      </c>
      <c r="F557" s="532">
        <v>0</v>
      </c>
    </row>
    <row r="558" spans="1:6" ht="26.25">
      <c r="A558" s="531" t="s">
        <v>1017</v>
      </c>
      <c r="B558" s="532">
        <v>2980966</v>
      </c>
      <c r="C558" s="532">
        <v>0</v>
      </c>
      <c r="D558" s="532">
        <v>0</v>
      </c>
      <c r="E558" s="529">
        <f t="shared" si="12"/>
        <v>0</v>
      </c>
      <c r="F558" s="532">
        <v>0</v>
      </c>
    </row>
    <row r="559" spans="1:6" ht="15">
      <c r="A559" s="531" t="s">
        <v>444</v>
      </c>
      <c r="B559" s="532">
        <v>0</v>
      </c>
      <c r="C559" s="532">
        <v>0</v>
      </c>
      <c r="D559" s="532">
        <v>11.91</v>
      </c>
      <c r="E559" s="534" t="s">
        <v>440</v>
      </c>
      <c r="F559" s="532">
        <v>-8649.71</v>
      </c>
    </row>
    <row r="560" spans="1:6" ht="15">
      <c r="A560" s="237" t="s">
        <v>342</v>
      </c>
      <c r="B560" s="238"/>
      <c r="C560" s="238"/>
      <c r="D560" s="238"/>
      <c r="E560" s="529"/>
      <c r="F560" s="238"/>
    </row>
    <row r="561" spans="1:6" ht="15">
      <c r="A561" s="237" t="s">
        <v>846</v>
      </c>
      <c r="B561" s="238">
        <v>108547103</v>
      </c>
      <c r="C561" s="238">
        <v>11825087</v>
      </c>
      <c r="D561" s="238">
        <v>11825962.81</v>
      </c>
      <c r="E561" s="239">
        <f aca="true" t="shared" si="13" ref="E561:E578">D561/B561*100</f>
        <v>10.894775155814154</v>
      </c>
      <c r="F561" s="238">
        <v>4326430.53</v>
      </c>
    </row>
    <row r="562" spans="1:6" ht="26.25">
      <c r="A562" s="531" t="s">
        <v>491</v>
      </c>
      <c r="B562" s="532">
        <v>0</v>
      </c>
      <c r="C562" s="532">
        <v>0</v>
      </c>
      <c r="D562" s="532">
        <v>875.81</v>
      </c>
      <c r="E562" s="534" t="s">
        <v>440</v>
      </c>
      <c r="F562" s="532">
        <v>431.53</v>
      </c>
    </row>
    <row r="563" spans="1:6" ht="15">
      <c r="A563" s="531" t="s">
        <v>855</v>
      </c>
      <c r="B563" s="532">
        <v>108547103</v>
      </c>
      <c r="C563" s="532">
        <v>11825087</v>
      </c>
      <c r="D563" s="532">
        <v>11825087</v>
      </c>
      <c r="E563" s="529">
        <f t="shared" si="13"/>
        <v>10.893968307933562</v>
      </c>
      <c r="F563" s="532">
        <v>4325999</v>
      </c>
    </row>
    <row r="564" spans="1:6" ht="26.25">
      <c r="A564" s="531" t="s">
        <v>857</v>
      </c>
      <c r="B564" s="532">
        <v>108547103</v>
      </c>
      <c r="C564" s="532">
        <v>11825087</v>
      </c>
      <c r="D564" s="532">
        <v>11825087</v>
      </c>
      <c r="E564" s="529">
        <f t="shared" si="13"/>
        <v>10.893968307933562</v>
      </c>
      <c r="F564" s="532">
        <v>4325999</v>
      </c>
    </row>
    <row r="565" spans="1:6" ht="15">
      <c r="A565" s="237" t="s">
        <v>983</v>
      </c>
      <c r="B565" s="238">
        <v>108547103</v>
      </c>
      <c r="C565" s="238">
        <v>11823027</v>
      </c>
      <c r="D565" s="238">
        <v>10959186.38</v>
      </c>
      <c r="E565" s="239">
        <f t="shared" si="13"/>
        <v>10.096249533255623</v>
      </c>
      <c r="F565" s="238">
        <v>6275154.4</v>
      </c>
    </row>
    <row r="566" spans="1:6" ht="15">
      <c r="A566" s="531" t="s">
        <v>860</v>
      </c>
      <c r="B566" s="532">
        <v>108511405</v>
      </c>
      <c r="C566" s="532">
        <v>11819471</v>
      </c>
      <c r="D566" s="532">
        <v>10955630.38</v>
      </c>
      <c r="E566" s="529">
        <f t="shared" si="13"/>
        <v>10.096293914911525</v>
      </c>
      <c r="F566" s="532">
        <v>6271598.4</v>
      </c>
    </row>
    <row r="567" spans="1:6" ht="15">
      <c r="A567" s="531" t="s">
        <v>862</v>
      </c>
      <c r="B567" s="532">
        <v>44341975</v>
      </c>
      <c r="C567" s="532">
        <v>4569346</v>
      </c>
      <c r="D567" s="532">
        <v>4416152.5</v>
      </c>
      <c r="E567" s="529">
        <f t="shared" si="13"/>
        <v>9.959304924961057</v>
      </c>
      <c r="F567" s="532">
        <v>2646217.93</v>
      </c>
    </row>
    <row r="568" spans="1:6" ht="15">
      <c r="A568" s="531" t="s">
        <v>864</v>
      </c>
      <c r="B568" s="532">
        <v>8490791</v>
      </c>
      <c r="C568" s="532">
        <v>851732</v>
      </c>
      <c r="D568" s="532">
        <v>806153.8</v>
      </c>
      <c r="E568" s="529">
        <f t="shared" si="13"/>
        <v>9.494448750416776</v>
      </c>
      <c r="F568" s="532">
        <v>503716.63</v>
      </c>
    </row>
    <row r="569" spans="1:6" ht="15">
      <c r="A569" s="531" t="s">
        <v>866</v>
      </c>
      <c r="B569" s="532">
        <v>6885990</v>
      </c>
      <c r="C569" s="532">
        <v>691414</v>
      </c>
      <c r="D569" s="532">
        <v>656035.96</v>
      </c>
      <c r="E569" s="529">
        <f t="shared" si="13"/>
        <v>9.527111715236298</v>
      </c>
      <c r="F569" s="532">
        <v>409039.42</v>
      </c>
    </row>
    <row r="570" spans="1:6" ht="15">
      <c r="A570" s="531" t="s">
        <v>870</v>
      </c>
      <c r="B570" s="532">
        <v>35851184</v>
      </c>
      <c r="C570" s="532">
        <v>3717614</v>
      </c>
      <c r="D570" s="532">
        <v>3609998.7</v>
      </c>
      <c r="E570" s="529">
        <f t="shared" si="13"/>
        <v>10.069398823759908</v>
      </c>
      <c r="F570" s="532">
        <v>2142501.3</v>
      </c>
    </row>
    <row r="571" spans="1:6" ht="15">
      <c r="A571" s="531" t="s">
        <v>892</v>
      </c>
      <c r="B571" s="532">
        <v>13469672</v>
      </c>
      <c r="C571" s="532">
        <v>2277008</v>
      </c>
      <c r="D571" s="532">
        <v>1932935.87</v>
      </c>
      <c r="E571" s="529">
        <f t="shared" si="13"/>
        <v>14.350281654965318</v>
      </c>
      <c r="F571" s="532">
        <v>1249014.21</v>
      </c>
    </row>
    <row r="572" spans="1:6" ht="15">
      <c r="A572" s="531" t="s">
        <v>894</v>
      </c>
      <c r="B572" s="532">
        <v>6384522</v>
      </c>
      <c r="C572" s="532">
        <v>1134229</v>
      </c>
      <c r="D572" s="532">
        <v>820982.84</v>
      </c>
      <c r="E572" s="529">
        <f t="shared" si="13"/>
        <v>12.858955455083404</v>
      </c>
      <c r="F572" s="532">
        <v>465643.61</v>
      </c>
    </row>
    <row r="573" spans="1:6" ht="15">
      <c r="A573" s="531" t="s">
        <v>904</v>
      </c>
      <c r="B573" s="532">
        <v>7085150</v>
      </c>
      <c r="C573" s="532">
        <v>1142779</v>
      </c>
      <c r="D573" s="532">
        <v>1111953.03</v>
      </c>
      <c r="E573" s="529">
        <f t="shared" si="13"/>
        <v>15.69413533940707</v>
      </c>
      <c r="F573" s="532">
        <v>783370.6</v>
      </c>
    </row>
    <row r="574" spans="1:6" ht="15">
      <c r="A574" s="531" t="s">
        <v>926</v>
      </c>
      <c r="B574" s="532">
        <v>50699758</v>
      </c>
      <c r="C574" s="532">
        <v>4973117</v>
      </c>
      <c r="D574" s="532">
        <v>4606542.01</v>
      </c>
      <c r="E574" s="529">
        <f t="shared" si="13"/>
        <v>9.085925045243805</v>
      </c>
      <c r="F574" s="532">
        <v>2376366.26</v>
      </c>
    </row>
    <row r="575" spans="1:6" ht="26.25">
      <c r="A575" s="531" t="s">
        <v>932</v>
      </c>
      <c r="B575" s="532">
        <v>14605311</v>
      </c>
      <c r="C575" s="532">
        <v>1161357</v>
      </c>
      <c r="D575" s="532">
        <v>1130922.66</v>
      </c>
      <c r="E575" s="529">
        <f t="shared" si="13"/>
        <v>7.74322888434214</v>
      </c>
      <c r="F575" s="532">
        <v>826509.49</v>
      </c>
    </row>
    <row r="576" spans="1:6" ht="39">
      <c r="A576" s="531" t="s">
        <v>934</v>
      </c>
      <c r="B576" s="532">
        <v>36094447</v>
      </c>
      <c r="C576" s="532">
        <v>3811760</v>
      </c>
      <c r="D576" s="532">
        <v>3475619.35</v>
      </c>
      <c r="E576" s="529">
        <f t="shared" si="13"/>
        <v>9.629235627297463</v>
      </c>
      <c r="F576" s="532">
        <v>1549856.77</v>
      </c>
    </row>
    <row r="577" spans="1:6" ht="15">
      <c r="A577" s="531" t="s">
        <v>936</v>
      </c>
      <c r="B577" s="532">
        <v>35698</v>
      </c>
      <c r="C577" s="532">
        <v>3556</v>
      </c>
      <c r="D577" s="532">
        <v>3556</v>
      </c>
      <c r="E577" s="529">
        <f t="shared" si="13"/>
        <v>9.961342372121686</v>
      </c>
      <c r="F577" s="532">
        <v>3556</v>
      </c>
    </row>
    <row r="578" spans="1:6" ht="15">
      <c r="A578" s="531" t="s">
        <v>938</v>
      </c>
      <c r="B578" s="532">
        <v>35698</v>
      </c>
      <c r="C578" s="532">
        <v>3556</v>
      </c>
      <c r="D578" s="532">
        <v>3556</v>
      </c>
      <c r="E578" s="529">
        <f t="shared" si="13"/>
        <v>9.961342372121686</v>
      </c>
      <c r="F578" s="532">
        <v>3556</v>
      </c>
    </row>
    <row r="579" spans="1:6" ht="15">
      <c r="A579" s="531" t="s">
        <v>444</v>
      </c>
      <c r="B579" s="532">
        <v>0</v>
      </c>
      <c r="C579" s="532">
        <v>2060</v>
      </c>
      <c r="D579" s="532">
        <v>866776.429999998</v>
      </c>
      <c r="E579" s="534" t="s">
        <v>440</v>
      </c>
      <c r="F579" s="532">
        <v>-1948723.87</v>
      </c>
    </row>
    <row r="580" spans="1:6" ht="26.25">
      <c r="A580" s="237" t="s">
        <v>343</v>
      </c>
      <c r="B580" s="238"/>
      <c r="C580" s="238"/>
      <c r="D580" s="238"/>
      <c r="E580" s="529"/>
      <c r="F580" s="238"/>
    </row>
    <row r="581" spans="1:6" ht="15">
      <c r="A581" s="237" t="s">
        <v>846</v>
      </c>
      <c r="B581" s="238">
        <v>108547103</v>
      </c>
      <c r="C581" s="238">
        <v>11825087</v>
      </c>
      <c r="D581" s="238">
        <v>11825962.81</v>
      </c>
      <c r="E581" s="239">
        <f aca="true" t="shared" si="14" ref="E581:E644">D581/B581*100</f>
        <v>10.894775155814154</v>
      </c>
      <c r="F581" s="238">
        <v>4326430.53</v>
      </c>
    </row>
    <row r="582" spans="1:6" ht="26.25">
      <c r="A582" s="531" t="s">
        <v>491</v>
      </c>
      <c r="B582" s="532">
        <v>0</v>
      </c>
      <c r="C582" s="532">
        <v>0</v>
      </c>
      <c r="D582" s="532">
        <v>875.81</v>
      </c>
      <c r="E582" s="534" t="s">
        <v>440</v>
      </c>
      <c r="F582" s="532">
        <v>431.53</v>
      </c>
    </row>
    <row r="583" spans="1:6" ht="15">
      <c r="A583" s="531" t="s">
        <v>855</v>
      </c>
      <c r="B583" s="532">
        <v>108547103</v>
      </c>
      <c r="C583" s="532">
        <v>11825087</v>
      </c>
      <c r="D583" s="532">
        <v>11825087</v>
      </c>
      <c r="E583" s="529">
        <f t="shared" si="14"/>
        <v>10.893968307933562</v>
      </c>
      <c r="F583" s="532">
        <v>4325999</v>
      </c>
    </row>
    <row r="584" spans="1:6" ht="26.25">
      <c r="A584" s="531" t="s">
        <v>857</v>
      </c>
      <c r="B584" s="532">
        <v>108547103</v>
      </c>
      <c r="C584" s="532">
        <v>11825087</v>
      </c>
      <c r="D584" s="532">
        <v>11825087</v>
      </c>
      <c r="E584" s="529">
        <f t="shared" si="14"/>
        <v>10.893968307933562</v>
      </c>
      <c r="F584" s="532">
        <v>4325999</v>
      </c>
    </row>
    <row r="585" spans="1:6" ht="15">
      <c r="A585" s="237" t="s">
        <v>983</v>
      </c>
      <c r="B585" s="238">
        <v>108547103</v>
      </c>
      <c r="C585" s="238">
        <v>11823027</v>
      </c>
      <c r="D585" s="238">
        <v>10959186.38</v>
      </c>
      <c r="E585" s="239">
        <f t="shared" si="14"/>
        <v>10.096249533255623</v>
      </c>
      <c r="F585" s="238">
        <v>6275154.4</v>
      </c>
    </row>
    <row r="586" spans="1:6" ht="15">
      <c r="A586" s="531" t="s">
        <v>860</v>
      </c>
      <c r="B586" s="532">
        <v>108511405</v>
      </c>
      <c r="C586" s="532">
        <v>11819471</v>
      </c>
      <c r="D586" s="532">
        <v>10955630.38</v>
      </c>
      <c r="E586" s="529">
        <f t="shared" si="14"/>
        <v>10.096293914911525</v>
      </c>
      <c r="F586" s="532">
        <v>6271598.4</v>
      </c>
    </row>
    <row r="587" spans="1:6" ht="15">
      <c r="A587" s="531" t="s">
        <v>862</v>
      </c>
      <c r="B587" s="532">
        <v>44341975</v>
      </c>
      <c r="C587" s="532">
        <v>4569346</v>
      </c>
      <c r="D587" s="532">
        <v>4416152.5</v>
      </c>
      <c r="E587" s="529">
        <f t="shared" si="14"/>
        <v>9.959304924961057</v>
      </c>
      <c r="F587" s="532">
        <v>2646217.93</v>
      </c>
    </row>
    <row r="588" spans="1:6" ht="15">
      <c r="A588" s="531" t="s">
        <v>864</v>
      </c>
      <c r="B588" s="532">
        <v>8490791</v>
      </c>
      <c r="C588" s="532">
        <v>851732</v>
      </c>
      <c r="D588" s="532">
        <v>806153.8</v>
      </c>
      <c r="E588" s="529">
        <f t="shared" si="14"/>
        <v>9.494448750416776</v>
      </c>
      <c r="F588" s="532">
        <v>503716.63</v>
      </c>
    </row>
    <row r="589" spans="1:6" ht="15">
      <c r="A589" s="531" t="s">
        <v>866</v>
      </c>
      <c r="B589" s="532">
        <v>6885990</v>
      </c>
      <c r="C589" s="532">
        <v>691414</v>
      </c>
      <c r="D589" s="532">
        <v>656035.96</v>
      </c>
      <c r="E589" s="529">
        <f t="shared" si="14"/>
        <v>9.527111715236298</v>
      </c>
      <c r="F589" s="532">
        <v>409039.42</v>
      </c>
    </row>
    <row r="590" spans="1:6" ht="15">
      <c r="A590" s="531" t="s">
        <v>870</v>
      </c>
      <c r="B590" s="532">
        <v>35851184</v>
      </c>
      <c r="C590" s="532">
        <v>3717614</v>
      </c>
      <c r="D590" s="532">
        <v>3609998.7</v>
      </c>
      <c r="E590" s="529">
        <f t="shared" si="14"/>
        <v>10.069398823759908</v>
      </c>
      <c r="F590" s="532">
        <v>2142501.3</v>
      </c>
    </row>
    <row r="591" spans="1:6" ht="15">
      <c r="A591" s="531" t="s">
        <v>892</v>
      </c>
      <c r="B591" s="532">
        <v>13469672</v>
      </c>
      <c r="C591" s="532">
        <v>2277008</v>
      </c>
      <c r="D591" s="532">
        <v>1932935.87</v>
      </c>
      <c r="E591" s="529">
        <f t="shared" si="14"/>
        <v>14.350281654965318</v>
      </c>
      <c r="F591" s="532">
        <v>1249014.21</v>
      </c>
    </row>
    <row r="592" spans="1:6" ht="15">
      <c r="A592" s="531" t="s">
        <v>894</v>
      </c>
      <c r="B592" s="532">
        <v>6384522</v>
      </c>
      <c r="C592" s="532">
        <v>1134229</v>
      </c>
      <c r="D592" s="532">
        <v>820982.84</v>
      </c>
      <c r="E592" s="529">
        <f t="shared" si="14"/>
        <v>12.858955455083404</v>
      </c>
      <c r="F592" s="532">
        <v>465643.61</v>
      </c>
    </row>
    <row r="593" spans="1:6" ht="15">
      <c r="A593" s="531" t="s">
        <v>904</v>
      </c>
      <c r="B593" s="532">
        <v>7085150</v>
      </c>
      <c r="C593" s="532">
        <v>1142779</v>
      </c>
      <c r="D593" s="532">
        <v>1111953.03</v>
      </c>
      <c r="E593" s="529">
        <f t="shared" si="14"/>
        <v>15.69413533940707</v>
      </c>
      <c r="F593" s="532">
        <v>783370.6</v>
      </c>
    </row>
    <row r="594" spans="1:6" ht="15">
      <c r="A594" s="531" t="s">
        <v>926</v>
      </c>
      <c r="B594" s="532">
        <v>50699758</v>
      </c>
      <c r="C594" s="532">
        <v>4973117</v>
      </c>
      <c r="D594" s="532">
        <v>4606542.01</v>
      </c>
      <c r="E594" s="529">
        <f t="shared" si="14"/>
        <v>9.085925045243805</v>
      </c>
      <c r="F594" s="532">
        <v>2376366.26</v>
      </c>
    </row>
    <row r="595" spans="1:6" ht="26.25">
      <c r="A595" s="531" t="s">
        <v>932</v>
      </c>
      <c r="B595" s="532">
        <v>14605311</v>
      </c>
      <c r="C595" s="532">
        <v>1161357</v>
      </c>
      <c r="D595" s="532">
        <v>1130922.66</v>
      </c>
      <c r="E595" s="529">
        <f t="shared" si="14"/>
        <v>7.74322888434214</v>
      </c>
      <c r="F595" s="532">
        <v>826509.49</v>
      </c>
    </row>
    <row r="596" spans="1:6" ht="39">
      <c r="A596" s="531" t="s">
        <v>934</v>
      </c>
      <c r="B596" s="532">
        <v>36094447</v>
      </c>
      <c r="C596" s="532">
        <v>3811760</v>
      </c>
      <c r="D596" s="532">
        <v>3475619.35</v>
      </c>
      <c r="E596" s="529">
        <f t="shared" si="14"/>
        <v>9.629235627297463</v>
      </c>
      <c r="F596" s="532">
        <v>1549856.77</v>
      </c>
    </row>
    <row r="597" spans="1:6" ht="15">
      <c r="A597" s="531" t="s">
        <v>936</v>
      </c>
      <c r="B597" s="532">
        <v>35698</v>
      </c>
      <c r="C597" s="532">
        <v>3556</v>
      </c>
      <c r="D597" s="532">
        <v>3556</v>
      </c>
      <c r="E597" s="529">
        <f t="shared" si="14"/>
        <v>9.961342372121686</v>
      </c>
      <c r="F597" s="532">
        <v>3556</v>
      </c>
    </row>
    <row r="598" spans="1:6" ht="15">
      <c r="A598" s="531" t="s">
        <v>938</v>
      </c>
      <c r="B598" s="532">
        <v>35698</v>
      </c>
      <c r="C598" s="532">
        <v>3556</v>
      </c>
      <c r="D598" s="532">
        <v>3556</v>
      </c>
      <c r="E598" s="529">
        <f t="shared" si="14"/>
        <v>9.961342372121686</v>
      </c>
      <c r="F598" s="532">
        <v>3556</v>
      </c>
    </row>
    <row r="599" spans="1:6" ht="15">
      <c r="A599" s="531" t="s">
        <v>444</v>
      </c>
      <c r="B599" s="532">
        <v>0</v>
      </c>
      <c r="C599" s="532">
        <v>2060</v>
      </c>
      <c r="D599" s="532">
        <v>866776.429999998</v>
      </c>
      <c r="E599" s="534" t="s">
        <v>440</v>
      </c>
      <c r="F599" s="532">
        <v>-1948723.87</v>
      </c>
    </row>
    <row r="600" spans="1:6" ht="15">
      <c r="A600" s="237" t="s">
        <v>988</v>
      </c>
      <c r="B600" s="238"/>
      <c r="C600" s="238"/>
      <c r="D600" s="238"/>
      <c r="E600" s="529"/>
      <c r="F600" s="238"/>
    </row>
    <row r="601" spans="1:6" ht="15">
      <c r="A601" s="237" t="s">
        <v>846</v>
      </c>
      <c r="B601" s="238">
        <v>1589454</v>
      </c>
      <c r="C601" s="238">
        <v>50437</v>
      </c>
      <c r="D601" s="238">
        <v>50437</v>
      </c>
      <c r="E601" s="239">
        <f t="shared" si="14"/>
        <v>3.1732280393141292</v>
      </c>
      <c r="F601" s="238">
        <v>18805</v>
      </c>
    </row>
    <row r="602" spans="1:6" ht="15">
      <c r="A602" s="531" t="s">
        <v>855</v>
      </c>
      <c r="B602" s="532">
        <v>1589454</v>
      </c>
      <c r="C602" s="532">
        <v>50437</v>
      </c>
      <c r="D602" s="532">
        <v>50437</v>
      </c>
      <c r="E602" s="529">
        <f t="shared" si="14"/>
        <v>3.1732280393141292</v>
      </c>
      <c r="F602" s="532">
        <v>18805</v>
      </c>
    </row>
    <row r="603" spans="1:6" ht="26.25">
      <c r="A603" s="531" t="s">
        <v>857</v>
      </c>
      <c r="B603" s="532">
        <v>1589454</v>
      </c>
      <c r="C603" s="532">
        <v>50437</v>
      </c>
      <c r="D603" s="532">
        <v>50437</v>
      </c>
      <c r="E603" s="529">
        <f t="shared" si="14"/>
        <v>3.1732280393141292</v>
      </c>
      <c r="F603" s="532">
        <v>18805</v>
      </c>
    </row>
    <row r="604" spans="1:6" ht="15">
      <c r="A604" s="237" t="s">
        <v>983</v>
      </c>
      <c r="B604" s="238">
        <v>1589454</v>
      </c>
      <c r="C604" s="238">
        <v>50437</v>
      </c>
      <c r="D604" s="238">
        <v>43225.05</v>
      </c>
      <c r="E604" s="239">
        <f t="shared" si="14"/>
        <v>2.719490466537566</v>
      </c>
      <c r="F604" s="238">
        <v>16814.13</v>
      </c>
    </row>
    <row r="605" spans="1:6" ht="15">
      <c r="A605" s="531" t="s">
        <v>860</v>
      </c>
      <c r="B605" s="532">
        <v>1562124</v>
      </c>
      <c r="C605" s="532">
        <v>50437</v>
      </c>
      <c r="D605" s="532">
        <v>43225.05</v>
      </c>
      <c r="E605" s="529">
        <f t="shared" si="14"/>
        <v>2.7670690675004037</v>
      </c>
      <c r="F605" s="532">
        <v>16814.13</v>
      </c>
    </row>
    <row r="606" spans="1:6" ht="15">
      <c r="A606" s="531" t="s">
        <v>862</v>
      </c>
      <c r="B606" s="532">
        <v>1562124</v>
      </c>
      <c r="C606" s="532">
        <v>50437</v>
      </c>
      <c r="D606" s="532">
        <v>43225.05</v>
      </c>
      <c r="E606" s="529">
        <f t="shared" si="14"/>
        <v>2.7670690675004037</v>
      </c>
      <c r="F606" s="532">
        <v>16814.13</v>
      </c>
    </row>
    <row r="607" spans="1:6" ht="15">
      <c r="A607" s="531" t="s">
        <v>870</v>
      </c>
      <c r="B607" s="532">
        <v>1562124</v>
      </c>
      <c r="C607" s="532">
        <v>50437</v>
      </c>
      <c r="D607" s="532">
        <v>43225.05</v>
      </c>
      <c r="E607" s="529">
        <f t="shared" si="14"/>
        <v>2.7670690675004037</v>
      </c>
      <c r="F607" s="532">
        <v>16814.13</v>
      </c>
    </row>
    <row r="608" spans="1:6" ht="15">
      <c r="A608" s="531" t="s">
        <v>936</v>
      </c>
      <c r="B608" s="532">
        <v>27330</v>
      </c>
      <c r="C608" s="532">
        <v>0</v>
      </c>
      <c r="D608" s="532">
        <v>0</v>
      </c>
      <c r="E608" s="529">
        <f t="shared" si="14"/>
        <v>0</v>
      </c>
      <c r="F608" s="532">
        <v>0</v>
      </c>
    </row>
    <row r="609" spans="1:6" ht="15">
      <c r="A609" s="531" t="s">
        <v>938</v>
      </c>
      <c r="B609" s="532">
        <v>27330</v>
      </c>
      <c r="C609" s="532">
        <v>0</v>
      </c>
      <c r="D609" s="532">
        <v>0</v>
      </c>
      <c r="E609" s="529">
        <f t="shared" si="14"/>
        <v>0</v>
      </c>
      <c r="F609" s="532">
        <v>0</v>
      </c>
    </row>
    <row r="610" spans="1:6" ht="15">
      <c r="A610" s="531" t="s">
        <v>444</v>
      </c>
      <c r="B610" s="532">
        <v>0</v>
      </c>
      <c r="C610" s="532">
        <v>0</v>
      </c>
      <c r="D610" s="532">
        <v>7211.95</v>
      </c>
      <c r="E610" s="534" t="s">
        <v>440</v>
      </c>
      <c r="F610" s="532">
        <v>1990.87</v>
      </c>
    </row>
    <row r="611" spans="1:6" ht="15">
      <c r="A611" s="237" t="s">
        <v>713</v>
      </c>
      <c r="B611" s="238"/>
      <c r="C611" s="238"/>
      <c r="D611" s="238"/>
      <c r="E611" s="529"/>
      <c r="F611" s="238"/>
    </row>
    <row r="612" spans="1:6" ht="15">
      <c r="A612" s="237" t="s">
        <v>846</v>
      </c>
      <c r="B612" s="238">
        <v>2124441</v>
      </c>
      <c r="C612" s="238">
        <v>342255</v>
      </c>
      <c r="D612" s="238">
        <v>342255</v>
      </c>
      <c r="E612" s="239">
        <f t="shared" si="14"/>
        <v>16.110355618254403</v>
      </c>
      <c r="F612" s="238">
        <v>209288</v>
      </c>
    </row>
    <row r="613" spans="1:6" ht="15">
      <c r="A613" s="531" t="s">
        <v>855</v>
      </c>
      <c r="B613" s="532">
        <v>2124441</v>
      </c>
      <c r="C613" s="532">
        <v>342255</v>
      </c>
      <c r="D613" s="532">
        <v>342255</v>
      </c>
      <c r="E613" s="529">
        <f t="shared" si="14"/>
        <v>16.110355618254403</v>
      </c>
      <c r="F613" s="532">
        <v>209288</v>
      </c>
    </row>
    <row r="614" spans="1:6" ht="26.25">
      <c r="A614" s="531" t="s">
        <v>857</v>
      </c>
      <c r="B614" s="532">
        <v>2124441</v>
      </c>
      <c r="C614" s="532">
        <v>342255</v>
      </c>
      <c r="D614" s="532">
        <v>342255</v>
      </c>
      <c r="E614" s="529">
        <f t="shared" si="14"/>
        <v>16.110355618254403</v>
      </c>
      <c r="F614" s="532">
        <v>209288</v>
      </c>
    </row>
    <row r="615" spans="1:6" ht="15">
      <c r="A615" s="237" t="s">
        <v>983</v>
      </c>
      <c r="B615" s="238">
        <v>2124441</v>
      </c>
      <c r="C615" s="238">
        <v>342255</v>
      </c>
      <c r="D615" s="238">
        <v>80899.46</v>
      </c>
      <c r="E615" s="239">
        <f t="shared" si="14"/>
        <v>3.808035149010964</v>
      </c>
      <c r="F615" s="238">
        <v>7835.53</v>
      </c>
    </row>
    <row r="616" spans="1:6" ht="15">
      <c r="A616" s="531" t="s">
        <v>860</v>
      </c>
      <c r="B616" s="532">
        <v>2124441</v>
      </c>
      <c r="C616" s="532">
        <v>342255</v>
      </c>
      <c r="D616" s="532">
        <v>80899.46</v>
      </c>
      <c r="E616" s="529">
        <f t="shared" si="14"/>
        <v>3.808035149010964</v>
      </c>
      <c r="F616" s="532">
        <v>7835.53</v>
      </c>
    </row>
    <row r="617" spans="1:6" ht="15">
      <c r="A617" s="531" t="s">
        <v>862</v>
      </c>
      <c r="B617" s="532">
        <v>82510</v>
      </c>
      <c r="C617" s="532">
        <v>446</v>
      </c>
      <c r="D617" s="532">
        <v>444.23</v>
      </c>
      <c r="E617" s="529">
        <f t="shared" si="14"/>
        <v>0.5383953460186645</v>
      </c>
      <c r="F617" s="532">
        <v>223.03</v>
      </c>
    </row>
    <row r="618" spans="1:6" ht="15">
      <c r="A618" s="531" t="s">
        <v>870</v>
      </c>
      <c r="B618" s="532">
        <v>82510</v>
      </c>
      <c r="C618" s="532">
        <v>446</v>
      </c>
      <c r="D618" s="532">
        <v>444.23</v>
      </c>
      <c r="E618" s="529">
        <f t="shared" si="14"/>
        <v>0.5383953460186645</v>
      </c>
      <c r="F618" s="532">
        <v>223.03</v>
      </c>
    </row>
    <row r="619" spans="1:6" ht="15">
      <c r="A619" s="531" t="s">
        <v>892</v>
      </c>
      <c r="B619" s="532">
        <v>2041931</v>
      </c>
      <c r="C619" s="532">
        <v>341809</v>
      </c>
      <c r="D619" s="532">
        <v>80455.23</v>
      </c>
      <c r="E619" s="529">
        <f t="shared" si="14"/>
        <v>3.9401541971790426</v>
      </c>
      <c r="F619" s="532">
        <v>7612.5</v>
      </c>
    </row>
    <row r="620" spans="1:6" ht="15">
      <c r="A620" s="531" t="s">
        <v>894</v>
      </c>
      <c r="B620" s="532">
        <v>2041931</v>
      </c>
      <c r="C620" s="532">
        <v>341809</v>
      </c>
      <c r="D620" s="532">
        <v>80455.23</v>
      </c>
      <c r="E620" s="529">
        <f t="shared" si="14"/>
        <v>3.9401541971790426</v>
      </c>
      <c r="F620" s="532">
        <v>7612.5</v>
      </c>
    </row>
    <row r="621" spans="1:6" ht="15">
      <c r="A621" s="531" t="s">
        <v>444</v>
      </c>
      <c r="B621" s="532">
        <v>0</v>
      </c>
      <c r="C621" s="532">
        <v>0</v>
      </c>
      <c r="D621" s="532">
        <v>261355.54</v>
      </c>
      <c r="E621" s="534" t="s">
        <v>440</v>
      </c>
      <c r="F621" s="532">
        <v>201452.47</v>
      </c>
    </row>
    <row r="622" spans="1:6" ht="15">
      <c r="A622" s="237" t="s">
        <v>1011</v>
      </c>
      <c r="B622" s="238"/>
      <c r="C622" s="238"/>
      <c r="D622" s="238"/>
      <c r="E622" s="529"/>
      <c r="F622" s="238"/>
    </row>
    <row r="623" spans="1:6" ht="15">
      <c r="A623" s="237" t="s">
        <v>846</v>
      </c>
      <c r="B623" s="238">
        <v>2063586</v>
      </c>
      <c r="C623" s="238">
        <v>82782</v>
      </c>
      <c r="D623" s="238">
        <v>82782</v>
      </c>
      <c r="E623" s="239">
        <f t="shared" si="14"/>
        <v>4.01156045834775</v>
      </c>
      <c r="F623" s="238">
        <v>68638</v>
      </c>
    </row>
    <row r="624" spans="1:6" ht="15">
      <c r="A624" s="531" t="s">
        <v>855</v>
      </c>
      <c r="B624" s="532">
        <v>2063586</v>
      </c>
      <c r="C624" s="532">
        <v>82782</v>
      </c>
      <c r="D624" s="532">
        <v>82782</v>
      </c>
      <c r="E624" s="529">
        <f t="shared" si="14"/>
        <v>4.01156045834775</v>
      </c>
      <c r="F624" s="532">
        <v>68638</v>
      </c>
    </row>
    <row r="625" spans="1:6" ht="26.25">
      <c r="A625" s="531" t="s">
        <v>857</v>
      </c>
      <c r="B625" s="532">
        <v>1008792</v>
      </c>
      <c r="C625" s="532">
        <v>82782</v>
      </c>
      <c r="D625" s="532">
        <v>82782</v>
      </c>
      <c r="E625" s="529">
        <f t="shared" si="14"/>
        <v>8.206052387409892</v>
      </c>
      <c r="F625" s="532">
        <v>68638</v>
      </c>
    </row>
    <row r="626" spans="1:6" ht="26.25">
      <c r="A626" s="531" t="s">
        <v>1005</v>
      </c>
      <c r="B626" s="532">
        <v>1054794</v>
      </c>
      <c r="C626" s="532">
        <v>0</v>
      </c>
      <c r="D626" s="532">
        <v>0</v>
      </c>
      <c r="E626" s="529">
        <f t="shared" si="14"/>
        <v>0</v>
      </c>
      <c r="F626" s="532">
        <v>0</v>
      </c>
    </row>
    <row r="627" spans="1:6" ht="15">
      <c r="A627" s="237" t="s">
        <v>983</v>
      </c>
      <c r="B627" s="238">
        <v>2063586</v>
      </c>
      <c r="C627" s="238">
        <v>82782</v>
      </c>
      <c r="D627" s="238">
        <v>35882.03</v>
      </c>
      <c r="E627" s="239">
        <f t="shared" si="14"/>
        <v>1.7388192205219457</v>
      </c>
      <c r="F627" s="238">
        <v>31392.47</v>
      </c>
    </row>
    <row r="628" spans="1:6" ht="15">
      <c r="A628" s="531" t="s">
        <v>860</v>
      </c>
      <c r="B628" s="532">
        <v>2003586</v>
      </c>
      <c r="C628" s="532">
        <v>82782</v>
      </c>
      <c r="D628" s="532">
        <v>35882.03</v>
      </c>
      <c r="E628" s="529">
        <f t="shared" si="14"/>
        <v>1.790890433452819</v>
      </c>
      <c r="F628" s="532">
        <v>31392.47</v>
      </c>
    </row>
    <row r="629" spans="1:6" ht="15">
      <c r="A629" s="531" t="s">
        <v>862</v>
      </c>
      <c r="B629" s="532">
        <v>1008792</v>
      </c>
      <c r="C629" s="532">
        <v>82782</v>
      </c>
      <c r="D629" s="532">
        <v>35882.03</v>
      </c>
      <c r="E629" s="529">
        <f t="shared" si="14"/>
        <v>3.5569304673312234</v>
      </c>
      <c r="F629" s="532">
        <v>31392.47</v>
      </c>
    </row>
    <row r="630" spans="1:6" ht="15">
      <c r="A630" s="531" t="s">
        <v>864</v>
      </c>
      <c r="B630" s="532">
        <v>22109</v>
      </c>
      <c r="C630" s="532">
        <v>2282</v>
      </c>
      <c r="D630" s="532">
        <v>1377.43</v>
      </c>
      <c r="E630" s="529">
        <f t="shared" si="14"/>
        <v>6.230177755665114</v>
      </c>
      <c r="F630" s="532">
        <v>1377.43</v>
      </c>
    </row>
    <row r="631" spans="1:6" ht="15">
      <c r="A631" s="531" t="s">
        <v>866</v>
      </c>
      <c r="B631" s="532">
        <v>17818</v>
      </c>
      <c r="C631" s="532">
        <v>1839</v>
      </c>
      <c r="D631" s="532">
        <v>1110.03</v>
      </c>
      <c r="E631" s="529">
        <f t="shared" si="14"/>
        <v>6.229823773711977</v>
      </c>
      <c r="F631" s="532">
        <v>1110.03</v>
      </c>
    </row>
    <row r="632" spans="1:6" ht="15">
      <c r="A632" s="531" t="s">
        <v>870</v>
      </c>
      <c r="B632" s="532">
        <v>986683</v>
      </c>
      <c r="C632" s="532">
        <v>80500</v>
      </c>
      <c r="D632" s="532">
        <v>34504.6</v>
      </c>
      <c r="E632" s="529">
        <f t="shared" si="14"/>
        <v>3.497029947815053</v>
      </c>
      <c r="F632" s="532">
        <v>30015.04</v>
      </c>
    </row>
    <row r="633" spans="1:6" ht="15">
      <c r="A633" s="531" t="s">
        <v>926</v>
      </c>
      <c r="B633" s="532">
        <v>994794</v>
      </c>
      <c r="C633" s="532">
        <v>0</v>
      </c>
      <c r="D633" s="532">
        <v>0</v>
      </c>
      <c r="E633" s="529">
        <f t="shared" si="14"/>
        <v>0</v>
      </c>
      <c r="F633" s="532">
        <v>0</v>
      </c>
    </row>
    <row r="634" spans="1:6" ht="15">
      <c r="A634" s="531" t="s">
        <v>1007</v>
      </c>
      <c r="B634" s="532">
        <v>994794</v>
      </c>
      <c r="C634" s="532">
        <v>0</v>
      </c>
      <c r="D634" s="532">
        <v>0</v>
      </c>
      <c r="E634" s="529">
        <f t="shared" si="14"/>
        <v>0</v>
      </c>
      <c r="F634" s="532">
        <v>0</v>
      </c>
    </row>
    <row r="635" spans="1:6" ht="39">
      <c r="A635" s="531" t="s">
        <v>1009</v>
      </c>
      <c r="B635" s="532">
        <v>994794</v>
      </c>
      <c r="C635" s="532">
        <v>0</v>
      </c>
      <c r="D635" s="532">
        <v>0</v>
      </c>
      <c r="E635" s="529">
        <f t="shared" si="14"/>
        <v>0</v>
      </c>
      <c r="F635" s="532">
        <v>0</v>
      </c>
    </row>
    <row r="636" spans="1:6" ht="15">
      <c r="A636" s="531" t="s">
        <v>936</v>
      </c>
      <c r="B636" s="532">
        <v>60000</v>
      </c>
      <c r="C636" s="532">
        <v>0</v>
      </c>
      <c r="D636" s="532">
        <v>0</v>
      </c>
      <c r="E636" s="529">
        <f t="shared" si="14"/>
        <v>0</v>
      </c>
      <c r="F636" s="532">
        <v>0</v>
      </c>
    </row>
    <row r="637" spans="1:6" ht="26.25">
      <c r="A637" s="531" t="s">
        <v>944</v>
      </c>
      <c r="B637" s="532">
        <v>60000</v>
      </c>
      <c r="C637" s="532">
        <v>0</v>
      </c>
      <c r="D637" s="532">
        <v>0</v>
      </c>
      <c r="E637" s="529">
        <f t="shared" si="14"/>
        <v>0</v>
      </c>
      <c r="F637" s="532">
        <v>0</v>
      </c>
    </row>
    <row r="638" spans="1:6" ht="26.25">
      <c r="A638" s="531" t="s">
        <v>1017</v>
      </c>
      <c r="B638" s="532">
        <v>60000</v>
      </c>
      <c r="C638" s="532">
        <v>0</v>
      </c>
      <c r="D638" s="532">
        <v>0</v>
      </c>
      <c r="E638" s="529">
        <f t="shared" si="14"/>
        <v>0</v>
      </c>
      <c r="F638" s="532">
        <v>0</v>
      </c>
    </row>
    <row r="639" spans="1:6" ht="15">
      <c r="A639" s="531" t="s">
        <v>444</v>
      </c>
      <c r="B639" s="532">
        <v>0</v>
      </c>
      <c r="C639" s="532">
        <v>0</v>
      </c>
      <c r="D639" s="532">
        <v>46899.97</v>
      </c>
      <c r="E639" s="534" t="s">
        <v>440</v>
      </c>
      <c r="F639" s="532">
        <v>37245.53</v>
      </c>
    </row>
    <row r="640" spans="1:6" ht="15">
      <c r="A640" s="237" t="s">
        <v>1034</v>
      </c>
      <c r="B640" s="238"/>
      <c r="C640" s="238"/>
      <c r="D640" s="238"/>
      <c r="E640" s="529"/>
      <c r="F640" s="238"/>
    </row>
    <row r="641" spans="1:6" ht="15">
      <c r="A641" s="237" t="s">
        <v>846</v>
      </c>
      <c r="B641" s="238">
        <v>66701179</v>
      </c>
      <c r="C641" s="238">
        <v>6621031</v>
      </c>
      <c r="D641" s="238">
        <v>6621906.81</v>
      </c>
      <c r="E641" s="239">
        <f t="shared" si="14"/>
        <v>9.92772078286652</v>
      </c>
      <c r="F641" s="238">
        <v>1358958.81</v>
      </c>
    </row>
    <row r="642" spans="1:6" ht="26.25">
      <c r="A642" s="531" t="s">
        <v>491</v>
      </c>
      <c r="B642" s="532">
        <v>0</v>
      </c>
      <c r="C642" s="532">
        <v>0</v>
      </c>
      <c r="D642" s="532">
        <v>875.81</v>
      </c>
      <c r="E642" s="534" t="s">
        <v>440</v>
      </c>
      <c r="F642" s="532">
        <v>451.81</v>
      </c>
    </row>
    <row r="643" spans="1:6" ht="15">
      <c r="A643" s="531" t="s">
        <v>493</v>
      </c>
      <c r="B643" s="532">
        <v>32642</v>
      </c>
      <c r="C643" s="532">
        <v>0</v>
      </c>
      <c r="D643" s="532">
        <v>0</v>
      </c>
      <c r="E643" s="534" t="s">
        <v>440</v>
      </c>
      <c r="F643" s="532">
        <v>0</v>
      </c>
    </row>
    <row r="644" spans="1:6" ht="15">
      <c r="A644" s="531" t="s">
        <v>1024</v>
      </c>
      <c r="B644" s="532">
        <v>32642</v>
      </c>
      <c r="C644" s="532">
        <v>0</v>
      </c>
      <c r="D644" s="532">
        <v>0</v>
      </c>
      <c r="E644" s="529">
        <f t="shared" si="14"/>
        <v>0</v>
      </c>
      <c r="F644" s="532">
        <v>0</v>
      </c>
    </row>
    <row r="645" spans="1:6" ht="15">
      <c r="A645" s="531" t="s">
        <v>1026</v>
      </c>
      <c r="B645" s="532">
        <v>32642</v>
      </c>
      <c r="C645" s="532">
        <v>0</v>
      </c>
      <c r="D645" s="532">
        <v>0</v>
      </c>
      <c r="E645" s="529">
        <f aca="true" t="shared" si="15" ref="E645:E708">D645/B645*100</f>
        <v>0</v>
      </c>
      <c r="F645" s="532">
        <v>0</v>
      </c>
    </row>
    <row r="646" spans="1:6" ht="39">
      <c r="A646" s="531" t="s">
        <v>1028</v>
      </c>
      <c r="B646" s="532">
        <v>32642</v>
      </c>
      <c r="C646" s="532">
        <v>0</v>
      </c>
      <c r="D646" s="532">
        <v>0</v>
      </c>
      <c r="E646" s="529">
        <f t="shared" si="15"/>
        <v>0</v>
      </c>
      <c r="F646" s="532">
        <v>0</v>
      </c>
    </row>
    <row r="647" spans="1:6" ht="39">
      <c r="A647" s="531" t="s">
        <v>1030</v>
      </c>
      <c r="B647" s="532">
        <v>32642</v>
      </c>
      <c r="C647" s="532">
        <v>0</v>
      </c>
      <c r="D647" s="532">
        <v>0</v>
      </c>
      <c r="E647" s="529">
        <f t="shared" si="15"/>
        <v>0</v>
      </c>
      <c r="F647" s="532">
        <v>0</v>
      </c>
    </row>
    <row r="648" spans="1:6" ht="15">
      <c r="A648" s="531" t="s">
        <v>855</v>
      </c>
      <c r="B648" s="532">
        <v>66668537</v>
      </c>
      <c r="C648" s="532">
        <v>6621031</v>
      </c>
      <c r="D648" s="532">
        <v>6621031</v>
      </c>
      <c r="E648" s="529">
        <f t="shared" si="15"/>
        <v>9.931267878279675</v>
      </c>
      <c r="F648" s="532">
        <v>1358507</v>
      </c>
    </row>
    <row r="649" spans="1:6" ht="26.25">
      <c r="A649" s="531" t="s">
        <v>857</v>
      </c>
      <c r="B649" s="532">
        <v>54656282</v>
      </c>
      <c r="C649" s="532">
        <v>6007660</v>
      </c>
      <c r="D649" s="532">
        <v>6007660</v>
      </c>
      <c r="E649" s="529">
        <f t="shared" si="15"/>
        <v>10.991709973978837</v>
      </c>
      <c r="F649" s="532">
        <v>746174</v>
      </c>
    </row>
    <row r="650" spans="1:6" ht="26.25">
      <c r="A650" s="531" t="s">
        <v>1005</v>
      </c>
      <c r="B650" s="532">
        <v>12012255</v>
      </c>
      <c r="C650" s="532">
        <v>613371</v>
      </c>
      <c r="D650" s="532">
        <v>613371</v>
      </c>
      <c r="E650" s="529">
        <f t="shared" si="15"/>
        <v>5.1062102827487434</v>
      </c>
      <c r="F650" s="532">
        <v>612333</v>
      </c>
    </row>
    <row r="651" spans="1:6" ht="15">
      <c r="A651" s="237" t="s">
        <v>983</v>
      </c>
      <c r="B651" s="238">
        <v>66701179</v>
      </c>
      <c r="C651" s="238">
        <v>6621031</v>
      </c>
      <c r="D651" s="238">
        <v>6161799.78</v>
      </c>
      <c r="E651" s="239">
        <f t="shared" si="15"/>
        <v>9.237917338762482</v>
      </c>
      <c r="F651" s="238">
        <v>3548204.19</v>
      </c>
    </row>
    <row r="652" spans="1:6" ht="15">
      <c r="A652" s="531" t="s">
        <v>860</v>
      </c>
      <c r="B652" s="532">
        <v>66692811</v>
      </c>
      <c r="C652" s="532">
        <v>6617475</v>
      </c>
      <c r="D652" s="532">
        <v>6158243.78</v>
      </c>
      <c r="E652" s="529">
        <f t="shared" si="15"/>
        <v>9.23374451858087</v>
      </c>
      <c r="F652" s="532">
        <v>3544648.19</v>
      </c>
    </row>
    <row r="653" spans="1:6" ht="15">
      <c r="A653" s="531" t="s">
        <v>862</v>
      </c>
      <c r="B653" s="532">
        <v>11430378</v>
      </c>
      <c r="C653" s="532">
        <v>999545</v>
      </c>
      <c r="D653" s="532">
        <v>906568.39</v>
      </c>
      <c r="E653" s="529">
        <f t="shared" si="15"/>
        <v>7.931219684948301</v>
      </c>
      <c r="F653" s="532">
        <v>565343.29</v>
      </c>
    </row>
    <row r="654" spans="1:6" ht="15">
      <c r="A654" s="531" t="s">
        <v>864</v>
      </c>
      <c r="B654" s="532">
        <v>6016305</v>
      </c>
      <c r="C654" s="532">
        <v>559556</v>
      </c>
      <c r="D654" s="532">
        <v>517358.87</v>
      </c>
      <c r="E654" s="529">
        <f t="shared" si="15"/>
        <v>8.59927929185771</v>
      </c>
      <c r="F654" s="532">
        <v>317111.61</v>
      </c>
    </row>
    <row r="655" spans="1:6" ht="15">
      <c r="A655" s="531" t="s">
        <v>866</v>
      </c>
      <c r="B655" s="532">
        <v>4892891</v>
      </c>
      <c r="C655" s="532">
        <v>460698</v>
      </c>
      <c r="D655" s="532">
        <v>427906.9</v>
      </c>
      <c r="E655" s="529">
        <f t="shared" si="15"/>
        <v>8.745481965570049</v>
      </c>
      <c r="F655" s="532">
        <v>261042.9</v>
      </c>
    </row>
    <row r="656" spans="1:6" ht="15">
      <c r="A656" s="531" t="s">
        <v>870</v>
      </c>
      <c r="B656" s="532">
        <v>5414073</v>
      </c>
      <c r="C656" s="532">
        <v>439989</v>
      </c>
      <c r="D656" s="532">
        <v>389209.52</v>
      </c>
      <c r="E656" s="529">
        <f t="shared" si="15"/>
        <v>7.188848765060982</v>
      </c>
      <c r="F656" s="532">
        <v>248231.68</v>
      </c>
    </row>
    <row r="657" spans="1:6" ht="15">
      <c r="A657" s="531" t="s">
        <v>892</v>
      </c>
      <c r="B657" s="532">
        <v>7659134</v>
      </c>
      <c r="C657" s="532">
        <v>1162395</v>
      </c>
      <c r="D657" s="532">
        <v>1129795.2</v>
      </c>
      <c r="E657" s="529">
        <f t="shared" si="15"/>
        <v>14.750952261704784</v>
      </c>
      <c r="F657" s="532">
        <v>807035.14</v>
      </c>
    </row>
    <row r="658" spans="1:6" ht="15">
      <c r="A658" s="531" t="s">
        <v>894</v>
      </c>
      <c r="B658" s="532">
        <v>1484368</v>
      </c>
      <c r="C658" s="532">
        <v>135420</v>
      </c>
      <c r="D658" s="532">
        <v>123119.74</v>
      </c>
      <c r="E658" s="529">
        <f t="shared" si="15"/>
        <v>8.294421598956593</v>
      </c>
      <c r="F658" s="532">
        <v>105031.68</v>
      </c>
    </row>
    <row r="659" spans="1:6" ht="15">
      <c r="A659" s="531" t="s">
        <v>904</v>
      </c>
      <c r="B659" s="532">
        <v>6174766</v>
      </c>
      <c r="C659" s="532">
        <v>1026975</v>
      </c>
      <c r="D659" s="532">
        <v>1006675.46</v>
      </c>
      <c r="E659" s="529">
        <f t="shared" si="15"/>
        <v>16.30305439914646</v>
      </c>
      <c r="F659" s="532">
        <v>702003.46</v>
      </c>
    </row>
    <row r="660" spans="1:6" ht="15">
      <c r="A660" s="531" t="s">
        <v>926</v>
      </c>
      <c r="B660" s="532">
        <v>47603299</v>
      </c>
      <c r="C660" s="532">
        <v>4455535</v>
      </c>
      <c r="D660" s="532">
        <v>4121880.19</v>
      </c>
      <c r="E660" s="529">
        <f t="shared" si="15"/>
        <v>8.658812049979982</v>
      </c>
      <c r="F660" s="532">
        <v>2172269.76</v>
      </c>
    </row>
    <row r="661" spans="1:6" ht="15">
      <c r="A661" s="531" t="s">
        <v>928</v>
      </c>
      <c r="B661" s="532">
        <v>356124</v>
      </c>
      <c r="C661" s="532">
        <v>65954</v>
      </c>
      <c r="D661" s="532">
        <v>65954</v>
      </c>
      <c r="E661" s="529">
        <f t="shared" si="15"/>
        <v>18.519953723983782</v>
      </c>
      <c r="F661" s="532">
        <v>35097</v>
      </c>
    </row>
    <row r="662" spans="1:6" ht="26.25">
      <c r="A662" s="531" t="s">
        <v>996</v>
      </c>
      <c r="B662" s="532">
        <v>356124</v>
      </c>
      <c r="C662" s="532">
        <v>65954</v>
      </c>
      <c r="D662" s="532">
        <v>65954</v>
      </c>
      <c r="E662" s="529">
        <f t="shared" si="15"/>
        <v>18.519953723983782</v>
      </c>
      <c r="F662" s="532">
        <v>35097</v>
      </c>
    </row>
    <row r="663" spans="1:6" ht="39">
      <c r="A663" s="531" t="s">
        <v>998</v>
      </c>
      <c r="B663" s="532">
        <v>356124</v>
      </c>
      <c r="C663" s="532">
        <v>65954</v>
      </c>
      <c r="D663" s="532">
        <v>65954</v>
      </c>
      <c r="E663" s="529">
        <f t="shared" si="15"/>
        <v>18.519953723983782</v>
      </c>
      <c r="F663" s="532">
        <v>35097</v>
      </c>
    </row>
    <row r="664" spans="1:6" ht="39">
      <c r="A664" s="531" t="s">
        <v>934</v>
      </c>
      <c r="B664" s="532">
        <v>35234920</v>
      </c>
      <c r="C664" s="532">
        <v>3776210</v>
      </c>
      <c r="D664" s="532">
        <v>3442555.91</v>
      </c>
      <c r="E664" s="529">
        <f t="shared" si="15"/>
        <v>9.770295803140748</v>
      </c>
      <c r="F664" s="532">
        <v>1524840.33</v>
      </c>
    </row>
    <row r="665" spans="1:6" ht="15">
      <c r="A665" s="531" t="s">
        <v>1007</v>
      </c>
      <c r="B665" s="532">
        <v>12012255</v>
      </c>
      <c r="C665" s="532">
        <v>613371</v>
      </c>
      <c r="D665" s="532">
        <v>613370.28</v>
      </c>
      <c r="E665" s="529">
        <f t="shared" si="15"/>
        <v>5.106204288869991</v>
      </c>
      <c r="F665" s="532">
        <v>612332.43</v>
      </c>
    </row>
    <row r="666" spans="1:6" ht="39">
      <c r="A666" s="531" t="s">
        <v>1009</v>
      </c>
      <c r="B666" s="532">
        <v>12012255</v>
      </c>
      <c r="C666" s="532">
        <v>613371</v>
      </c>
      <c r="D666" s="532">
        <v>613370.28</v>
      </c>
      <c r="E666" s="529">
        <f t="shared" si="15"/>
        <v>5.106204288869991</v>
      </c>
      <c r="F666" s="532">
        <v>612332.43</v>
      </c>
    </row>
    <row r="667" spans="1:6" ht="15">
      <c r="A667" s="531" t="s">
        <v>936</v>
      </c>
      <c r="B667" s="532">
        <v>8368</v>
      </c>
      <c r="C667" s="532">
        <v>3556</v>
      </c>
      <c r="D667" s="532">
        <v>3556</v>
      </c>
      <c r="E667" s="529">
        <f t="shared" si="15"/>
        <v>42.495219885277244</v>
      </c>
      <c r="F667" s="532">
        <v>3556</v>
      </c>
    </row>
    <row r="668" spans="1:6" ht="15">
      <c r="A668" s="531" t="s">
        <v>938</v>
      </c>
      <c r="B668" s="532">
        <v>8368</v>
      </c>
      <c r="C668" s="532">
        <v>3556</v>
      </c>
      <c r="D668" s="532">
        <v>3556</v>
      </c>
      <c r="E668" s="529">
        <f t="shared" si="15"/>
        <v>42.495219885277244</v>
      </c>
      <c r="F668" s="532">
        <v>3556</v>
      </c>
    </row>
    <row r="669" spans="1:6" ht="15">
      <c r="A669" s="531" t="s">
        <v>444</v>
      </c>
      <c r="B669" s="532">
        <v>0</v>
      </c>
      <c r="C669" s="532">
        <v>0</v>
      </c>
      <c r="D669" s="532">
        <v>460107.029999999</v>
      </c>
      <c r="E669" s="534" t="s">
        <v>440</v>
      </c>
      <c r="F669" s="532">
        <v>-2189245.38</v>
      </c>
    </row>
    <row r="670" spans="1:6" ht="15">
      <c r="A670" s="237" t="s">
        <v>1041</v>
      </c>
      <c r="B670" s="238"/>
      <c r="C670" s="238"/>
      <c r="D670" s="238"/>
      <c r="E670" s="529"/>
      <c r="F670" s="238"/>
    </row>
    <row r="671" spans="1:6" ht="15">
      <c r="A671" s="237" t="s">
        <v>846</v>
      </c>
      <c r="B671" s="238">
        <v>15436</v>
      </c>
      <c r="C671" s="238">
        <v>0</v>
      </c>
      <c r="D671" s="238">
        <v>0</v>
      </c>
      <c r="E671" s="239">
        <f t="shared" si="15"/>
        <v>0</v>
      </c>
      <c r="F671" s="238">
        <v>0</v>
      </c>
    </row>
    <row r="672" spans="1:6" ht="15">
      <c r="A672" s="531" t="s">
        <v>855</v>
      </c>
      <c r="B672" s="532">
        <v>15436</v>
      </c>
      <c r="C672" s="532">
        <v>0</v>
      </c>
      <c r="D672" s="532">
        <v>0</v>
      </c>
      <c r="E672" s="529">
        <f t="shared" si="15"/>
        <v>0</v>
      </c>
      <c r="F672" s="532">
        <v>0</v>
      </c>
    </row>
    <row r="673" spans="1:6" ht="26.25">
      <c r="A673" s="531" t="s">
        <v>857</v>
      </c>
      <c r="B673" s="532">
        <v>15436</v>
      </c>
      <c r="C673" s="532">
        <v>0</v>
      </c>
      <c r="D673" s="532">
        <v>0</v>
      </c>
      <c r="E673" s="529">
        <f t="shared" si="15"/>
        <v>0</v>
      </c>
      <c r="F673" s="532">
        <v>0</v>
      </c>
    </row>
    <row r="674" spans="1:6" ht="15">
      <c r="A674" s="237" t="s">
        <v>983</v>
      </c>
      <c r="B674" s="238">
        <v>15436</v>
      </c>
      <c r="C674" s="238">
        <v>0</v>
      </c>
      <c r="D674" s="238">
        <v>0</v>
      </c>
      <c r="E674" s="239">
        <f t="shared" si="15"/>
        <v>0</v>
      </c>
      <c r="F674" s="238">
        <v>0</v>
      </c>
    </row>
    <row r="675" spans="1:6" ht="15">
      <c r="A675" s="531" t="s">
        <v>860</v>
      </c>
      <c r="B675" s="532">
        <v>15436</v>
      </c>
      <c r="C675" s="532">
        <v>0</v>
      </c>
      <c r="D675" s="532">
        <v>0</v>
      </c>
      <c r="E675" s="529">
        <f t="shared" si="15"/>
        <v>0</v>
      </c>
      <c r="F675" s="532">
        <v>0</v>
      </c>
    </row>
    <row r="676" spans="1:6" ht="15">
      <c r="A676" s="531" t="s">
        <v>862</v>
      </c>
      <c r="B676" s="532">
        <v>15436</v>
      </c>
      <c r="C676" s="532">
        <v>0</v>
      </c>
      <c r="D676" s="532">
        <v>0</v>
      </c>
      <c r="E676" s="529">
        <f t="shared" si="15"/>
        <v>0</v>
      </c>
      <c r="F676" s="532">
        <v>0</v>
      </c>
    </row>
    <row r="677" spans="1:6" ht="15">
      <c r="A677" s="531" t="s">
        <v>864</v>
      </c>
      <c r="B677" s="532">
        <v>7773</v>
      </c>
      <c r="C677" s="532">
        <v>0</v>
      </c>
      <c r="D677" s="532">
        <v>0</v>
      </c>
      <c r="E677" s="529">
        <f t="shared" si="15"/>
        <v>0</v>
      </c>
      <c r="F677" s="532">
        <v>0</v>
      </c>
    </row>
    <row r="678" spans="1:6" ht="15">
      <c r="A678" s="531" t="s">
        <v>866</v>
      </c>
      <c r="B678" s="532">
        <v>6264</v>
      </c>
      <c r="C678" s="532">
        <v>0</v>
      </c>
      <c r="D678" s="532">
        <v>0</v>
      </c>
      <c r="E678" s="529">
        <f t="shared" si="15"/>
        <v>0</v>
      </c>
      <c r="F678" s="532">
        <v>0</v>
      </c>
    </row>
    <row r="679" spans="1:6" ht="15">
      <c r="A679" s="531" t="s">
        <v>870</v>
      </c>
      <c r="B679" s="532">
        <v>7663</v>
      </c>
      <c r="C679" s="532">
        <v>0</v>
      </c>
      <c r="D679" s="532">
        <v>0</v>
      </c>
      <c r="E679" s="529">
        <f t="shared" si="15"/>
        <v>0</v>
      </c>
      <c r="F679" s="532">
        <v>0</v>
      </c>
    </row>
    <row r="680" spans="1:6" ht="15">
      <c r="A680" s="237" t="s">
        <v>777</v>
      </c>
      <c r="B680" s="238"/>
      <c r="C680" s="238"/>
      <c r="D680" s="238"/>
      <c r="E680" s="529"/>
      <c r="F680" s="238"/>
    </row>
    <row r="681" spans="1:6" ht="15">
      <c r="A681" s="237" t="s">
        <v>846</v>
      </c>
      <c r="B681" s="238">
        <v>67901335</v>
      </c>
      <c r="C681" s="238">
        <v>15016742</v>
      </c>
      <c r="D681" s="238">
        <v>15018802</v>
      </c>
      <c r="E681" s="239">
        <f t="shared" si="15"/>
        <v>22.11856659372014</v>
      </c>
      <c r="F681" s="238">
        <v>9062735.72</v>
      </c>
    </row>
    <row r="682" spans="1:6" ht="26.25">
      <c r="A682" s="531" t="s">
        <v>491</v>
      </c>
      <c r="B682" s="532">
        <v>0</v>
      </c>
      <c r="C682" s="532">
        <v>0</v>
      </c>
      <c r="D682" s="532">
        <v>0</v>
      </c>
      <c r="E682" s="534" t="s">
        <v>440</v>
      </c>
      <c r="F682" s="532">
        <v>-20.28</v>
      </c>
    </row>
    <row r="683" spans="1:6" ht="15">
      <c r="A683" s="531" t="s">
        <v>493</v>
      </c>
      <c r="B683" s="532">
        <v>48876</v>
      </c>
      <c r="C683" s="532">
        <v>3346</v>
      </c>
      <c r="D683" s="532">
        <v>5406</v>
      </c>
      <c r="E683" s="529">
        <f t="shared" si="15"/>
        <v>11.060643260495949</v>
      </c>
      <c r="F683" s="532">
        <v>4823</v>
      </c>
    </row>
    <row r="684" spans="1:6" ht="15">
      <c r="A684" s="531" t="s">
        <v>1024</v>
      </c>
      <c r="B684" s="532">
        <v>48876</v>
      </c>
      <c r="C684" s="532">
        <v>3346</v>
      </c>
      <c r="D684" s="532">
        <v>5406</v>
      </c>
      <c r="E684" s="529">
        <f t="shared" si="15"/>
        <v>11.060643260495949</v>
      </c>
      <c r="F684" s="532">
        <v>4823</v>
      </c>
    </row>
    <row r="685" spans="1:6" ht="15">
      <c r="A685" s="531" t="s">
        <v>1026</v>
      </c>
      <c r="B685" s="532">
        <v>48876</v>
      </c>
      <c r="C685" s="532">
        <v>3346</v>
      </c>
      <c r="D685" s="532">
        <v>5406</v>
      </c>
      <c r="E685" s="529">
        <f t="shared" si="15"/>
        <v>11.060643260495949</v>
      </c>
      <c r="F685" s="532">
        <v>4823</v>
      </c>
    </row>
    <row r="686" spans="1:6" ht="39">
      <c r="A686" s="531" t="s">
        <v>1028</v>
      </c>
      <c r="B686" s="532">
        <v>48876</v>
      </c>
      <c r="C686" s="532">
        <v>3346</v>
      </c>
      <c r="D686" s="532">
        <v>5406</v>
      </c>
      <c r="E686" s="529">
        <f t="shared" si="15"/>
        <v>11.060643260495949</v>
      </c>
      <c r="F686" s="532">
        <v>4823</v>
      </c>
    </row>
    <row r="687" spans="1:6" ht="39">
      <c r="A687" s="531" t="s">
        <v>1030</v>
      </c>
      <c r="B687" s="532">
        <v>48876</v>
      </c>
      <c r="C687" s="532">
        <v>3346</v>
      </c>
      <c r="D687" s="532">
        <v>5406</v>
      </c>
      <c r="E687" s="529">
        <f t="shared" si="15"/>
        <v>11.060643260495949</v>
      </c>
      <c r="F687" s="532">
        <v>4823</v>
      </c>
    </row>
    <row r="688" spans="1:6" ht="15">
      <c r="A688" s="531" t="s">
        <v>855</v>
      </c>
      <c r="B688" s="532">
        <v>67852459</v>
      </c>
      <c r="C688" s="532">
        <v>15013396</v>
      </c>
      <c r="D688" s="532">
        <v>15013396</v>
      </c>
      <c r="E688" s="529">
        <f t="shared" si="15"/>
        <v>22.126531921267585</v>
      </c>
      <c r="F688" s="532">
        <v>9057933</v>
      </c>
    </row>
    <row r="689" spans="1:6" ht="26.25">
      <c r="A689" s="531" t="s">
        <v>857</v>
      </c>
      <c r="B689" s="532">
        <v>41989448</v>
      </c>
      <c r="C689" s="532">
        <v>5046939</v>
      </c>
      <c r="D689" s="532">
        <v>5046939</v>
      </c>
      <c r="E689" s="529">
        <f t="shared" si="15"/>
        <v>12.019541195206948</v>
      </c>
      <c r="F689" s="532">
        <v>3096266</v>
      </c>
    </row>
    <row r="690" spans="1:6" ht="26.25">
      <c r="A690" s="531" t="s">
        <v>1005</v>
      </c>
      <c r="B690" s="532">
        <v>25863011</v>
      </c>
      <c r="C690" s="532">
        <v>9966457</v>
      </c>
      <c r="D690" s="532">
        <v>9966457</v>
      </c>
      <c r="E690" s="529">
        <f t="shared" si="15"/>
        <v>38.53556339592478</v>
      </c>
      <c r="F690" s="532">
        <v>5961667</v>
      </c>
    </row>
    <row r="691" spans="1:6" ht="15">
      <c r="A691" s="237" t="s">
        <v>983</v>
      </c>
      <c r="B691" s="238">
        <v>67901335</v>
      </c>
      <c r="C691" s="238">
        <v>15016742</v>
      </c>
      <c r="D691" s="238">
        <v>14986250.2</v>
      </c>
      <c r="E691" s="239">
        <f t="shared" si="15"/>
        <v>22.070626740991173</v>
      </c>
      <c r="F691" s="238">
        <v>9364387.29</v>
      </c>
    </row>
    <row r="692" spans="1:6" ht="15">
      <c r="A692" s="531" t="s">
        <v>860</v>
      </c>
      <c r="B692" s="532">
        <v>67901335</v>
      </c>
      <c r="C692" s="532">
        <v>15016742</v>
      </c>
      <c r="D692" s="532">
        <v>14986250.2</v>
      </c>
      <c r="E692" s="529">
        <f t="shared" si="15"/>
        <v>22.070626740991173</v>
      </c>
      <c r="F692" s="532">
        <v>9364387.29</v>
      </c>
    </row>
    <row r="693" spans="1:6" ht="15">
      <c r="A693" s="531" t="s">
        <v>862</v>
      </c>
      <c r="B693" s="532">
        <v>25057750</v>
      </c>
      <c r="C693" s="532">
        <v>3323359</v>
      </c>
      <c r="D693" s="532">
        <v>3323218.08</v>
      </c>
      <c r="E693" s="529">
        <f t="shared" si="15"/>
        <v>13.262236553561275</v>
      </c>
      <c r="F693" s="532">
        <v>1945405.77</v>
      </c>
    </row>
    <row r="694" spans="1:6" ht="15">
      <c r="A694" s="531" t="s">
        <v>864</v>
      </c>
      <c r="B694" s="532">
        <v>2278589</v>
      </c>
      <c r="C694" s="532">
        <v>271032</v>
      </c>
      <c r="D694" s="532">
        <v>270895.7</v>
      </c>
      <c r="E694" s="529">
        <f t="shared" si="15"/>
        <v>11.888747817179842</v>
      </c>
      <c r="F694" s="532">
        <v>173965.05</v>
      </c>
    </row>
    <row r="695" spans="1:6" ht="15">
      <c r="A695" s="531" t="s">
        <v>866</v>
      </c>
      <c r="B695" s="532">
        <v>1835436</v>
      </c>
      <c r="C695" s="532">
        <v>213681</v>
      </c>
      <c r="D695" s="532">
        <v>213575.8</v>
      </c>
      <c r="E695" s="529">
        <f t="shared" si="15"/>
        <v>11.636243377595296</v>
      </c>
      <c r="F695" s="532">
        <v>137524.96</v>
      </c>
    </row>
    <row r="696" spans="1:6" ht="15">
      <c r="A696" s="531" t="s">
        <v>870</v>
      </c>
      <c r="B696" s="532">
        <v>22779161</v>
      </c>
      <c r="C696" s="532">
        <v>3052327</v>
      </c>
      <c r="D696" s="532">
        <v>3052322.38</v>
      </c>
      <c r="E696" s="529">
        <f t="shared" si="15"/>
        <v>13.399626000272793</v>
      </c>
      <c r="F696" s="532">
        <v>1771440.72</v>
      </c>
    </row>
    <row r="697" spans="1:6" ht="15">
      <c r="A697" s="531" t="s">
        <v>892</v>
      </c>
      <c r="B697" s="532">
        <v>2650642</v>
      </c>
      <c r="C697" s="532">
        <v>617162</v>
      </c>
      <c r="D697" s="532">
        <v>616803.62</v>
      </c>
      <c r="E697" s="529">
        <f t="shared" si="15"/>
        <v>23.26997082216308</v>
      </c>
      <c r="F697" s="532">
        <v>354031.24</v>
      </c>
    </row>
    <row r="698" spans="1:6" ht="15">
      <c r="A698" s="531" t="s">
        <v>894</v>
      </c>
      <c r="B698" s="532">
        <v>2020458</v>
      </c>
      <c r="C698" s="532">
        <v>557398</v>
      </c>
      <c r="D698" s="532">
        <v>557396.62</v>
      </c>
      <c r="E698" s="529">
        <f t="shared" si="15"/>
        <v>27.587637060508065</v>
      </c>
      <c r="F698" s="532">
        <v>298124.24</v>
      </c>
    </row>
    <row r="699" spans="1:6" ht="15">
      <c r="A699" s="531" t="s">
        <v>904</v>
      </c>
      <c r="B699" s="532">
        <v>630184</v>
      </c>
      <c r="C699" s="532">
        <v>59764</v>
      </c>
      <c r="D699" s="532">
        <v>59407</v>
      </c>
      <c r="E699" s="529">
        <f t="shared" si="15"/>
        <v>9.42692927779823</v>
      </c>
      <c r="F699" s="532">
        <v>55907</v>
      </c>
    </row>
    <row r="700" spans="1:6" ht="15">
      <c r="A700" s="531" t="s">
        <v>926</v>
      </c>
      <c r="B700" s="532">
        <v>40192943</v>
      </c>
      <c r="C700" s="532">
        <v>11076221</v>
      </c>
      <c r="D700" s="532">
        <v>11046228.5</v>
      </c>
      <c r="E700" s="529">
        <f t="shared" si="15"/>
        <v>27.483004914569207</v>
      </c>
      <c r="F700" s="532">
        <v>7064950.28</v>
      </c>
    </row>
    <row r="701" spans="1:6" ht="26.25">
      <c r="A701" s="531" t="s">
        <v>932</v>
      </c>
      <c r="B701" s="532">
        <v>14329932</v>
      </c>
      <c r="C701" s="532">
        <v>1109764</v>
      </c>
      <c r="D701" s="532">
        <v>1109764</v>
      </c>
      <c r="E701" s="529">
        <f t="shared" si="15"/>
        <v>7.744377293625678</v>
      </c>
      <c r="F701" s="532">
        <v>819656</v>
      </c>
    </row>
    <row r="702" spans="1:6" ht="15">
      <c r="A702" s="531" t="s">
        <v>1007</v>
      </c>
      <c r="B702" s="532">
        <v>25863011</v>
      </c>
      <c r="C702" s="532">
        <v>9966457</v>
      </c>
      <c r="D702" s="532">
        <v>9936464.5</v>
      </c>
      <c r="E702" s="529">
        <f t="shared" si="15"/>
        <v>38.41959662005325</v>
      </c>
      <c r="F702" s="532">
        <v>6245294.28</v>
      </c>
    </row>
    <row r="703" spans="1:6" ht="39">
      <c r="A703" s="531" t="s">
        <v>1009</v>
      </c>
      <c r="B703" s="532">
        <v>25863011</v>
      </c>
      <c r="C703" s="532">
        <v>9966457</v>
      </c>
      <c r="D703" s="532">
        <v>9936464.5</v>
      </c>
      <c r="E703" s="529">
        <f t="shared" si="15"/>
        <v>38.41959662005325</v>
      </c>
      <c r="F703" s="532">
        <v>6245294.28</v>
      </c>
    </row>
    <row r="704" spans="1:6" ht="15">
      <c r="A704" s="531" t="s">
        <v>444</v>
      </c>
      <c r="B704" s="532">
        <v>0</v>
      </c>
      <c r="C704" s="532">
        <v>0</v>
      </c>
      <c r="D704" s="532">
        <v>32551.799999993</v>
      </c>
      <c r="E704" s="534" t="s">
        <v>440</v>
      </c>
      <c r="F704" s="532">
        <v>-301651.570000002</v>
      </c>
    </row>
    <row r="705" spans="1:6" ht="15">
      <c r="A705" s="237" t="s">
        <v>1046</v>
      </c>
      <c r="B705" s="238"/>
      <c r="C705" s="238"/>
      <c r="D705" s="238"/>
      <c r="E705" s="529"/>
      <c r="F705" s="238"/>
    </row>
    <row r="706" spans="1:6" ht="15">
      <c r="A706" s="237" t="s">
        <v>846</v>
      </c>
      <c r="B706" s="238">
        <v>148563</v>
      </c>
      <c r="C706" s="238">
        <v>6376</v>
      </c>
      <c r="D706" s="238">
        <v>6376</v>
      </c>
      <c r="E706" s="239">
        <f t="shared" si="15"/>
        <v>4.291781937629154</v>
      </c>
      <c r="F706" s="238">
        <v>5386</v>
      </c>
    </row>
    <row r="707" spans="1:6" ht="15">
      <c r="A707" s="531" t="s">
        <v>855</v>
      </c>
      <c r="B707" s="532">
        <v>148563</v>
      </c>
      <c r="C707" s="532">
        <v>6376</v>
      </c>
      <c r="D707" s="532">
        <v>6376</v>
      </c>
      <c r="E707" s="529">
        <f t="shared" si="15"/>
        <v>4.291781937629154</v>
      </c>
      <c r="F707" s="532">
        <v>5386</v>
      </c>
    </row>
    <row r="708" spans="1:6" ht="26.25">
      <c r="A708" s="531" t="s">
        <v>857</v>
      </c>
      <c r="B708" s="532">
        <v>148563</v>
      </c>
      <c r="C708" s="532">
        <v>6376</v>
      </c>
      <c r="D708" s="532">
        <v>6376</v>
      </c>
      <c r="E708" s="529">
        <f t="shared" si="15"/>
        <v>4.291781937629154</v>
      </c>
      <c r="F708" s="532">
        <v>5386</v>
      </c>
    </row>
    <row r="709" spans="1:6" ht="15">
      <c r="A709" s="237" t="s">
        <v>983</v>
      </c>
      <c r="B709" s="238">
        <v>148563</v>
      </c>
      <c r="C709" s="238">
        <v>6376</v>
      </c>
      <c r="D709" s="238">
        <v>5554.02</v>
      </c>
      <c r="E709" s="239">
        <f aca="true" t="shared" si="16" ref="E709:E768">D709/B709*100</f>
        <v>3.738494779992327</v>
      </c>
      <c r="F709" s="238">
        <v>5315</v>
      </c>
    </row>
    <row r="710" spans="1:6" ht="15">
      <c r="A710" s="531" t="s">
        <v>860</v>
      </c>
      <c r="B710" s="532">
        <v>148563</v>
      </c>
      <c r="C710" s="532">
        <v>6376</v>
      </c>
      <c r="D710" s="532">
        <v>5554.02</v>
      </c>
      <c r="E710" s="529">
        <f t="shared" si="16"/>
        <v>3.738494779992327</v>
      </c>
      <c r="F710" s="532">
        <v>5315</v>
      </c>
    </row>
    <row r="711" spans="1:6" ht="15">
      <c r="A711" s="531" t="s">
        <v>862</v>
      </c>
      <c r="B711" s="532">
        <v>148563</v>
      </c>
      <c r="C711" s="532">
        <v>6376</v>
      </c>
      <c r="D711" s="532">
        <v>5554.02</v>
      </c>
      <c r="E711" s="529">
        <f t="shared" si="16"/>
        <v>3.738494779992327</v>
      </c>
      <c r="F711" s="532">
        <v>5315</v>
      </c>
    </row>
    <row r="712" spans="1:6" ht="15">
      <c r="A712" s="531" t="s">
        <v>864</v>
      </c>
      <c r="B712" s="532">
        <v>13094</v>
      </c>
      <c r="C712" s="532">
        <v>665</v>
      </c>
      <c r="D712" s="532">
        <v>193.46</v>
      </c>
      <c r="E712" s="529">
        <f t="shared" si="16"/>
        <v>1.4774705972201008</v>
      </c>
      <c r="F712" s="532">
        <v>96.39</v>
      </c>
    </row>
    <row r="713" spans="1:6" ht="15">
      <c r="A713" s="531" t="s">
        <v>866</v>
      </c>
      <c r="B713" s="532">
        <v>10377</v>
      </c>
      <c r="C713" s="532">
        <v>537</v>
      </c>
      <c r="D713" s="532">
        <v>156.46</v>
      </c>
      <c r="E713" s="529">
        <f t="shared" si="16"/>
        <v>1.507757540715043</v>
      </c>
      <c r="F713" s="532">
        <v>78.23</v>
      </c>
    </row>
    <row r="714" spans="1:6" ht="15">
      <c r="A714" s="531" t="s">
        <v>870</v>
      </c>
      <c r="B714" s="532">
        <v>135469</v>
      </c>
      <c r="C714" s="532">
        <v>5711</v>
      </c>
      <c r="D714" s="532">
        <v>5360.56</v>
      </c>
      <c r="E714" s="529">
        <f t="shared" si="16"/>
        <v>3.9570381415674443</v>
      </c>
      <c r="F714" s="532">
        <v>5218.61</v>
      </c>
    </row>
    <row r="715" spans="1:6" ht="15">
      <c r="A715" s="531" t="s">
        <v>444</v>
      </c>
      <c r="B715" s="532">
        <v>0</v>
      </c>
      <c r="C715" s="532">
        <v>0</v>
      </c>
      <c r="D715" s="532">
        <v>821.98</v>
      </c>
      <c r="E715" s="534" t="s">
        <v>440</v>
      </c>
      <c r="F715" s="532">
        <v>71</v>
      </c>
    </row>
    <row r="716" spans="1:6" ht="15">
      <c r="A716" s="237" t="s">
        <v>808</v>
      </c>
      <c r="B716" s="238"/>
      <c r="C716" s="238"/>
      <c r="D716" s="238"/>
      <c r="E716" s="529"/>
      <c r="F716" s="238"/>
    </row>
    <row r="717" spans="1:6" ht="15">
      <c r="A717" s="237" t="s">
        <v>846</v>
      </c>
      <c r="B717" s="238">
        <v>790204</v>
      </c>
      <c r="C717" s="238">
        <v>25896</v>
      </c>
      <c r="D717" s="238">
        <v>25896</v>
      </c>
      <c r="E717" s="239">
        <f t="shared" si="16"/>
        <v>3.2771284377198797</v>
      </c>
      <c r="F717" s="238">
        <v>15712</v>
      </c>
    </row>
    <row r="718" spans="1:6" ht="15">
      <c r="A718" s="531" t="s">
        <v>855</v>
      </c>
      <c r="B718" s="532">
        <v>790204</v>
      </c>
      <c r="C718" s="532">
        <v>25896</v>
      </c>
      <c r="D718" s="532">
        <v>25896</v>
      </c>
      <c r="E718" s="529">
        <f t="shared" si="16"/>
        <v>3.2771284377198797</v>
      </c>
      <c r="F718" s="532">
        <v>15712</v>
      </c>
    </row>
    <row r="719" spans="1:6" ht="26.25">
      <c r="A719" s="531" t="s">
        <v>857</v>
      </c>
      <c r="B719" s="532">
        <v>790204</v>
      </c>
      <c r="C719" s="532">
        <v>25896</v>
      </c>
      <c r="D719" s="532">
        <v>25896</v>
      </c>
      <c r="E719" s="529">
        <f t="shared" si="16"/>
        <v>3.2771284377198797</v>
      </c>
      <c r="F719" s="532">
        <v>15712</v>
      </c>
    </row>
    <row r="720" spans="1:6" ht="15">
      <c r="A720" s="237" t="s">
        <v>983</v>
      </c>
      <c r="B720" s="238">
        <v>790204</v>
      </c>
      <c r="C720" s="238">
        <v>25896</v>
      </c>
      <c r="D720" s="238">
        <v>25517.81</v>
      </c>
      <c r="E720" s="239">
        <f t="shared" si="16"/>
        <v>3.229268644552546</v>
      </c>
      <c r="F720" s="238">
        <v>17457.37</v>
      </c>
    </row>
    <row r="721" spans="1:6" ht="15">
      <c r="A721" s="531" t="s">
        <v>860</v>
      </c>
      <c r="B721" s="532">
        <v>790204</v>
      </c>
      <c r="C721" s="532">
        <v>25896</v>
      </c>
      <c r="D721" s="532">
        <v>25517.81</v>
      </c>
      <c r="E721" s="529">
        <f t="shared" si="16"/>
        <v>3.229268644552546</v>
      </c>
      <c r="F721" s="532">
        <v>17457.37</v>
      </c>
    </row>
    <row r="722" spans="1:6" ht="15">
      <c r="A722" s="531" t="s">
        <v>862</v>
      </c>
      <c r="B722" s="532">
        <v>12443</v>
      </c>
      <c r="C722" s="532">
        <v>400</v>
      </c>
      <c r="D722" s="532">
        <v>22.37</v>
      </c>
      <c r="E722" s="529">
        <f t="shared" si="16"/>
        <v>0.1797797958691634</v>
      </c>
      <c r="F722" s="532">
        <v>8.93</v>
      </c>
    </row>
    <row r="723" spans="1:6" ht="15">
      <c r="A723" s="531" t="s">
        <v>870</v>
      </c>
      <c r="B723" s="532">
        <v>12443</v>
      </c>
      <c r="C723" s="532">
        <v>400</v>
      </c>
      <c r="D723" s="532">
        <v>22.37</v>
      </c>
      <c r="E723" s="529">
        <f t="shared" si="16"/>
        <v>0.1797797958691634</v>
      </c>
      <c r="F723" s="532">
        <v>8.93</v>
      </c>
    </row>
    <row r="724" spans="1:6" ht="15">
      <c r="A724" s="531" t="s">
        <v>926</v>
      </c>
      <c r="B724" s="532">
        <v>777761</v>
      </c>
      <c r="C724" s="532">
        <v>25496</v>
      </c>
      <c r="D724" s="532">
        <v>25495.44</v>
      </c>
      <c r="E724" s="529">
        <f t="shared" si="16"/>
        <v>3.2780558552048764</v>
      </c>
      <c r="F724" s="532">
        <v>17448.44</v>
      </c>
    </row>
    <row r="725" spans="1:6" ht="39">
      <c r="A725" s="531" t="s">
        <v>934</v>
      </c>
      <c r="B725" s="532">
        <v>777761</v>
      </c>
      <c r="C725" s="532">
        <v>25496</v>
      </c>
      <c r="D725" s="532">
        <v>25495.44</v>
      </c>
      <c r="E725" s="529">
        <f t="shared" si="16"/>
        <v>3.2780558552048764</v>
      </c>
      <c r="F725" s="532">
        <v>17448.44</v>
      </c>
    </row>
    <row r="726" spans="1:6" ht="15">
      <c r="A726" s="531" t="s">
        <v>444</v>
      </c>
      <c r="B726" s="532">
        <v>0</v>
      </c>
      <c r="C726" s="532">
        <v>0</v>
      </c>
      <c r="D726" s="532">
        <v>378.19</v>
      </c>
      <c r="E726" s="534" t="s">
        <v>440</v>
      </c>
      <c r="F726" s="532">
        <v>-1745.37</v>
      </c>
    </row>
    <row r="727" spans="1:6" ht="15">
      <c r="A727" s="237" t="s">
        <v>823</v>
      </c>
      <c r="B727" s="238"/>
      <c r="C727" s="238"/>
      <c r="D727" s="238"/>
      <c r="E727" s="529"/>
      <c r="F727" s="238"/>
    </row>
    <row r="728" spans="1:6" ht="15">
      <c r="A728" s="237" t="s">
        <v>846</v>
      </c>
      <c r="B728" s="238">
        <v>3370625</v>
      </c>
      <c r="C728" s="238">
        <v>373927</v>
      </c>
      <c r="D728" s="238">
        <v>373927</v>
      </c>
      <c r="E728" s="239">
        <f t="shared" si="16"/>
        <v>11.093699239755237</v>
      </c>
      <c r="F728" s="238">
        <v>300062</v>
      </c>
    </row>
    <row r="729" spans="1:6" ht="15">
      <c r="A729" s="531" t="s">
        <v>493</v>
      </c>
      <c r="B729" s="532">
        <v>307248</v>
      </c>
      <c r="C729" s="532">
        <v>60548</v>
      </c>
      <c r="D729" s="532">
        <v>60548</v>
      </c>
      <c r="E729" s="529">
        <f t="shared" si="16"/>
        <v>19.70655626724991</v>
      </c>
      <c r="F729" s="532">
        <v>30274</v>
      </c>
    </row>
    <row r="730" spans="1:6" ht="15">
      <c r="A730" s="531" t="s">
        <v>1024</v>
      </c>
      <c r="B730" s="532">
        <v>307248</v>
      </c>
      <c r="C730" s="532">
        <v>60548</v>
      </c>
      <c r="D730" s="532">
        <v>60548</v>
      </c>
      <c r="E730" s="529">
        <f t="shared" si="16"/>
        <v>19.70655626724991</v>
      </c>
      <c r="F730" s="532">
        <v>30274</v>
      </c>
    </row>
    <row r="731" spans="1:6" ht="15">
      <c r="A731" s="531" t="s">
        <v>1026</v>
      </c>
      <c r="B731" s="532">
        <v>307248</v>
      </c>
      <c r="C731" s="532">
        <v>60548</v>
      </c>
      <c r="D731" s="532">
        <v>60548</v>
      </c>
      <c r="E731" s="529">
        <f t="shared" si="16"/>
        <v>19.70655626724991</v>
      </c>
      <c r="F731" s="532">
        <v>30274</v>
      </c>
    </row>
    <row r="732" spans="1:6" ht="39">
      <c r="A732" s="531" t="s">
        <v>1028</v>
      </c>
      <c r="B732" s="532">
        <v>307248</v>
      </c>
      <c r="C732" s="532">
        <v>60548</v>
      </c>
      <c r="D732" s="532">
        <v>60548</v>
      </c>
      <c r="E732" s="529">
        <f t="shared" si="16"/>
        <v>19.70655626724991</v>
      </c>
      <c r="F732" s="532">
        <v>30274</v>
      </c>
    </row>
    <row r="733" spans="1:6" ht="39">
      <c r="A733" s="531" t="s">
        <v>1030</v>
      </c>
      <c r="B733" s="532">
        <v>307248</v>
      </c>
      <c r="C733" s="532">
        <v>60548</v>
      </c>
      <c r="D733" s="532">
        <v>60548</v>
      </c>
      <c r="E733" s="529">
        <f t="shared" si="16"/>
        <v>19.70655626724991</v>
      </c>
      <c r="F733" s="532">
        <v>30274</v>
      </c>
    </row>
    <row r="734" spans="1:6" ht="15">
      <c r="A734" s="531" t="s">
        <v>855</v>
      </c>
      <c r="B734" s="532">
        <v>3063377</v>
      </c>
      <c r="C734" s="532">
        <v>313379</v>
      </c>
      <c r="D734" s="532">
        <v>313379</v>
      </c>
      <c r="E734" s="529">
        <f t="shared" si="16"/>
        <v>10.229854177269072</v>
      </c>
      <c r="F734" s="532">
        <v>269788</v>
      </c>
    </row>
    <row r="735" spans="1:6" ht="26.25">
      <c r="A735" s="531" t="s">
        <v>857</v>
      </c>
      <c r="B735" s="532">
        <v>1896920</v>
      </c>
      <c r="C735" s="532">
        <v>202057</v>
      </c>
      <c r="D735" s="532">
        <v>202057</v>
      </c>
      <c r="E735" s="529">
        <f t="shared" si="16"/>
        <v>10.65184615060203</v>
      </c>
      <c r="F735" s="532">
        <v>158466</v>
      </c>
    </row>
    <row r="736" spans="1:6" ht="26.25">
      <c r="A736" s="531" t="s">
        <v>1005</v>
      </c>
      <c r="B736" s="532">
        <v>1166457</v>
      </c>
      <c r="C736" s="532">
        <v>111322</v>
      </c>
      <c r="D736" s="532">
        <v>111322</v>
      </c>
      <c r="E736" s="529">
        <f t="shared" si="16"/>
        <v>9.543600835693043</v>
      </c>
      <c r="F736" s="532">
        <v>111322</v>
      </c>
    </row>
    <row r="737" spans="1:6" ht="15">
      <c r="A737" s="237" t="s">
        <v>983</v>
      </c>
      <c r="B737" s="238">
        <v>3370625</v>
      </c>
      <c r="C737" s="238">
        <v>373927</v>
      </c>
      <c r="D737" s="238">
        <v>263949.45</v>
      </c>
      <c r="E737" s="239">
        <f t="shared" si="16"/>
        <v>7.830875579454849</v>
      </c>
      <c r="F737" s="238">
        <v>218676.85</v>
      </c>
    </row>
    <row r="738" spans="1:6" ht="15">
      <c r="A738" s="531" t="s">
        <v>860</v>
      </c>
      <c r="B738" s="532">
        <v>3370625</v>
      </c>
      <c r="C738" s="532">
        <v>373927</v>
      </c>
      <c r="D738" s="532">
        <v>263949.45</v>
      </c>
      <c r="E738" s="529">
        <f t="shared" si="16"/>
        <v>7.830875579454849</v>
      </c>
      <c r="F738" s="532">
        <v>218676.85</v>
      </c>
    </row>
    <row r="739" spans="1:6" ht="15">
      <c r="A739" s="531" t="s">
        <v>862</v>
      </c>
      <c r="B739" s="532">
        <v>729058</v>
      </c>
      <c r="C739" s="532">
        <v>45316</v>
      </c>
      <c r="D739" s="532">
        <v>42179.94</v>
      </c>
      <c r="E739" s="529">
        <f t="shared" si="16"/>
        <v>5.785539696430188</v>
      </c>
      <c r="F739" s="532">
        <v>36759</v>
      </c>
    </row>
    <row r="740" spans="1:6" ht="15">
      <c r="A740" s="531" t="s">
        <v>864</v>
      </c>
      <c r="B740" s="532">
        <v>83348</v>
      </c>
      <c r="C740" s="532">
        <v>12578</v>
      </c>
      <c r="D740" s="532">
        <v>10709.55</v>
      </c>
      <c r="E740" s="529">
        <f t="shared" si="16"/>
        <v>12.849198541056772</v>
      </c>
      <c r="F740" s="532">
        <v>5547.36</v>
      </c>
    </row>
    <row r="741" spans="1:6" ht="15">
      <c r="A741" s="531" t="s">
        <v>866</v>
      </c>
      <c r="B741" s="532">
        <v>67137</v>
      </c>
      <c r="C741" s="532">
        <v>10131</v>
      </c>
      <c r="D741" s="532">
        <v>8758.77</v>
      </c>
      <c r="E741" s="529">
        <f t="shared" si="16"/>
        <v>13.04611466106618</v>
      </c>
      <c r="F741" s="532">
        <v>4755.3</v>
      </c>
    </row>
    <row r="742" spans="1:6" ht="15">
      <c r="A742" s="531" t="s">
        <v>870</v>
      </c>
      <c r="B742" s="532">
        <v>645710</v>
      </c>
      <c r="C742" s="532">
        <v>32738</v>
      </c>
      <c r="D742" s="532">
        <v>31470.39</v>
      </c>
      <c r="E742" s="529">
        <f t="shared" si="16"/>
        <v>4.873765312601632</v>
      </c>
      <c r="F742" s="532">
        <v>31211.64</v>
      </c>
    </row>
    <row r="743" spans="1:6" ht="15">
      <c r="A743" s="531" t="s">
        <v>892</v>
      </c>
      <c r="B743" s="532">
        <v>1117965</v>
      </c>
      <c r="C743" s="532">
        <v>155642</v>
      </c>
      <c r="D743" s="532">
        <v>105881.82</v>
      </c>
      <c r="E743" s="529">
        <f t="shared" si="16"/>
        <v>9.470942292468907</v>
      </c>
      <c r="F743" s="532">
        <v>80335.33</v>
      </c>
    </row>
    <row r="744" spans="1:6" ht="15">
      <c r="A744" s="531" t="s">
        <v>894</v>
      </c>
      <c r="B744" s="532">
        <v>837765</v>
      </c>
      <c r="C744" s="532">
        <v>99602</v>
      </c>
      <c r="D744" s="532">
        <v>60011.25</v>
      </c>
      <c r="E744" s="529">
        <f t="shared" si="16"/>
        <v>7.163255805625683</v>
      </c>
      <c r="F744" s="532">
        <v>54875.19</v>
      </c>
    </row>
    <row r="745" spans="1:6" ht="15">
      <c r="A745" s="531" t="s">
        <v>904</v>
      </c>
      <c r="B745" s="532">
        <v>280200</v>
      </c>
      <c r="C745" s="532">
        <v>56040</v>
      </c>
      <c r="D745" s="532">
        <v>45870.57</v>
      </c>
      <c r="E745" s="529">
        <f t="shared" si="16"/>
        <v>16.370653104925054</v>
      </c>
      <c r="F745" s="532">
        <v>25460.14</v>
      </c>
    </row>
    <row r="746" spans="1:6" ht="15">
      <c r="A746" s="531" t="s">
        <v>926</v>
      </c>
      <c r="B746" s="532">
        <v>1523602</v>
      </c>
      <c r="C746" s="532">
        <v>172969</v>
      </c>
      <c r="D746" s="532">
        <v>115887.69</v>
      </c>
      <c r="E746" s="529">
        <f t="shared" si="16"/>
        <v>7.60616552091688</v>
      </c>
      <c r="F746" s="532">
        <v>101582.52</v>
      </c>
    </row>
    <row r="747" spans="1:6" ht="26.25">
      <c r="A747" s="531" t="s">
        <v>932</v>
      </c>
      <c r="B747" s="532">
        <v>275379</v>
      </c>
      <c r="C747" s="532">
        <v>51593</v>
      </c>
      <c r="D747" s="532">
        <v>21158.66</v>
      </c>
      <c r="E747" s="529">
        <f t="shared" si="16"/>
        <v>7.6834689645906185</v>
      </c>
      <c r="F747" s="532">
        <v>6853.49</v>
      </c>
    </row>
    <row r="748" spans="1:6" ht="39">
      <c r="A748" s="531" t="s">
        <v>934</v>
      </c>
      <c r="B748" s="532">
        <v>81766</v>
      </c>
      <c r="C748" s="532">
        <v>10054</v>
      </c>
      <c r="D748" s="532">
        <v>7568</v>
      </c>
      <c r="E748" s="529">
        <f t="shared" si="16"/>
        <v>9.255680845339139</v>
      </c>
      <c r="F748" s="532">
        <v>7568</v>
      </c>
    </row>
    <row r="749" spans="1:6" ht="15">
      <c r="A749" s="531" t="s">
        <v>1007</v>
      </c>
      <c r="B749" s="532">
        <v>1166457</v>
      </c>
      <c r="C749" s="532">
        <v>111322</v>
      </c>
      <c r="D749" s="532">
        <v>87161.03</v>
      </c>
      <c r="E749" s="529">
        <f t="shared" si="16"/>
        <v>7.472288305526907</v>
      </c>
      <c r="F749" s="532">
        <v>87161.03</v>
      </c>
    </row>
    <row r="750" spans="1:6" ht="39">
      <c r="A750" s="531" t="s">
        <v>1009</v>
      </c>
      <c r="B750" s="532">
        <v>1166457</v>
      </c>
      <c r="C750" s="532">
        <v>111322</v>
      </c>
      <c r="D750" s="532">
        <v>87161.03</v>
      </c>
      <c r="E750" s="529">
        <f t="shared" si="16"/>
        <v>7.472288305526907</v>
      </c>
      <c r="F750" s="532">
        <v>87161.03</v>
      </c>
    </row>
    <row r="751" spans="1:6" ht="15">
      <c r="A751" s="531" t="s">
        <v>444</v>
      </c>
      <c r="B751" s="532">
        <v>0</v>
      </c>
      <c r="C751" s="532">
        <v>0</v>
      </c>
      <c r="D751" s="532">
        <v>109977.55</v>
      </c>
      <c r="E751" s="534" t="s">
        <v>440</v>
      </c>
      <c r="F751" s="532">
        <v>81385.15</v>
      </c>
    </row>
    <row r="752" spans="1:6" ht="15">
      <c r="A752" s="237" t="s">
        <v>1054</v>
      </c>
      <c r="B752" s="238"/>
      <c r="C752" s="238"/>
      <c r="D752" s="238"/>
      <c r="E752" s="529"/>
      <c r="F752" s="238"/>
    </row>
    <row r="753" spans="1:6" ht="15">
      <c r="A753" s="237" t="s">
        <v>846</v>
      </c>
      <c r="B753" s="238">
        <v>7108507</v>
      </c>
      <c r="C753" s="238">
        <v>60685</v>
      </c>
      <c r="D753" s="238">
        <v>60685</v>
      </c>
      <c r="E753" s="239">
        <f t="shared" si="16"/>
        <v>0.853695438437354</v>
      </c>
      <c r="F753" s="238">
        <v>7264</v>
      </c>
    </row>
    <row r="754" spans="1:6" ht="15">
      <c r="A754" s="531" t="s">
        <v>855</v>
      </c>
      <c r="B754" s="532">
        <v>7108507</v>
      </c>
      <c r="C754" s="532">
        <v>60685</v>
      </c>
      <c r="D754" s="532">
        <v>60685</v>
      </c>
      <c r="E754" s="529">
        <f t="shared" si="16"/>
        <v>0.853695438437354</v>
      </c>
      <c r="F754" s="532">
        <v>7264</v>
      </c>
    </row>
    <row r="755" spans="1:6" ht="26.25">
      <c r="A755" s="531" t="s">
        <v>857</v>
      </c>
      <c r="B755" s="532">
        <v>4327563</v>
      </c>
      <c r="C755" s="532">
        <v>60685</v>
      </c>
      <c r="D755" s="532">
        <v>60685</v>
      </c>
      <c r="E755" s="529">
        <f t="shared" si="16"/>
        <v>1.4022903883779394</v>
      </c>
      <c r="F755" s="532">
        <v>7264</v>
      </c>
    </row>
    <row r="756" spans="1:6" ht="26.25">
      <c r="A756" s="531" t="s">
        <v>1005</v>
      </c>
      <c r="B756" s="532">
        <v>2780944</v>
      </c>
      <c r="C756" s="532">
        <v>0</v>
      </c>
      <c r="D756" s="532">
        <v>0</v>
      </c>
      <c r="E756" s="529">
        <f t="shared" si="16"/>
        <v>0</v>
      </c>
      <c r="F756" s="532">
        <v>0</v>
      </c>
    </row>
    <row r="757" spans="1:6" ht="15">
      <c r="A757" s="237" t="s">
        <v>983</v>
      </c>
      <c r="B757" s="238">
        <v>7108507</v>
      </c>
      <c r="C757" s="238">
        <v>60685</v>
      </c>
      <c r="D757" s="238">
        <v>59058.39</v>
      </c>
      <c r="E757" s="239">
        <f t="shared" si="16"/>
        <v>0.8308128556390251</v>
      </c>
      <c r="F757" s="238">
        <v>44956.31</v>
      </c>
    </row>
    <row r="758" spans="1:6" ht="15">
      <c r="A758" s="531" t="s">
        <v>860</v>
      </c>
      <c r="B758" s="532">
        <v>7108507</v>
      </c>
      <c r="C758" s="532">
        <v>60685</v>
      </c>
      <c r="D758" s="532">
        <v>59058.39</v>
      </c>
      <c r="E758" s="529">
        <f t="shared" si="16"/>
        <v>0.8308128556390251</v>
      </c>
      <c r="F758" s="532">
        <v>44956.31</v>
      </c>
    </row>
    <row r="759" spans="1:6" ht="15">
      <c r="A759" s="531" t="s">
        <v>862</v>
      </c>
      <c r="B759" s="532">
        <v>4294921</v>
      </c>
      <c r="C759" s="532">
        <v>60685</v>
      </c>
      <c r="D759" s="532">
        <v>59058.39</v>
      </c>
      <c r="E759" s="529">
        <f t="shared" si="16"/>
        <v>1.3750751177961131</v>
      </c>
      <c r="F759" s="532">
        <v>44956.31</v>
      </c>
    </row>
    <row r="760" spans="1:6" ht="15">
      <c r="A760" s="531" t="s">
        <v>864</v>
      </c>
      <c r="B760" s="532">
        <v>69573</v>
      </c>
      <c r="C760" s="532">
        <v>5619</v>
      </c>
      <c r="D760" s="532">
        <v>5618.79</v>
      </c>
      <c r="E760" s="529">
        <f t="shared" si="16"/>
        <v>8.076107110517011</v>
      </c>
      <c r="F760" s="532">
        <v>5618.79</v>
      </c>
    </row>
    <row r="761" spans="1:6" ht="15">
      <c r="A761" s="531" t="s">
        <v>866</v>
      </c>
      <c r="B761" s="532">
        <v>56067</v>
      </c>
      <c r="C761" s="532">
        <v>4528</v>
      </c>
      <c r="D761" s="532">
        <v>4528</v>
      </c>
      <c r="E761" s="529">
        <f t="shared" si="16"/>
        <v>8.076051866516847</v>
      </c>
      <c r="F761" s="532">
        <v>4528</v>
      </c>
    </row>
    <row r="762" spans="1:6" ht="15">
      <c r="A762" s="531" t="s">
        <v>870</v>
      </c>
      <c r="B762" s="532">
        <v>4225348</v>
      </c>
      <c r="C762" s="532">
        <v>55066</v>
      </c>
      <c r="D762" s="532">
        <v>53439.6</v>
      </c>
      <c r="E762" s="529">
        <f t="shared" si="16"/>
        <v>1.2647384310120728</v>
      </c>
      <c r="F762" s="532">
        <v>39337.52</v>
      </c>
    </row>
    <row r="763" spans="1:6" ht="15">
      <c r="A763" s="531" t="s">
        <v>926</v>
      </c>
      <c r="B763" s="532">
        <v>2813586</v>
      </c>
      <c r="C763" s="532">
        <v>0</v>
      </c>
      <c r="D763" s="532">
        <v>0</v>
      </c>
      <c r="E763" s="529">
        <f t="shared" si="16"/>
        <v>0</v>
      </c>
      <c r="F763" s="532">
        <v>0</v>
      </c>
    </row>
    <row r="764" spans="1:6" ht="15">
      <c r="A764" s="531" t="s">
        <v>928</v>
      </c>
      <c r="B764" s="532">
        <v>32642</v>
      </c>
      <c r="C764" s="532">
        <v>0</v>
      </c>
      <c r="D764" s="532">
        <v>0</v>
      </c>
      <c r="E764" s="529">
        <f t="shared" si="16"/>
        <v>0</v>
      </c>
      <c r="F764" s="532">
        <v>0</v>
      </c>
    </row>
    <row r="765" spans="1:6" ht="26.25">
      <c r="A765" s="531" t="s">
        <v>996</v>
      </c>
      <c r="B765" s="532">
        <v>32642</v>
      </c>
      <c r="C765" s="532">
        <v>0</v>
      </c>
      <c r="D765" s="532">
        <v>0</v>
      </c>
      <c r="E765" s="529">
        <f t="shared" si="16"/>
        <v>0</v>
      </c>
      <c r="F765" s="532">
        <v>0</v>
      </c>
    </row>
    <row r="766" spans="1:6" ht="39">
      <c r="A766" s="531" t="s">
        <v>998</v>
      </c>
      <c r="B766" s="532">
        <v>32642</v>
      </c>
      <c r="C766" s="532">
        <v>0</v>
      </c>
      <c r="D766" s="532">
        <v>0</v>
      </c>
      <c r="E766" s="529">
        <f t="shared" si="16"/>
        <v>0</v>
      </c>
      <c r="F766" s="532">
        <v>0</v>
      </c>
    </row>
    <row r="767" spans="1:6" ht="15">
      <c r="A767" s="531" t="s">
        <v>1007</v>
      </c>
      <c r="B767" s="532">
        <v>2780944</v>
      </c>
      <c r="C767" s="532">
        <v>0</v>
      </c>
      <c r="D767" s="532">
        <v>0</v>
      </c>
      <c r="E767" s="529">
        <f t="shared" si="16"/>
        <v>0</v>
      </c>
      <c r="F767" s="532">
        <v>0</v>
      </c>
    </row>
    <row r="768" spans="1:6" ht="39">
      <c r="A768" s="531" t="s">
        <v>1009</v>
      </c>
      <c r="B768" s="532">
        <v>2780944</v>
      </c>
      <c r="C768" s="532">
        <v>0</v>
      </c>
      <c r="D768" s="532">
        <v>0</v>
      </c>
      <c r="E768" s="529">
        <f t="shared" si="16"/>
        <v>0</v>
      </c>
      <c r="F768" s="532">
        <v>0</v>
      </c>
    </row>
    <row r="769" spans="1:6" ht="15">
      <c r="A769" s="531" t="s">
        <v>444</v>
      </c>
      <c r="B769" s="532">
        <v>0</v>
      </c>
      <c r="C769" s="532">
        <v>0</v>
      </c>
      <c r="D769" s="532">
        <v>1626.61</v>
      </c>
      <c r="E769" s="534" t="s">
        <v>440</v>
      </c>
      <c r="F769" s="532">
        <v>-37692.31</v>
      </c>
    </row>
    <row r="770" spans="1:6" ht="15">
      <c r="A770" s="237" t="s">
        <v>344</v>
      </c>
      <c r="B770" s="238"/>
      <c r="C770" s="238"/>
      <c r="D770" s="238"/>
      <c r="E770" s="529"/>
      <c r="F770" s="238"/>
    </row>
    <row r="771" spans="1:6" ht="15">
      <c r="A771" s="237" t="s">
        <v>846</v>
      </c>
      <c r="B771" s="238">
        <v>147101278</v>
      </c>
      <c r="C771" s="238">
        <v>23291613</v>
      </c>
      <c r="D771" s="238">
        <v>23293489.46</v>
      </c>
      <c r="E771" s="239">
        <f aca="true" t="shared" si="17" ref="E771:E816">D771/B771*100</f>
        <v>15.835001419906087</v>
      </c>
      <c r="F771" s="238">
        <v>21859823.09</v>
      </c>
    </row>
    <row r="772" spans="1:6" ht="26.25">
      <c r="A772" s="531" t="s">
        <v>491</v>
      </c>
      <c r="B772" s="532">
        <v>0</v>
      </c>
      <c r="C772" s="532">
        <v>0</v>
      </c>
      <c r="D772" s="532">
        <v>1876.46</v>
      </c>
      <c r="E772" s="534" t="s">
        <v>440</v>
      </c>
      <c r="F772" s="532">
        <v>366.09</v>
      </c>
    </row>
    <row r="773" spans="1:6" ht="15">
      <c r="A773" s="531" t="s">
        <v>855</v>
      </c>
      <c r="B773" s="532">
        <v>147101278</v>
      </c>
      <c r="C773" s="532">
        <v>23291613</v>
      </c>
      <c r="D773" s="532">
        <v>23291613</v>
      </c>
      <c r="E773" s="529">
        <f t="shared" si="17"/>
        <v>15.833725795366647</v>
      </c>
      <c r="F773" s="532">
        <v>21859457</v>
      </c>
    </row>
    <row r="774" spans="1:6" ht="26.25">
      <c r="A774" s="531" t="s">
        <v>857</v>
      </c>
      <c r="B774" s="532">
        <v>147101278</v>
      </c>
      <c r="C774" s="532">
        <v>23291613</v>
      </c>
      <c r="D774" s="532">
        <v>23291613</v>
      </c>
      <c r="E774" s="529">
        <f t="shared" si="17"/>
        <v>15.833725795366647</v>
      </c>
      <c r="F774" s="532">
        <v>21859457</v>
      </c>
    </row>
    <row r="775" spans="1:6" ht="15">
      <c r="A775" s="237" t="s">
        <v>983</v>
      </c>
      <c r="B775" s="238">
        <v>147101278</v>
      </c>
      <c r="C775" s="238">
        <v>23291613</v>
      </c>
      <c r="D775" s="238">
        <v>23266606.57</v>
      </c>
      <c r="E775" s="239">
        <f t="shared" si="17"/>
        <v>15.816726330548944</v>
      </c>
      <c r="F775" s="238">
        <v>21834484.35</v>
      </c>
    </row>
    <row r="776" spans="1:6" ht="15">
      <c r="A776" s="531" t="s">
        <v>860</v>
      </c>
      <c r="B776" s="532">
        <v>147101278</v>
      </c>
      <c r="C776" s="532">
        <v>23291613</v>
      </c>
      <c r="D776" s="532">
        <v>23266606.57</v>
      </c>
      <c r="E776" s="529">
        <f t="shared" si="17"/>
        <v>15.816726330548944</v>
      </c>
      <c r="F776" s="532">
        <v>21834484.35</v>
      </c>
    </row>
    <row r="777" spans="1:6" ht="15">
      <c r="A777" s="531" t="s">
        <v>892</v>
      </c>
      <c r="B777" s="532">
        <v>145608519</v>
      </c>
      <c r="C777" s="532">
        <v>23261613</v>
      </c>
      <c r="D777" s="532">
        <v>23240932.94</v>
      </c>
      <c r="E777" s="529">
        <f t="shared" si="17"/>
        <v>15.961245330707607</v>
      </c>
      <c r="F777" s="532">
        <v>21808810.72</v>
      </c>
    </row>
    <row r="778" spans="1:6" ht="15">
      <c r="A778" s="531" t="s">
        <v>894</v>
      </c>
      <c r="B778" s="532">
        <v>145608519</v>
      </c>
      <c r="C778" s="532">
        <v>23261613</v>
      </c>
      <c r="D778" s="532">
        <v>23240932.94</v>
      </c>
      <c r="E778" s="529">
        <f t="shared" si="17"/>
        <v>15.961245330707607</v>
      </c>
      <c r="F778" s="532">
        <v>21808810.72</v>
      </c>
    </row>
    <row r="779" spans="1:6" ht="15">
      <c r="A779" s="531" t="s">
        <v>926</v>
      </c>
      <c r="B779" s="532">
        <v>1492759</v>
      </c>
      <c r="C779" s="532">
        <v>30000</v>
      </c>
      <c r="D779" s="532">
        <v>25673.63</v>
      </c>
      <c r="E779" s="529">
        <f t="shared" si="17"/>
        <v>1.7198777565568188</v>
      </c>
      <c r="F779" s="532">
        <v>25673.63</v>
      </c>
    </row>
    <row r="780" spans="1:6" ht="39">
      <c r="A780" s="531" t="s">
        <v>934</v>
      </c>
      <c r="B780" s="532">
        <v>1492759</v>
      </c>
      <c r="C780" s="532">
        <v>30000</v>
      </c>
      <c r="D780" s="532">
        <v>25673.63</v>
      </c>
      <c r="E780" s="529">
        <f t="shared" si="17"/>
        <v>1.7198777565568188</v>
      </c>
      <c r="F780" s="532">
        <v>25673.63</v>
      </c>
    </row>
    <row r="781" spans="1:6" ht="15">
      <c r="A781" s="531" t="s">
        <v>444</v>
      </c>
      <c r="B781" s="532">
        <v>0</v>
      </c>
      <c r="C781" s="532">
        <v>0</v>
      </c>
      <c r="D781" s="532">
        <v>26882.889999993</v>
      </c>
      <c r="E781" s="534" t="s">
        <v>440</v>
      </c>
      <c r="F781" s="532">
        <v>25338.739999998</v>
      </c>
    </row>
    <row r="782" spans="1:6" ht="15">
      <c r="A782" s="237" t="s">
        <v>1041</v>
      </c>
      <c r="B782" s="238"/>
      <c r="C782" s="238"/>
      <c r="D782" s="238"/>
      <c r="E782" s="529"/>
      <c r="F782" s="238"/>
    </row>
    <row r="783" spans="1:6" ht="15">
      <c r="A783" s="237" t="s">
        <v>846</v>
      </c>
      <c r="B783" s="238">
        <v>147101278</v>
      </c>
      <c r="C783" s="238">
        <v>23291613</v>
      </c>
      <c r="D783" s="238">
        <v>23293489.46</v>
      </c>
      <c r="E783" s="239">
        <f t="shared" si="17"/>
        <v>15.835001419906087</v>
      </c>
      <c r="F783" s="238">
        <v>21859823.09</v>
      </c>
    </row>
    <row r="784" spans="1:6" ht="26.25">
      <c r="A784" s="531" t="s">
        <v>491</v>
      </c>
      <c r="B784" s="532">
        <v>0</v>
      </c>
      <c r="C784" s="532">
        <v>0</v>
      </c>
      <c r="D784" s="532">
        <v>1876.46</v>
      </c>
      <c r="E784" s="534" t="s">
        <v>440</v>
      </c>
      <c r="F784" s="532">
        <v>366.09</v>
      </c>
    </row>
    <row r="785" spans="1:6" ht="15">
      <c r="A785" s="531" t="s">
        <v>855</v>
      </c>
      <c r="B785" s="532">
        <v>147101278</v>
      </c>
      <c r="C785" s="532">
        <v>23291613</v>
      </c>
      <c r="D785" s="532">
        <v>23291613</v>
      </c>
      <c r="E785" s="529">
        <f t="shared" si="17"/>
        <v>15.833725795366647</v>
      </c>
      <c r="F785" s="532">
        <v>21859457</v>
      </c>
    </row>
    <row r="786" spans="1:6" ht="26.25">
      <c r="A786" s="531" t="s">
        <v>857</v>
      </c>
      <c r="B786" s="532">
        <v>147101278</v>
      </c>
      <c r="C786" s="532">
        <v>23291613</v>
      </c>
      <c r="D786" s="532">
        <v>23291613</v>
      </c>
      <c r="E786" s="529">
        <f t="shared" si="17"/>
        <v>15.833725795366647</v>
      </c>
      <c r="F786" s="532">
        <v>21859457</v>
      </c>
    </row>
    <row r="787" spans="1:6" ht="15">
      <c r="A787" s="237" t="s">
        <v>983</v>
      </c>
      <c r="B787" s="238">
        <v>147101278</v>
      </c>
      <c r="C787" s="238">
        <v>23291613</v>
      </c>
      <c r="D787" s="238">
        <v>23266606.57</v>
      </c>
      <c r="E787" s="239">
        <f t="shared" si="17"/>
        <v>15.816726330548944</v>
      </c>
      <c r="F787" s="238">
        <v>21834484.35</v>
      </c>
    </row>
    <row r="788" spans="1:6" ht="15">
      <c r="A788" s="531" t="s">
        <v>860</v>
      </c>
      <c r="B788" s="532">
        <v>147101278</v>
      </c>
      <c r="C788" s="532">
        <v>23291613</v>
      </c>
      <c r="D788" s="532">
        <v>23266606.57</v>
      </c>
      <c r="E788" s="529">
        <f t="shared" si="17"/>
        <v>15.816726330548944</v>
      </c>
      <c r="F788" s="532">
        <v>21834484.35</v>
      </c>
    </row>
    <row r="789" spans="1:6" ht="15">
      <c r="A789" s="531" t="s">
        <v>892</v>
      </c>
      <c r="B789" s="532">
        <v>145608519</v>
      </c>
      <c r="C789" s="532">
        <v>23261613</v>
      </c>
      <c r="D789" s="532">
        <v>23240932.94</v>
      </c>
      <c r="E789" s="529">
        <f t="shared" si="17"/>
        <v>15.961245330707607</v>
      </c>
      <c r="F789" s="532">
        <v>21808810.72</v>
      </c>
    </row>
    <row r="790" spans="1:6" ht="15">
      <c r="A790" s="531" t="s">
        <v>894</v>
      </c>
      <c r="B790" s="532">
        <v>145608519</v>
      </c>
      <c r="C790" s="532">
        <v>23261613</v>
      </c>
      <c r="D790" s="532">
        <v>23240932.94</v>
      </c>
      <c r="E790" s="529">
        <f t="shared" si="17"/>
        <v>15.961245330707607</v>
      </c>
      <c r="F790" s="532">
        <v>21808810.72</v>
      </c>
    </row>
    <row r="791" spans="1:6" ht="15">
      <c r="A791" s="531" t="s">
        <v>926</v>
      </c>
      <c r="B791" s="532">
        <v>1492759</v>
      </c>
      <c r="C791" s="532">
        <v>30000</v>
      </c>
      <c r="D791" s="532">
        <v>25673.63</v>
      </c>
      <c r="E791" s="529">
        <f t="shared" si="17"/>
        <v>1.7198777565568188</v>
      </c>
      <c r="F791" s="532">
        <v>25673.63</v>
      </c>
    </row>
    <row r="792" spans="1:6" ht="39">
      <c r="A792" s="531" t="s">
        <v>934</v>
      </c>
      <c r="B792" s="532">
        <v>1492759</v>
      </c>
      <c r="C792" s="532">
        <v>30000</v>
      </c>
      <c r="D792" s="532">
        <v>25673.63</v>
      </c>
      <c r="E792" s="529">
        <f t="shared" si="17"/>
        <v>1.7198777565568188</v>
      </c>
      <c r="F792" s="532">
        <v>25673.63</v>
      </c>
    </row>
    <row r="793" spans="1:6" ht="15">
      <c r="A793" s="531" t="s">
        <v>444</v>
      </c>
      <c r="B793" s="532">
        <v>0</v>
      </c>
      <c r="C793" s="532">
        <v>0</v>
      </c>
      <c r="D793" s="532">
        <v>26882.890000001</v>
      </c>
      <c r="E793" s="534" t="s">
        <v>440</v>
      </c>
      <c r="F793" s="532">
        <v>25338.739999998</v>
      </c>
    </row>
    <row r="794" spans="1:6" ht="15">
      <c r="A794" s="237" t="s">
        <v>345</v>
      </c>
      <c r="B794" s="238"/>
      <c r="C794" s="238"/>
      <c r="D794" s="238"/>
      <c r="E794" s="529"/>
      <c r="F794" s="238"/>
    </row>
    <row r="795" spans="1:6" ht="15">
      <c r="A795" s="237" t="s">
        <v>846</v>
      </c>
      <c r="B795" s="238">
        <v>138834452</v>
      </c>
      <c r="C795" s="238">
        <v>22296044</v>
      </c>
      <c r="D795" s="238">
        <v>22331247.58</v>
      </c>
      <c r="E795" s="239">
        <f t="shared" si="17"/>
        <v>16.084802625215822</v>
      </c>
      <c r="F795" s="238">
        <v>11366831.98</v>
      </c>
    </row>
    <row r="796" spans="1:6" ht="26.25">
      <c r="A796" s="531" t="s">
        <v>491</v>
      </c>
      <c r="B796" s="532">
        <v>0</v>
      </c>
      <c r="C796" s="532">
        <v>0</v>
      </c>
      <c r="D796" s="532">
        <v>20409.43</v>
      </c>
      <c r="E796" s="534" t="s">
        <v>440</v>
      </c>
      <c r="F796" s="532">
        <v>16910.83</v>
      </c>
    </row>
    <row r="797" spans="1:6" ht="15">
      <c r="A797" s="531" t="s">
        <v>493</v>
      </c>
      <c r="B797" s="532">
        <v>0</v>
      </c>
      <c r="C797" s="532">
        <v>0</v>
      </c>
      <c r="D797" s="532">
        <v>14794.15</v>
      </c>
      <c r="E797" s="534" t="s">
        <v>440</v>
      </c>
      <c r="F797" s="532">
        <v>14794.15</v>
      </c>
    </row>
    <row r="798" spans="1:6" ht="15">
      <c r="A798" s="531" t="s">
        <v>851</v>
      </c>
      <c r="B798" s="532">
        <v>0</v>
      </c>
      <c r="C798" s="532">
        <v>0</v>
      </c>
      <c r="D798" s="532">
        <v>14794.15</v>
      </c>
      <c r="E798" s="534" t="s">
        <v>440</v>
      </c>
      <c r="F798" s="532">
        <v>14794.15</v>
      </c>
    </row>
    <row r="799" spans="1:6" ht="15">
      <c r="A799" s="531" t="s">
        <v>853</v>
      </c>
      <c r="B799" s="532">
        <v>0</v>
      </c>
      <c r="C799" s="532">
        <v>0</v>
      </c>
      <c r="D799" s="532">
        <v>14794.15</v>
      </c>
      <c r="E799" s="534" t="s">
        <v>440</v>
      </c>
      <c r="F799" s="532">
        <v>14794.15</v>
      </c>
    </row>
    <row r="800" spans="1:6" ht="15">
      <c r="A800" s="531" t="s">
        <v>855</v>
      </c>
      <c r="B800" s="532">
        <v>138834452</v>
      </c>
      <c r="C800" s="532">
        <v>22296044</v>
      </c>
      <c r="D800" s="532">
        <v>22296044</v>
      </c>
      <c r="E800" s="529">
        <f t="shared" si="17"/>
        <v>16.059446109240955</v>
      </c>
      <c r="F800" s="532">
        <v>11335127</v>
      </c>
    </row>
    <row r="801" spans="1:6" ht="26.25">
      <c r="A801" s="531" t="s">
        <v>857</v>
      </c>
      <c r="B801" s="532">
        <v>138834452</v>
      </c>
      <c r="C801" s="532">
        <v>22296044</v>
      </c>
      <c r="D801" s="532">
        <v>22296044</v>
      </c>
      <c r="E801" s="529">
        <f t="shared" si="17"/>
        <v>16.059446109240955</v>
      </c>
      <c r="F801" s="532">
        <v>11335127</v>
      </c>
    </row>
    <row r="802" spans="1:6" ht="15">
      <c r="A802" s="237" t="s">
        <v>983</v>
      </c>
      <c r="B802" s="238">
        <v>138834452</v>
      </c>
      <c r="C802" s="238">
        <v>22296044</v>
      </c>
      <c r="D802" s="238">
        <v>21999990.13</v>
      </c>
      <c r="E802" s="239">
        <f t="shared" si="17"/>
        <v>15.846203743433943</v>
      </c>
      <c r="F802" s="238">
        <v>11724775.76</v>
      </c>
    </row>
    <row r="803" spans="1:6" ht="15">
      <c r="A803" s="531" t="s">
        <v>860</v>
      </c>
      <c r="B803" s="532">
        <v>138003609</v>
      </c>
      <c r="C803" s="532">
        <v>22290494</v>
      </c>
      <c r="D803" s="532">
        <v>21998213.81</v>
      </c>
      <c r="E803" s="529">
        <f t="shared" si="17"/>
        <v>15.94031777096496</v>
      </c>
      <c r="F803" s="532">
        <v>11722999.44</v>
      </c>
    </row>
    <row r="804" spans="1:6" ht="15">
      <c r="A804" s="531" t="s">
        <v>862</v>
      </c>
      <c r="B804" s="532">
        <v>7112838</v>
      </c>
      <c r="C804" s="532">
        <v>896342</v>
      </c>
      <c r="D804" s="532">
        <v>885956.81</v>
      </c>
      <c r="E804" s="529">
        <f t="shared" si="17"/>
        <v>12.455742841324378</v>
      </c>
      <c r="F804" s="532">
        <v>225128.92</v>
      </c>
    </row>
    <row r="805" spans="1:6" ht="15">
      <c r="A805" s="531" t="s">
        <v>864</v>
      </c>
      <c r="B805" s="532">
        <v>2195814</v>
      </c>
      <c r="C805" s="532">
        <v>165000</v>
      </c>
      <c r="D805" s="532">
        <v>156625.26</v>
      </c>
      <c r="E805" s="529">
        <f t="shared" si="17"/>
        <v>7.132901967106505</v>
      </c>
      <c r="F805" s="532">
        <v>138300.58</v>
      </c>
    </row>
    <row r="806" spans="1:6" ht="15">
      <c r="A806" s="531" t="s">
        <v>866</v>
      </c>
      <c r="B806" s="532">
        <v>1764699</v>
      </c>
      <c r="C806" s="532">
        <v>133200</v>
      </c>
      <c r="D806" s="532">
        <v>128058.46</v>
      </c>
      <c r="E806" s="529">
        <f t="shared" si="17"/>
        <v>7.256674367696701</v>
      </c>
      <c r="F806" s="532">
        <v>109745.09</v>
      </c>
    </row>
    <row r="807" spans="1:6" ht="15">
      <c r="A807" s="531" t="s">
        <v>870</v>
      </c>
      <c r="B807" s="532">
        <v>4917024</v>
      </c>
      <c r="C807" s="532">
        <v>731342</v>
      </c>
      <c r="D807" s="532">
        <v>729331.55</v>
      </c>
      <c r="E807" s="529">
        <f t="shared" si="17"/>
        <v>14.832784017324302</v>
      </c>
      <c r="F807" s="532">
        <v>86828.34</v>
      </c>
    </row>
    <row r="808" spans="1:6" ht="15">
      <c r="A808" s="531" t="s">
        <v>892</v>
      </c>
      <c r="B808" s="532">
        <v>113810906</v>
      </c>
      <c r="C808" s="532">
        <v>17610722</v>
      </c>
      <c r="D808" s="532">
        <v>17601929.99</v>
      </c>
      <c r="E808" s="529">
        <f t="shared" si="17"/>
        <v>15.465943123236361</v>
      </c>
      <c r="F808" s="532">
        <v>8558561.99</v>
      </c>
    </row>
    <row r="809" spans="1:6" ht="15">
      <c r="A809" s="531" t="s">
        <v>894</v>
      </c>
      <c r="B809" s="532">
        <v>113810906</v>
      </c>
      <c r="C809" s="532">
        <v>17610722</v>
      </c>
      <c r="D809" s="532">
        <v>17601929.99</v>
      </c>
      <c r="E809" s="529">
        <f t="shared" si="17"/>
        <v>15.465943123236361</v>
      </c>
      <c r="F809" s="532">
        <v>8558561.99</v>
      </c>
    </row>
    <row r="810" spans="1:6" ht="15">
      <c r="A810" s="531" t="s">
        <v>926</v>
      </c>
      <c r="B810" s="532">
        <v>17079865</v>
      </c>
      <c r="C810" s="532">
        <v>3783430</v>
      </c>
      <c r="D810" s="532">
        <v>3510327.01</v>
      </c>
      <c r="E810" s="529">
        <f t="shared" si="17"/>
        <v>20.55242831251886</v>
      </c>
      <c r="F810" s="532">
        <v>2939308.53</v>
      </c>
    </row>
    <row r="811" spans="1:6" ht="39">
      <c r="A811" s="531" t="s">
        <v>934</v>
      </c>
      <c r="B811" s="532">
        <v>17079865</v>
      </c>
      <c r="C811" s="532">
        <v>3783430</v>
      </c>
      <c r="D811" s="532">
        <v>3510327.01</v>
      </c>
      <c r="E811" s="529">
        <f t="shared" si="17"/>
        <v>20.55242831251886</v>
      </c>
      <c r="F811" s="532">
        <v>2939308.53</v>
      </c>
    </row>
    <row r="812" spans="1:6" ht="15">
      <c r="A812" s="531" t="s">
        <v>936</v>
      </c>
      <c r="B812" s="532">
        <v>830843</v>
      </c>
      <c r="C812" s="532">
        <v>5550</v>
      </c>
      <c r="D812" s="532">
        <v>1776.32</v>
      </c>
      <c r="E812" s="529">
        <f t="shared" si="17"/>
        <v>0.21379731188684264</v>
      </c>
      <c r="F812" s="532">
        <v>1776.32</v>
      </c>
    </row>
    <row r="813" spans="1:6" ht="15">
      <c r="A813" s="531" t="s">
        <v>938</v>
      </c>
      <c r="B813" s="532">
        <v>830843</v>
      </c>
      <c r="C813" s="532">
        <v>5550</v>
      </c>
      <c r="D813" s="532">
        <v>1776.32</v>
      </c>
      <c r="E813" s="529">
        <f t="shared" si="17"/>
        <v>0.21379731188684264</v>
      </c>
      <c r="F813" s="532">
        <v>1776.32</v>
      </c>
    </row>
    <row r="814" spans="1:6" ht="15">
      <c r="A814" s="531" t="s">
        <v>444</v>
      </c>
      <c r="B814" s="532">
        <v>0</v>
      </c>
      <c r="C814" s="532">
        <v>0</v>
      </c>
      <c r="D814" s="532">
        <v>331257.449999996</v>
      </c>
      <c r="E814" s="534" t="s">
        <v>440</v>
      </c>
      <c r="F814" s="532">
        <v>-357943.779999997</v>
      </c>
    </row>
    <row r="815" spans="1:6" ht="15">
      <c r="A815" s="237" t="s">
        <v>1041</v>
      </c>
      <c r="B815" s="238"/>
      <c r="C815" s="238"/>
      <c r="D815" s="238"/>
      <c r="E815" s="529"/>
      <c r="F815" s="238"/>
    </row>
    <row r="816" spans="1:6" ht="15">
      <c r="A816" s="237" t="s">
        <v>846</v>
      </c>
      <c r="B816" s="238">
        <v>143865692</v>
      </c>
      <c r="C816" s="238">
        <v>22417399</v>
      </c>
      <c r="D816" s="238">
        <v>22452602.58</v>
      </c>
      <c r="E816" s="239">
        <f t="shared" si="17"/>
        <v>15.606641352686085</v>
      </c>
      <c r="F816" s="238">
        <v>11477186.98</v>
      </c>
    </row>
    <row r="817" spans="1:6" ht="26.25">
      <c r="A817" s="531" t="s">
        <v>491</v>
      </c>
      <c r="B817" s="532">
        <v>0</v>
      </c>
      <c r="C817" s="532">
        <v>0</v>
      </c>
      <c r="D817" s="532">
        <v>20409.43</v>
      </c>
      <c r="E817" s="534" t="s">
        <v>440</v>
      </c>
      <c r="F817" s="532">
        <v>16910.83</v>
      </c>
    </row>
    <row r="818" spans="1:6" ht="15">
      <c r="A818" s="531" t="s">
        <v>493</v>
      </c>
      <c r="B818" s="532">
        <v>0</v>
      </c>
      <c r="C818" s="532">
        <v>0</v>
      </c>
      <c r="D818" s="532">
        <v>14794.15</v>
      </c>
      <c r="E818" s="534" t="s">
        <v>440</v>
      </c>
      <c r="F818" s="532">
        <v>14794.15</v>
      </c>
    </row>
    <row r="819" spans="1:6" ht="15">
      <c r="A819" s="531" t="s">
        <v>851</v>
      </c>
      <c r="B819" s="532">
        <v>0</v>
      </c>
      <c r="C819" s="532">
        <v>0</v>
      </c>
      <c r="D819" s="532">
        <v>14794.15</v>
      </c>
      <c r="E819" s="534" t="s">
        <v>440</v>
      </c>
      <c r="F819" s="532">
        <v>14794.15</v>
      </c>
    </row>
    <row r="820" spans="1:6" ht="15">
      <c r="A820" s="531" t="s">
        <v>853</v>
      </c>
      <c r="B820" s="532">
        <v>0</v>
      </c>
      <c r="C820" s="532">
        <v>0</v>
      </c>
      <c r="D820" s="532">
        <v>14794.15</v>
      </c>
      <c r="E820" s="534" t="s">
        <v>440</v>
      </c>
      <c r="F820" s="532">
        <v>14794.15</v>
      </c>
    </row>
    <row r="821" spans="1:6" ht="15">
      <c r="A821" s="531" t="s">
        <v>855</v>
      </c>
      <c r="B821" s="532">
        <v>143865692</v>
      </c>
      <c r="C821" s="532">
        <v>22417399</v>
      </c>
      <c r="D821" s="532">
        <v>22417399</v>
      </c>
      <c r="E821" s="529">
        <f aca="true" t="shared" si="18" ref="E821:E884">D821/B821*100</f>
        <v>15.582171599327518</v>
      </c>
      <c r="F821" s="532">
        <v>11445482</v>
      </c>
    </row>
    <row r="822" spans="1:6" ht="26.25">
      <c r="A822" s="531" t="s">
        <v>857</v>
      </c>
      <c r="B822" s="532">
        <v>138832792</v>
      </c>
      <c r="C822" s="532">
        <v>22296044</v>
      </c>
      <c r="D822" s="532">
        <v>22296044</v>
      </c>
      <c r="E822" s="529">
        <f t="shared" si="18"/>
        <v>16.05963812929729</v>
      </c>
      <c r="F822" s="532">
        <v>11335127</v>
      </c>
    </row>
    <row r="823" spans="1:6" ht="26.25">
      <c r="A823" s="531" t="s">
        <v>1005</v>
      </c>
      <c r="B823" s="532">
        <v>5032900</v>
      </c>
      <c r="C823" s="532">
        <v>121355</v>
      </c>
      <c r="D823" s="532">
        <v>121355</v>
      </c>
      <c r="E823" s="529">
        <f t="shared" si="18"/>
        <v>2.4112340797552108</v>
      </c>
      <c r="F823" s="532">
        <v>110355</v>
      </c>
    </row>
    <row r="824" spans="1:6" ht="15">
      <c r="A824" s="237" t="s">
        <v>983</v>
      </c>
      <c r="B824" s="238">
        <v>143865692</v>
      </c>
      <c r="C824" s="238">
        <v>22417399</v>
      </c>
      <c r="D824" s="238">
        <v>22121344.85</v>
      </c>
      <c r="E824" s="239">
        <f t="shared" si="18"/>
        <v>15.37638650499106</v>
      </c>
      <c r="F824" s="238">
        <v>11846130.48</v>
      </c>
    </row>
    <row r="825" spans="1:6" ht="15">
      <c r="A825" s="531" t="s">
        <v>860</v>
      </c>
      <c r="B825" s="532">
        <v>142727349</v>
      </c>
      <c r="C825" s="532">
        <v>22411849</v>
      </c>
      <c r="D825" s="532">
        <v>22119568.53</v>
      </c>
      <c r="E825" s="529">
        <f t="shared" si="18"/>
        <v>15.49777858621896</v>
      </c>
      <c r="F825" s="532">
        <v>11844354.16</v>
      </c>
    </row>
    <row r="826" spans="1:6" ht="15">
      <c r="A826" s="531" t="s">
        <v>862</v>
      </c>
      <c r="B826" s="532">
        <v>7111178</v>
      </c>
      <c r="C826" s="532">
        <v>896342</v>
      </c>
      <c r="D826" s="532">
        <v>885956.81</v>
      </c>
      <c r="E826" s="529">
        <f t="shared" si="18"/>
        <v>12.458650451444193</v>
      </c>
      <c r="F826" s="532">
        <v>225128.92</v>
      </c>
    </row>
    <row r="827" spans="1:6" ht="15">
      <c r="A827" s="531" t="s">
        <v>864</v>
      </c>
      <c r="B827" s="532">
        <v>2195814</v>
      </c>
      <c r="C827" s="532">
        <v>165000</v>
      </c>
      <c r="D827" s="532">
        <v>156625.26</v>
      </c>
      <c r="E827" s="529">
        <f t="shared" si="18"/>
        <v>7.132901967106505</v>
      </c>
      <c r="F827" s="532">
        <v>138300.58</v>
      </c>
    </row>
    <row r="828" spans="1:6" ht="15">
      <c r="A828" s="531" t="s">
        <v>866</v>
      </c>
      <c r="B828" s="532">
        <v>1764699</v>
      </c>
      <c r="C828" s="532">
        <v>133200</v>
      </c>
      <c r="D828" s="532">
        <v>128058.46</v>
      </c>
      <c r="E828" s="529">
        <f t="shared" si="18"/>
        <v>7.256674367696701</v>
      </c>
      <c r="F828" s="532">
        <v>109745.09</v>
      </c>
    </row>
    <row r="829" spans="1:6" ht="15">
      <c r="A829" s="531" t="s">
        <v>870</v>
      </c>
      <c r="B829" s="532">
        <v>4915364</v>
      </c>
      <c r="C829" s="532">
        <v>731342</v>
      </c>
      <c r="D829" s="532">
        <v>729331.55</v>
      </c>
      <c r="E829" s="529">
        <f t="shared" si="18"/>
        <v>14.837793294657326</v>
      </c>
      <c r="F829" s="532">
        <v>86828.34</v>
      </c>
    </row>
    <row r="830" spans="1:6" ht="15">
      <c r="A830" s="531" t="s">
        <v>892</v>
      </c>
      <c r="B830" s="532">
        <v>113810906</v>
      </c>
      <c r="C830" s="532">
        <v>17610722</v>
      </c>
      <c r="D830" s="532">
        <v>17601929.99</v>
      </c>
      <c r="E830" s="529">
        <f t="shared" si="18"/>
        <v>15.465943123236361</v>
      </c>
      <c r="F830" s="532">
        <v>8558561.99</v>
      </c>
    </row>
    <row r="831" spans="1:6" ht="15">
      <c r="A831" s="531" t="s">
        <v>894</v>
      </c>
      <c r="B831" s="532">
        <v>113810906</v>
      </c>
      <c r="C831" s="532">
        <v>17610722</v>
      </c>
      <c r="D831" s="532">
        <v>17601929.99</v>
      </c>
      <c r="E831" s="529">
        <f t="shared" si="18"/>
        <v>15.465943123236361</v>
      </c>
      <c r="F831" s="532">
        <v>8558561.99</v>
      </c>
    </row>
    <row r="832" spans="1:6" ht="15">
      <c r="A832" s="531" t="s">
        <v>926</v>
      </c>
      <c r="B832" s="532">
        <v>21805265</v>
      </c>
      <c r="C832" s="532">
        <v>3904785</v>
      </c>
      <c r="D832" s="532">
        <v>3631681.73</v>
      </c>
      <c r="E832" s="529">
        <f t="shared" si="18"/>
        <v>16.655068076448508</v>
      </c>
      <c r="F832" s="532">
        <v>3060663.25</v>
      </c>
    </row>
    <row r="833" spans="1:6" ht="39">
      <c r="A833" s="531" t="s">
        <v>934</v>
      </c>
      <c r="B833" s="532">
        <v>17079865</v>
      </c>
      <c r="C833" s="532">
        <v>3783430</v>
      </c>
      <c r="D833" s="532">
        <v>3510327.01</v>
      </c>
      <c r="E833" s="529">
        <f t="shared" si="18"/>
        <v>20.55242831251886</v>
      </c>
      <c r="F833" s="532">
        <v>2939308.53</v>
      </c>
    </row>
    <row r="834" spans="1:6" ht="15">
      <c r="A834" s="531" t="s">
        <v>1007</v>
      </c>
      <c r="B834" s="532">
        <v>4725400</v>
      </c>
      <c r="C834" s="532">
        <v>121355</v>
      </c>
      <c r="D834" s="532">
        <v>121354.72</v>
      </c>
      <c r="E834" s="529">
        <f t="shared" si="18"/>
        <v>2.5681364540567997</v>
      </c>
      <c r="F834" s="532">
        <v>121354.72</v>
      </c>
    </row>
    <row r="835" spans="1:6" ht="39">
      <c r="A835" s="531" t="s">
        <v>1009</v>
      </c>
      <c r="B835" s="532">
        <v>4725400</v>
      </c>
      <c r="C835" s="532">
        <v>121355</v>
      </c>
      <c r="D835" s="532">
        <v>121354.72</v>
      </c>
      <c r="E835" s="529">
        <f t="shared" si="18"/>
        <v>2.5681364540567997</v>
      </c>
      <c r="F835" s="532">
        <v>121354.72</v>
      </c>
    </row>
    <row r="836" spans="1:6" ht="15">
      <c r="A836" s="531" t="s">
        <v>936</v>
      </c>
      <c r="B836" s="532">
        <v>1138343</v>
      </c>
      <c r="C836" s="532">
        <v>5550</v>
      </c>
      <c r="D836" s="532">
        <v>1776.32</v>
      </c>
      <c r="E836" s="529">
        <f t="shared" si="18"/>
        <v>0.15604435569946842</v>
      </c>
      <c r="F836" s="532">
        <v>1776.32</v>
      </c>
    </row>
    <row r="837" spans="1:6" ht="15">
      <c r="A837" s="531" t="s">
        <v>938</v>
      </c>
      <c r="B837" s="532">
        <v>830843</v>
      </c>
      <c r="C837" s="532">
        <v>5550</v>
      </c>
      <c r="D837" s="532">
        <v>1776.32</v>
      </c>
      <c r="E837" s="529">
        <f t="shared" si="18"/>
        <v>0.21379731188684264</v>
      </c>
      <c r="F837" s="532">
        <v>1776.32</v>
      </c>
    </row>
    <row r="838" spans="1:6" ht="26.25">
      <c r="A838" s="531" t="s">
        <v>944</v>
      </c>
      <c r="B838" s="532">
        <v>307500</v>
      </c>
      <c r="C838" s="532">
        <v>0</v>
      </c>
      <c r="D838" s="532">
        <v>0</v>
      </c>
      <c r="E838" s="529">
        <f t="shared" si="18"/>
        <v>0</v>
      </c>
      <c r="F838" s="532">
        <v>0</v>
      </c>
    </row>
    <row r="839" spans="1:6" ht="26.25">
      <c r="A839" s="531" t="s">
        <v>1017</v>
      </c>
      <c r="B839" s="532">
        <v>307500</v>
      </c>
      <c r="C839" s="532">
        <v>0</v>
      </c>
      <c r="D839" s="532">
        <v>0</v>
      </c>
      <c r="E839" s="529">
        <f t="shared" si="18"/>
        <v>0</v>
      </c>
      <c r="F839" s="532">
        <v>0</v>
      </c>
    </row>
    <row r="840" spans="1:6" ht="15">
      <c r="A840" s="531" t="s">
        <v>444</v>
      </c>
      <c r="B840" s="532">
        <v>0</v>
      </c>
      <c r="C840" s="532">
        <v>0</v>
      </c>
      <c r="D840" s="532">
        <v>331257.73</v>
      </c>
      <c r="E840" s="534" t="s">
        <v>440</v>
      </c>
      <c r="F840" s="532">
        <v>-368943.499999994</v>
      </c>
    </row>
    <row r="841" spans="1:6" ht="15">
      <c r="A841" s="237" t="s">
        <v>808</v>
      </c>
      <c r="B841" s="238"/>
      <c r="C841" s="238"/>
      <c r="D841" s="238"/>
      <c r="E841" s="529"/>
      <c r="F841" s="238"/>
    </row>
    <row r="842" spans="1:6" ht="15">
      <c r="A842" s="237" t="s">
        <v>846</v>
      </c>
      <c r="B842" s="238">
        <v>1660</v>
      </c>
      <c r="C842" s="238">
        <v>0</v>
      </c>
      <c r="D842" s="238">
        <v>0</v>
      </c>
      <c r="E842" s="239">
        <f t="shared" si="18"/>
        <v>0</v>
      </c>
      <c r="F842" s="238">
        <v>0</v>
      </c>
    </row>
    <row r="843" spans="1:6" ht="15">
      <c r="A843" s="531" t="s">
        <v>855</v>
      </c>
      <c r="B843" s="532">
        <v>1660</v>
      </c>
      <c r="C843" s="532">
        <v>0</v>
      </c>
      <c r="D843" s="532">
        <v>0</v>
      </c>
      <c r="E843" s="529">
        <f t="shared" si="18"/>
        <v>0</v>
      </c>
      <c r="F843" s="532">
        <v>0</v>
      </c>
    </row>
    <row r="844" spans="1:6" ht="26.25">
      <c r="A844" s="531" t="s">
        <v>857</v>
      </c>
      <c r="B844" s="532">
        <v>1660</v>
      </c>
      <c r="C844" s="532">
        <v>0</v>
      </c>
      <c r="D844" s="532">
        <v>0</v>
      </c>
      <c r="E844" s="529">
        <f t="shared" si="18"/>
        <v>0</v>
      </c>
      <c r="F844" s="532">
        <v>0</v>
      </c>
    </row>
    <row r="845" spans="1:6" ht="15">
      <c r="A845" s="237" t="s">
        <v>983</v>
      </c>
      <c r="B845" s="238">
        <v>1660</v>
      </c>
      <c r="C845" s="238">
        <v>0</v>
      </c>
      <c r="D845" s="238">
        <v>0</v>
      </c>
      <c r="E845" s="239">
        <f t="shared" si="18"/>
        <v>0</v>
      </c>
      <c r="F845" s="238">
        <v>0</v>
      </c>
    </row>
    <row r="846" spans="1:6" ht="15">
      <c r="A846" s="531" t="s">
        <v>860</v>
      </c>
      <c r="B846" s="532">
        <v>1660</v>
      </c>
      <c r="C846" s="532">
        <v>0</v>
      </c>
      <c r="D846" s="532">
        <v>0</v>
      </c>
      <c r="E846" s="529">
        <f t="shared" si="18"/>
        <v>0</v>
      </c>
      <c r="F846" s="532">
        <v>0</v>
      </c>
    </row>
    <row r="847" spans="1:6" ht="15">
      <c r="A847" s="531" t="s">
        <v>862</v>
      </c>
      <c r="B847" s="532">
        <v>1660</v>
      </c>
      <c r="C847" s="532">
        <v>0</v>
      </c>
      <c r="D847" s="532">
        <v>0</v>
      </c>
      <c r="E847" s="529">
        <f t="shared" si="18"/>
        <v>0</v>
      </c>
      <c r="F847" s="532">
        <v>0</v>
      </c>
    </row>
    <row r="848" spans="1:6" ht="15">
      <c r="A848" s="531" t="s">
        <v>870</v>
      </c>
      <c r="B848" s="532">
        <v>1660</v>
      </c>
      <c r="C848" s="532">
        <v>0</v>
      </c>
      <c r="D848" s="532">
        <v>0</v>
      </c>
      <c r="E848" s="529">
        <f t="shared" si="18"/>
        <v>0</v>
      </c>
      <c r="F848" s="532">
        <v>0</v>
      </c>
    </row>
    <row r="849" spans="1:6" ht="15">
      <c r="A849" s="237" t="s">
        <v>346</v>
      </c>
      <c r="B849" s="238"/>
      <c r="C849" s="238"/>
      <c r="D849" s="238"/>
      <c r="E849" s="529"/>
      <c r="F849" s="238"/>
    </row>
    <row r="850" spans="1:6" ht="15">
      <c r="A850" s="237" t="s">
        <v>846</v>
      </c>
      <c r="B850" s="238">
        <v>22929468</v>
      </c>
      <c r="C850" s="238">
        <v>4039847</v>
      </c>
      <c r="D850" s="238">
        <v>4039847</v>
      </c>
      <c r="E850" s="239">
        <f t="shared" si="18"/>
        <v>17.618581469051094</v>
      </c>
      <c r="F850" s="238">
        <v>2335658</v>
      </c>
    </row>
    <row r="851" spans="1:6" ht="15">
      <c r="A851" s="531" t="s">
        <v>855</v>
      </c>
      <c r="B851" s="532">
        <v>22929468</v>
      </c>
      <c r="C851" s="532">
        <v>4039847</v>
      </c>
      <c r="D851" s="532">
        <v>4039847</v>
      </c>
      <c r="E851" s="529">
        <f t="shared" si="18"/>
        <v>17.618581469051094</v>
      </c>
      <c r="F851" s="532">
        <v>2335658</v>
      </c>
    </row>
    <row r="852" spans="1:6" ht="26.25">
      <c r="A852" s="531" t="s">
        <v>857</v>
      </c>
      <c r="B852" s="532">
        <v>22929468</v>
      </c>
      <c r="C852" s="532">
        <v>4039847</v>
      </c>
      <c r="D852" s="532">
        <v>4039847</v>
      </c>
      <c r="E852" s="529">
        <f t="shared" si="18"/>
        <v>17.618581469051094</v>
      </c>
      <c r="F852" s="532">
        <v>2335658</v>
      </c>
    </row>
    <row r="853" spans="1:6" ht="15">
      <c r="A853" s="237" t="s">
        <v>983</v>
      </c>
      <c r="B853" s="238">
        <v>22929468</v>
      </c>
      <c r="C853" s="238">
        <v>4039847</v>
      </c>
      <c r="D853" s="238">
        <v>3911514.56</v>
      </c>
      <c r="E853" s="239">
        <f t="shared" si="18"/>
        <v>17.058898008449212</v>
      </c>
      <c r="F853" s="238">
        <v>2432031.69</v>
      </c>
    </row>
    <row r="854" spans="1:6" ht="15">
      <c r="A854" s="531" t="s">
        <v>860</v>
      </c>
      <c r="B854" s="532">
        <v>22909468</v>
      </c>
      <c r="C854" s="532">
        <v>4039847</v>
      </c>
      <c r="D854" s="532">
        <v>3911514.56</v>
      </c>
      <c r="E854" s="529">
        <f t="shared" si="18"/>
        <v>17.0737904520524</v>
      </c>
      <c r="F854" s="532">
        <v>2432031.69</v>
      </c>
    </row>
    <row r="855" spans="1:6" ht="15">
      <c r="A855" s="531" t="s">
        <v>862</v>
      </c>
      <c r="B855" s="532">
        <v>909349</v>
      </c>
      <c r="C855" s="532">
        <v>82258</v>
      </c>
      <c r="D855" s="532">
        <v>79353.65</v>
      </c>
      <c r="E855" s="529">
        <f t="shared" si="18"/>
        <v>8.726424068207034</v>
      </c>
      <c r="F855" s="532">
        <v>26106.25</v>
      </c>
    </row>
    <row r="856" spans="1:6" ht="15">
      <c r="A856" s="531" t="s">
        <v>864</v>
      </c>
      <c r="B856" s="532">
        <v>368766</v>
      </c>
      <c r="C856" s="532">
        <v>16710</v>
      </c>
      <c r="D856" s="532">
        <v>14948.6</v>
      </c>
      <c r="E856" s="529">
        <f t="shared" si="18"/>
        <v>4.053681738555073</v>
      </c>
      <c r="F856" s="532">
        <v>13419.98</v>
      </c>
    </row>
    <row r="857" spans="1:6" ht="15">
      <c r="A857" s="531" t="s">
        <v>866</v>
      </c>
      <c r="B857" s="532">
        <v>295565</v>
      </c>
      <c r="C857" s="532">
        <v>13650</v>
      </c>
      <c r="D857" s="532">
        <v>12038.42</v>
      </c>
      <c r="E857" s="529">
        <f t="shared" si="18"/>
        <v>4.073019471182312</v>
      </c>
      <c r="F857" s="532">
        <v>10509.8</v>
      </c>
    </row>
    <row r="858" spans="1:6" ht="15">
      <c r="A858" s="531" t="s">
        <v>870</v>
      </c>
      <c r="B858" s="532">
        <v>540583</v>
      </c>
      <c r="C858" s="532">
        <v>65548</v>
      </c>
      <c r="D858" s="532">
        <v>64405.05</v>
      </c>
      <c r="E858" s="529">
        <f t="shared" si="18"/>
        <v>11.913998405425254</v>
      </c>
      <c r="F858" s="532">
        <v>12686.27</v>
      </c>
    </row>
    <row r="859" spans="1:6" ht="15">
      <c r="A859" s="531" t="s">
        <v>892</v>
      </c>
      <c r="B859" s="532">
        <v>21800119</v>
      </c>
      <c r="C859" s="532">
        <v>3921029</v>
      </c>
      <c r="D859" s="532">
        <v>3808737.79</v>
      </c>
      <c r="E859" s="529">
        <f t="shared" si="18"/>
        <v>17.471178895858323</v>
      </c>
      <c r="F859" s="532">
        <v>2389061.57</v>
      </c>
    </row>
    <row r="860" spans="1:6" ht="15">
      <c r="A860" s="531" t="s">
        <v>894</v>
      </c>
      <c r="B860" s="532">
        <v>21800119</v>
      </c>
      <c r="C860" s="532">
        <v>3921029</v>
      </c>
      <c r="D860" s="532">
        <v>3808737.79</v>
      </c>
      <c r="E860" s="529">
        <f t="shared" si="18"/>
        <v>17.471178895858323</v>
      </c>
      <c r="F860" s="532">
        <v>2389061.57</v>
      </c>
    </row>
    <row r="861" spans="1:6" ht="15">
      <c r="A861" s="531" t="s">
        <v>926</v>
      </c>
      <c r="B861" s="532">
        <v>200000</v>
      </c>
      <c r="C861" s="532">
        <v>36560</v>
      </c>
      <c r="D861" s="532">
        <v>23423.12</v>
      </c>
      <c r="E861" s="529">
        <f t="shared" si="18"/>
        <v>11.71156</v>
      </c>
      <c r="F861" s="532">
        <v>16863.87</v>
      </c>
    </row>
    <row r="862" spans="1:6" ht="39">
      <c r="A862" s="531" t="s">
        <v>934</v>
      </c>
      <c r="B862" s="532">
        <v>200000</v>
      </c>
      <c r="C862" s="532">
        <v>36560</v>
      </c>
      <c r="D862" s="532">
        <v>23423.12</v>
      </c>
      <c r="E862" s="529">
        <f t="shared" si="18"/>
        <v>11.71156</v>
      </c>
      <c r="F862" s="532">
        <v>16863.87</v>
      </c>
    </row>
    <row r="863" spans="1:6" ht="15">
      <c r="A863" s="531" t="s">
        <v>936</v>
      </c>
      <c r="B863" s="532">
        <v>20000</v>
      </c>
      <c r="C863" s="532">
        <v>0</v>
      </c>
      <c r="D863" s="532">
        <v>0</v>
      </c>
      <c r="E863" s="529">
        <f t="shared" si="18"/>
        <v>0</v>
      </c>
      <c r="F863" s="532">
        <v>0</v>
      </c>
    </row>
    <row r="864" spans="1:6" ht="15">
      <c r="A864" s="531" t="s">
        <v>938</v>
      </c>
      <c r="B864" s="532">
        <v>20000</v>
      </c>
      <c r="C864" s="532">
        <v>0</v>
      </c>
      <c r="D864" s="532">
        <v>0</v>
      </c>
      <c r="E864" s="529">
        <f t="shared" si="18"/>
        <v>0</v>
      </c>
      <c r="F864" s="532">
        <v>0</v>
      </c>
    </row>
    <row r="865" spans="1:6" ht="15">
      <c r="A865" s="531" t="s">
        <v>444</v>
      </c>
      <c r="B865" s="532">
        <v>0</v>
      </c>
      <c r="C865" s="532">
        <v>0</v>
      </c>
      <c r="D865" s="532">
        <v>128332.44</v>
      </c>
      <c r="E865" s="534" t="s">
        <v>440</v>
      </c>
      <c r="F865" s="532">
        <v>-96373.69</v>
      </c>
    </row>
    <row r="866" spans="1:6" ht="15">
      <c r="A866" s="237" t="s">
        <v>1041</v>
      </c>
      <c r="B866" s="238"/>
      <c r="C866" s="238"/>
      <c r="D866" s="238"/>
      <c r="E866" s="529"/>
      <c r="F866" s="238"/>
    </row>
    <row r="867" spans="1:6" ht="15">
      <c r="A867" s="237" t="s">
        <v>846</v>
      </c>
      <c r="B867" s="238">
        <v>23493283</v>
      </c>
      <c r="C867" s="238">
        <v>4065147</v>
      </c>
      <c r="D867" s="238">
        <v>4065147</v>
      </c>
      <c r="E867" s="239">
        <f t="shared" si="18"/>
        <v>17.303443711975035</v>
      </c>
      <c r="F867" s="238">
        <v>2335658</v>
      </c>
    </row>
    <row r="868" spans="1:6" ht="15">
      <c r="A868" s="531" t="s">
        <v>855</v>
      </c>
      <c r="B868" s="532">
        <v>23493283</v>
      </c>
      <c r="C868" s="532">
        <v>4065147</v>
      </c>
      <c r="D868" s="532">
        <v>4065147</v>
      </c>
      <c r="E868" s="529">
        <f t="shared" si="18"/>
        <v>17.303443711975035</v>
      </c>
      <c r="F868" s="532">
        <v>2335658</v>
      </c>
    </row>
    <row r="869" spans="1:6" ht="26.25">
      <c r="A869" s="531" t="s">
        <v>857</v>
      </c>
      <c r="B869" s="532">
        <v>22929468</v>
      </c>
      <c r="C869" s="532">
        <v>4039847</v>
      </c>
      <c r="D869" s="532">
        <v>4039847</v>
      </c>
      <c r="E869" s="529">
        <f t="shared" si="18"/>
        <v>17.618581469051094</v>
      </c>
      <c r="F869" s="532">
        <v>2335658</v>
      </c>
    </row>
    <row r="870" spans="1:6" ht="26.25">
      <c r="A870" s="531" t="s">
        <v>1005</v>
      </c>
      <c r="B870" s="532">
        <v>563815</v>
      </c>
      <c r="C870" s="532">
        <v>25300</v>
      </c>
      <c r="D870" s="532">
        <v>25300</v>
      </c>
      <c r="E870" s="529">
        <f t="shared" si="18"/>
        <v>4.487287496785293</v>
      </c>
      <c r="F870" s="532">
        <v>0</v>
      </c>
    </row>
    <row r="871" spans="1:6" ht="15">
      <c r="A871" s="237" t="s">
        <v>983</v>
      </c>
      <c r="B871" s="238">
        <v>23493283</v>
      </c>
      <c r="C871" s="238">
        <v>4065147</v>
      </c>
      <c r="D871" s="238">
        <v>3926655.06</v>
      </c>
      <c r="E871" s="239">
        <f t="shared" si="18"/>
        <v>16.713947812232117</v>
      </c>
      <c r="F871" s="238">
        <v>2447172.19</v>
      </c>
    </row>
    <row r="872" spans="1:6" ht="15">
      <c r="A872" s="531" t="s">
        <v>860</v>
      </c>
      <c r="B872" s="532">
        <v>23449316</v>
      </c>
      <c r="C872" s="532">
        <v>4065147</v>
      </c>
      <c r="D872" s="532">
        <v>3926655.06</v>
      </c>
      <c r="E872" s="529">
        <f t="shared" si="18"/>
        <v>16.7452861311605</v>
      </c>
      <c r="F872" s="532">
        <v>2447172.19</v>
      </c>
    </row>
    <row r="873" spans="1:6" ht="15">
      <c r="A873" s="531" t="s">
        <v>862</v>
      </c>
      <c r="B873" s="532">
        <v>909349</v>
      </c>
      <c r="C873" s="532">
        <v>82258</v>
      </c>
      <c r="D873" s="532">
        <v>79353.65</v>
      </c>
      <c r="E873" s="529">
        <f t="shared" si="18"/>
        <v>8.726424068207034</v>
      </c>
      <c r="F873" s="532">
        <v>26106.25</v>
      </c>
    </row>
    <row r="874" spans="1:6" ht="15">
      <c r="A874" s="531" t="s">
        <v>864</v>
      </c>
      <c r="B874" s="532">
        <v>368766</v>
      </c>
      <c r="C874" s="532">
        <v>16710</v>
      </c>
      <c r="D874" s="532">
        <v>14948.6</v>
      </c>
      <c r="E874" s="529">
        <f t="shared" si="18"/>
        <v>4.053681738555073</v>
      </c>
      <c r="F874" s="532">
        <v>13419.98</v>
      </c>
    </row>
    <row r="875" spans="1:6" ht="15">
      <c r="A875" s="531" t="s">
        <v>866</v>
      </c>
      <c r="B875" s="532">
        <v>295565</v>
      </c>
      <c r="C875" s="532">
        <v>13650</v>
      </c>
      <c r="D875" s="532">
        <v>12038.42</v>
      </c>
      <c r="E875" s="529">
        <f t="shared" si="18"/>
        <v>4.073019471182312</v>
      </c>
      <c r="F875" s="532">
        <v>10509.8</v>
      </c>
    </row>
    <row r="876" spans="1:6" ht="15">
      <c r="A876" s="531" t="s">
        <v>870</v>
      </c>
      <c r="B876" s="532">
        <v>540583</v>
      </c>
      <c r="C876" s="532">
        <v>65548</v>
      </c>
      <c r="D876" s="532">
        <v>64405.05</v>
      </c>
      <c r="E876" s="529">
        <f t="shared" si="18"/>
        <v>11.913998405425254</v>
      </c>
      <c r="F876" s="532">
        <v>12686.27</v>
      </c>
    </row>
    <row r="877" spans="1:6" ht="15">
      <c r="A877" s="531" t="s">
        <v>892</v>
      </c>
      <c r="B877" s="532">
        <v>21800119</v>
      </c>
      <c r="C877" s="532">
        <v>3921029</v>
      </c>
      <c r="D877" s="532">
        <v>3808737.79</v>
      </c>
      <c r="E877" s="529">
        <f t="shared" si="18"/>
        <v>17.471178895858323</v>
      </c>
      <c r="F877" s="532">
        <v>2389061.57</v>
      </c>
    </row>
    <row r="878" spans="1:6" ht="15">
      <c r="A878" s="531" t="s">
        <v>894</v>
      </c>
      <c r="B878" s="532">
        <v>21800119</v>
      </c>
      <c r="C878" s="532">
        <v>3921029</v>
      </c>
      <c r="D878" s="532">
        <v>3808737.79</v>
      </c>
      <c r="E878" s="529">
        <f t="shared" si="18"/>
        <v>17.471178895858323</v>
      </c>
      <c r="F878" s="532">
        <v>2389061.57</v>
      </c>
    </row>
    <row r="879" spans="1:6" ht="15">
      <c r="A879" s="531" t="s">
        <v>926</v>
      </c>
      <c r="B879" s="532">
        <v>739848</v>
      </c>
      <c r="C879" s="532">
        <v>61860</v>
      </c>
      <c r="D879" s="532">
        <v>38563.62</v>
      </c>
      <c r="E879" s="529">
        <f t="shared" si="18"/>
        <v>5.212370649106303</v>
      </c>
      <c r="F879" s="532">
        <v>32004.37</v>
      </c>
    </row>
    <row r="880" spans="1:6" ht="39">
      <c r="A880" s="531" t="s">
        <v>934</v>
      </c>
      <c r="B880" s="532">
        <v>200000</v>
      </c>
      <c r="C880" s="532">
        <v>36560</v>
      </c>
      <c r="D880" s="532">
        <v>23423.12</v>
      </c>
      <c r="E880" s="529">
        <f t="shared" si="18"/>
        <v>11.71156</v>
      </c>
      <c r="F880" s="532">
        <v>16863.87</v>
      </c>
    </row>
    <row r="881" spans="1:6" ht="15">
      <c r="A881" s="531" t="s">
        <v>1007</v>
      </c>
      <c r="B881" s="532">
        <v>539848</v>
      </c>
      <c r="C881" s="532">
        <v>25300</v>
      </c>
      <c r="D881" s="532">
        <v>15140.5</v>
      </c>
      <c r="E881" s="529">
        <f t="shared" si="18"/>
        <v>2.8045857352439945</v>
      </c>
      <c r="F881" s="532">
        <v>15140.5</v>
      </c>
    </row>
    <row r="882" spans="1:6" ht="39">
      <c r="A882" s="531" t="s">
        <v>1009</v>
      </c>
      <c r="B882" s="532">
        <v>539848</v>
      </c>
      <c r="C882" s="532">
        <v>25300</v>
      </c>
      <c r="D882" s="532">
        <v>15140.5</v>
      </c>
      <c r="E882" s="529">
        <f t="shared" si="18"/>
        <v>2.8045857352439945</v>
      </c>
      <c r="F882" s="532">
        <v>15140.5</v>
      </c>
    </row>
    <row r="883" spans="1:6" ht="15">
      <c r="A883" s="531" t="s">
        <v>936</v>
      </c>
      <c r="B883" s="532">
        <v>43967</v>
      </c>
      <c r="C883" s="532">
        <v>0</v>
      </c>
      <c r="D883" s="532">
        <v>0</v>
      </c>
      <c r="E883" s="529">
        <f t="shared" si="18"/>
        <v>0</v>
      </c>
      <c r="F883" s="532">
        <v>0</v>
      </c>
    </row>
    <row r="884" spans="1:6" ht="15">
      <c r="A884" s="531" t="s">
        <v>938</v>
      </c>
      <c r="B884" s="532">
        <v>20000</v>
      </c>
      <c r="C884" s="532">
        <v>0</v>
      </c>
      <c r="D884" s="532">
        <v>0</v>
      </c>
      <c r="E884" s="529">
        <f t="shared" si="18"/>
        <v>0</v>
      </c>
      <c r="F884" s="532">
        <v>0</v>
      </c>
    </row>
    <row r="885" spans="1:6" ht="26.25">
      <c r="A885" s="531" t="s">
        <v>944</v>
      </c>
      <c r="B885" s="532">
        <v>23967</v>
      </c>
      <c r="C885" s="532">
        <v>0</v>
      </c>
      <c r="D885" s="532">
        <v>0</v>
      </c>
      <c r="E885" s="529">
        <f aca="true" t="shared" si="19" ref="E885:E905">D885/B885*100</f>
        <v>0</v>
      </c>
      <c r="F885" s="532">
        <v>0</v>
      </c>
    </row>
    <row r="886" spans="1:6" ht="26.25">
      <c r="A886" s="531" t="s">
        <v>1017</v>
      </c>
      <c r="B886" s="532">
        <v>23967</v>
      </c>
      <c r="C886" s="532">
        <v>0</v>
      </c>
      <c r="D886" s="532">
        <v>0</v>
      </c>
      <c r="E886" s="529">
        <f t="shared" si="19"/>
        <v>0</v>
      </c>
      <c r="F886" s="532">
        <v>0</v>
      </c>
    </row>
    <row r="887" spans="1:6" ht="15">
      <c r="A887" s="531" t="s">
        <v>444</v>
      </c>
      <c r="B887" s="532">
        <v>0</v>
      </c>
      <c r="C887" s="532">
        <v>0</v>
      </c>
      <c r="D887" s="532">
        <v>138491.94</v>
      </c>
      <c r="E887" s="534" t="s">
        <v>440</v>
      </c>
      <c r="F887" s="532">
        <v>-111514.19</v>
      </c>
    </row>
    <row r="888" spans="1:6" ht="15">
      <c r="A888" s="237" t="s">
        <v>347</v>
      </c>
      <c r="B888" s="238"/>
      <c r="C888" s="238"/>
      <c r="D888" s="238"/>
      <c r="E888" s="529"/>
      <c r="F888" s="238"/>
    </row>
    <row r="889" spans="1:6" ht="15">
      <c r="A889" s="237" t="s">
        <v>846</v>
      </c>
      <c r="B889" s="238">
        <v>3640352</v>
      </c>
      <c r="C889" s="238">
        <v>389166</v>
      </c>
      <c r="D889" s="238">
        <v>489234.47</v>
      </c>
      <c r="E889" s="239">
        <f t="shared" si="19"/>
        <v>13.439207801882894</v>
      </c>
      <c r="F889" s="238">
        <v>396476.87</v>
      </c>
    </row>
    <row r="890" spans="1:6" ht="26.25">
      <c r="A890" s="531" t="s">
        <v>491</v>
      </c>
      <c r="B890" s="532">
        <v>0</v>
      </c>
      <c r="C890" s="532">
        <v>0</v>
      </c>
      <c r="D890" s="532">
        <v>42.8</v>
      </c>
      <c r="E890" s="534" t="s">
        <v>440</v>
      </c>
      <c r="F890" s="532">
        <v>42.8</v>
      </c>
    </row>
    <row r="891" spans="1:6" ht="15">
      <c r="A891" s="531" t="s">
        <v>849</v>
      </c>
      <c r="B891" s="532">
        <v>1282825</v>
      </c>
      <c r="C891" s="532">
        <v>195325</v>
      </c>
      <c r="D891" s="532">
        <v>295350.67</v>
      </c>
      <c r="E891" s="529">
        <f t="shared" si="19"/>
        <v>23.023457603336386</v>
      </c>
      <c r="F891" s="532">
        <v>293105.07</v>
      </c>
    </row>
    <row r="892" spans="1:6" ht="15">
      <c r="A892" s="531" t="s">
        <v>855</v>
      </c>
      <c r="B892" s="532">
        <v>2357527</v>
      </c>
      <c r="C892" s="532">
        <v>193841</v>
      </c>
      <c r="D892" s="532">
        <v>193841</v>
      </c>
      <c r="E892" s="529">
        <f t="shared" si="19"/>
        <v>8.222217603446323</v>
      </c>
      <c r="F892" s="532">
        <v>103329</v>
      </c>
    </row>
    <row r="893" spans="1:6" ht="26.25">
      <c r="A893" s="531" t="s">
        <v>857</v>
      </c>
      <c r="B893" s="532">
        <v>2357527</v>
      </c>
      <c r="C893" s="532">
        <v>193841</v>
      </c>
      <c r="D893" s="532">
        <v>193841</v>
      </c>
      <c r="E893" s="529">
        <f t="shared" si="19"/>
        <v>8.222217603446323</v>
      </c>
      <c r="F893" s="532">
        <v>103329</v>
      </c>
    </row>
    <row r="894" spans="1:6" ht="15">
      <c r="A894" s="237" t="s">
        <v>983</v>
      </c>
      <c r="B894" s="238">
        <v>3640352</v>
      </c>
      <c r="C894" s="238">
        <v>353349</v>
      </c>
      <c r="D894" s="238">
        <v>278098.77</v>
      </c>
      <c r="E894" s="239">
        <f t="shared" si="19"/>
        <v>7.639337349794746</v>
      </c>
      <c r="F894" s="238">
        <v>224514.71</v>
      </c>
    </row>
    <row r="895" spans="1:6" ht="15">
      <c r="A895" s="531" t="s">
        <v>860</v>
      </c>
      <c r="B895" s="532">
        <v>3632352</v>
      </c>
      <c r="C895" s="532">
        <v>352849</v>
      </c>
      <c r="D895" s="532">
        <v>277699.77</v>
      </c>
      <c r="E895" s="529">
        <f t="shared" si="19"/>
        <v>7.645177835187781</v>
      </c>
      <c r="F895" s="532">
        <v>224115.71</v>
      </c>
    </row>
    <row r="896" spans="1:6" ht="15">
      <c r="A896" s="531" t="s">
        <v>862</v>
      </c>
      <c r="B896" s="532">
        <v>3533123</v>
      </c>
      <c r="C896" s="532">
        <v>351849</v>
      </c>
      <c r="D896" s="532">
        <v>277018.46</v>
      </c>
      <c r="E896" s="529">
        <f t="shared" si="19"/>
        <v>7.840611832647775</v>
      </c>
      <c r="F896" s="532">
        <v>223907.96</v>
      </c>
    </row>
    <row r="897" spans="1:6" ht="15">
      <c r="A897" s="531" t="s">
        <v>864</v>
      </c>
      <c r="B897" s="532">
        <v>1134857</v>
      </c>
      <c r="C897" s="532">
        <v>133393</v>
      </c>
      <c r="D897" s="532">
        <v>112368.44</v>
      </c>
      <c r="E897" s="529">
        <f t="shared" si="19"/>
        <v>9.90155059183668</v>
      </c>
      <c r="F897" s="532">
        <v>69321.61</v>
      </c>
    </row>
    <row r="898" spans="1:6" ht="15">
      <c r="A898" s="531" t="s">
        <v>866</v>
      </c>
      <c r="B898" s="532">
        <v>919903</v>
      </c>
      <c r="C898" s="532">
        <v>107661</v>
      </c>
      <c r="D898" s="532">
        <v>91620.81</v>
      </c>
      <c r="E898" s="529">
        <f t="shared" si="19"/>
        <v>9.959833808564598</v>
      </c>
      <c r="F898" s="532">
        <v>56834.88</v>
      </c>
    </row>
    <row r="899" spans="1:6" ht="15">
      <c r="A899" s="531" t="s">
        <v>870</v>
      </c>
      <c r="B899" s="532">
        <v>2398266</v>
      </c>
      <c r="C899" s="532">
        <v>218456</v>
      </c>
      <c r="D899" s="532">
        <v>164650.02</v>
      </c>
      <c r="E899" s="529">
        <f t="shared" si="19"/>
        <v>6.865377735413835</v>
      </c>
      <c r="F899" s="532">
        <v>154586.35</v>
      </c>
    </row>
    <row r="900" spans="1:6" ht="15">
      <c r="A900" s="531" t="s">
        <v>892</v>
      </c>
      <c r="B900" s="532">
        <v>65470</v>
      </c>
      <c r="C900" s="532">
        <v>1000</v>
      </c>
      <c r="D900" s="532">
        <v>681.31</v>
      </c>
      <c r="E900" s="529">
        <f t="shared" si="19"/>
        <v>1.0406445700320757</v>
      </c>
      <c r="F900" s="532">
        <v>207.75</v>
      </c>
    </row>
    <row r="901" spans="1:6" ht="15">
      <c r="A901" s="531" t="s">
        <v>894</v>
      </c>
      <c r="B901" s="532">
        <v>65470</v>
      </c>
      <c r="C901" s="532">
        <v>1000</v>
      </c>
      <c r="D901" s="532">
        <v>681.31</v>
      </c>
      <c r="E901" s="529">
        <f t="shared" si="19"/>
        <v>1.0406445700320757</v>
      </c>
      <c r="F901" s="532">
        <v>207.75</v>
      </c>
    </row>
    <row r="902" spans="1:6" ht="26.25">
      <c r="A902" s="531" t="s">
        <v>920</v>
      </c>
      <c r="B902" s="532">
        <v>33759</v>
      </c>
      <c r="C902" s="532">
        <v>0</v>
      </c>
      <c r="D902" s="532">
        <v>0</v>
      </c>
      <c r="E902" s="529">
        <f t="shared" si="19"/>
        <v>0</v>
      </c>
      <c r="F902" s="532">
        <v>0</v>
      </c>
    </row>
    <row r="903" spans="1:6" ht="15">
      <c r="A903" s="531" t="s">
        <v>924</v>
      </c>
      <c r="B903" s="532">
        <v>33759</v>
      </c>
      <c r="C903" s="532">
        <v>0</v>
      </c>
      <c r="D903" s="532">
        <v>0</v>
      </c>
      <c r="E903" s="529">
        <f t="shared" si="19"/>
        <v>0</v>
      </c>
      <c r="F903" s="532">
        <v>0</v>
      </c>
    </row>
    <row r="904" spans="1:6" ht="15">
      <c r="A904" s="531" t="s">
        <v>936</v>
      </c>
      <c r="B904" s="532">
        <v>8000</v>
      </c>
      <c r="C904" s="532">
        <v>500</v>
      </c>
      <c r="D904" s="532">
        <v>399</v>
      </c>
      <c r="E904" s="529">
        <f t="shared" si="19"/>
        <v>4.987500000000001</v>
      </c>
      <c r="F904" s="532">
        <v>399</v>
      </c>
    </row>
    <row r="905" spans="1:6" ht="15">
      <c r="A905" s="531" t="s">
        <v>938</v>
      </c>
      <c r="B905" s="532">
        <v>8000</v>
      </c>
      <c r="C905" s="532">
        <v>500</v>
      </c>
      <c r="D905" s="532">
        <v>399</v>
      </c>
      <c r="E905" s="529">
        <f t="shared" si="19"/>
        <v>4.987500000000001</v>
      </c>
      <c r="F905" s="532">
        <v>399</v>
      </c>
    </row>
    <row r="906" spans="1:6" ht="15">
      <c r="A906" s="531" t="s">
        <v>444</v>
      </c>
      <c r="B906" s="532">
        <v>0</v>
      </c>
      <c r="C906" s="532">
        <v>35817</v>
      </c>
      <c r="D906" s="532">
        <v>211135.7</v>
      </c>
      <c r="E906" s="534" t="s">
        <v>440</v>
      </c>
      <c r="F906" s="532">
        <v>171962.16</v>
      </c>
    </row>
    <row r="907" spans="1:6" ht="15">
      <c r="A907" s="237" t="s">
        <v>348</v>
      </c>
      <c r="B907" s="238"/>
      <c r="C907" s="238"/>
      <c r="D907" s="238"/>
      <c r="E907" s="529"/>
      <c r="F907" s="238"/>
    </row>
    <row r="908" spans="1:6" ht="15">
      <c r="A908" s="237" t="s">
        <v>846</v>
      </c>
      <c r="B908" s="238">
        <v>3640352</v>
      </c>
      <c r="C908" s="238">
        <v>389166</v>
      </c>
      <c r="D908" s="238">
        <v>489234.47</v>
      </c>
      <c r="E908" s="239">
        <f aca="true" t="shared" si="20" ref="E908:E971">D908/B908*100</f>
        <v>13.439207801882894</v>
      </c>
      <c r="F908" s="238">
        <v>396476.87</v>
      </c>
    </row>
    <row r="909" spans="1:6" ht="26.25">
      <c r="A909" s="531" t="s">
        <v>491</v>
      </c>
      <c r="B909" s="532">
        <v>0</v>
      </c>
      <c r="C909" s="532">
        <v>0</v>
      </c>
      <c r="D909" s="532">
        <v>42.8</v>
      </c>
      <c r="E909" s="534" t="s">
        <v>440</v>
      </c>
      <c r="F909" s="532">
        <v>42.8</v>
      </c>
    </row>
    <row r="910" spans="1:6" ht="15">
      <c r="A910" s="531" t="s">
        <v>849</v>
      </c>
      <c r="B910" s="532">
        <v>1282825</v>
      </c>
      <c r="C910" s="532">
        <v>195325</v>
      </c>
      <c r="D910" s="532">
        <v>295350.67</v>
      </c>
      <c r="E910" s="529">
        <f t="shared" si="20"/>
        <v>23.023457603336386</v>
      </c>
      <c r="F910" s="532">
        <v>293105.07</v>
      </c>
    </row>
    <row r="911" spans="1:6" ht="15">
      <c r="A911" s="531" t="s">
        <v>855</v>
      </c>
      <c r="B911" s="532">
        <v>2357527</v>
      </c>
      <c r="C911" s="532">
        <v>193841</v>
      </c>
      <c r="D911" s="532">
        <v>193841</v>
      </c>
      <c r="E911" s="529">
        <f t="shared" si="20"/>
        <v>8.222217603446323</v>
      </c>
      <c r="F911" s="532">
        <v>103329</v>
      </c>
    </row>
    <row r="912" spans="1:6" ht="26.25">
      <c r="A912" s="531" t="s">
        <v>857</v>
      </c>
      <c r="B912" s="532">
        <v>2357527</v>
      </c>
      <c r="C912" s="532">
        <v>193841</v>
      </c>
      <c r="D912" s="532">
        <v>193841</v>
      </c>
      <c r="E912" s="529">
        <f t="shared" si="20"/>
        <v>8.222217603446323</v>
      </c>
      <c r="F912" s="532">
        <v>103329</v>
      </c>
    </row>
    <row r="913" spans="1:6" ht="15">
      <c r="A913" s="237" t="s">
        <v>983</v>
      </c>
      <c r="B913" s="238">
        <v>3640352</v>
      </c>
      <c r="C913" s="238">
        <v>353349</v>
      </c>
      <c r="D913" s="238">
        <v>278098.77</v>
      </c>
      <c r="E913" s="239">
        <f t="shared" si="20"/>
        <v>7.639337349794746</v>
      </c>
      <c r="F913" s="238">
        <v>224514.71</v>
      </c>
    </row>
    <row r="914" spans="1:6" ht="15">
      <c r="A914" s="531" t="s">
        <v>860</v>
      </c>
      <c r="B914" s="532">
        <v>3632352</v>
      </c>
      <c r="C914" s="532">
        <v>352849</v>
      </c>
      <c r="D914" s="532">
        <v>277699.77</v>
      </c>
      <c r="E914" s="529">
        <f t="shared" si="20"/>
        <v>7.645177835187781</v>
      </c>
      <c r="F914" s="532">
        <v>224115.71</v>
      </c>
    </row>
    <row r="915" spans="1:6" ht="15">
      <c r="A915" s="531" t="s">
        <v>862</v>
      </c>
      <c r="B915" s="532">
        <v>3533123</v>
      </c>
      <c r="C915" s="532">
        <v>351849</v>
      </c>
      <c r="D915" s="532">
        <v>277018.46</v>
      </c>
      <c r="E915" s="529">
        <f t="shared" si="20"/>
        <v>7.840611832647775</v>
      </c>
      <c r="F915" s="532">
        <v>223907.96</v>
      </c>
    </row>
    <row r="916" spans="1:6" ht="15">
      <c r="A916" s="531" t="s">
        <v>864</v>
      </c>
      <c r="B916" s="532">
        <v>1134857</v>
      </c>
      <c r="C916" s="532">
        <v>133393</v>
      </c>
      <c r="D916" s="532">
        <v>112368.44</v>
      </c>
      <c r="E916" s="529">
        <f t="shared" si="20"/>
        <v>9.90155059183668</v>
      </c>
      <c r="F916" s="532">
        <v>69321.61</v>
      </c>
    </row>
    <row r="917" spans="1:6" ht="15">
      <c r="A917" s="531" t="s">
        <v>866</v>
      </c>
      <c r="B917" s="532">
        <v>919903</v>
      </c>
      <c r="C917" s="532">
        <v>107661</v>
      </c>
      <c r="D917" s="532">
        <v>91620.81</v>
      </c>
      <c r="E917" s="529">
        <f t="shared" si="20"/>
        <v>9.959833808564598</v>
      </c>
      <c r="F917" s="532">
        <v>56834.88</v>
      </c>
    </row>
    <row r="918" spans="1:6" ht="15">
      <c r="A918" s="531" t="s">
        <v>870</v>
      </c>
      <c r="B918" s="532">
        <v>2398266</v>
      </c>
      <c r="C918" s="532">
        <v>218456</v>
      </c>
      <c r="D918" s="532">
        <v>164650.02</v>
      </c>
      <c r="E918" s="529">
        <f t="shared" si="20"/>
        <v>6.865377735413835</v>
      </c>
      <c r="F918" s="532">
        <v>154586.35</v>
      </c>
    </row>
    <row r="919" spans="1:6" ht="15">
      <c r="A919" s="531" t="s">
        <v>892</v>
      </c>
      <c r="B919" s="532">
        <v>65470</v>
      </c>
      <c r="C919" s="532">
        <v>1000</v>
      </c>
      <c r="D919" s="532">
        <v>681.31</v>
      </c>
      <c r="E919" s="529">
        <f t="shared" si="20"/>
        <v>1.0406445700320757</v>
      </c>
      <c r="F919" s="532">
        <v>207.75</v>
      </c>
    </row>
    <row r="920" spans="1:6" ht="15">
      <c r="A920" s="531" t="s">
        <v>894</v>
      </c>
      <c r="B920" s="532">
        <v>65470</v>
      </c>
      <c r="C920" s="532">
        <v>1000</v>
      </c>
      <c r="D920" s="532">
        <v>681.31</v>
      </c>
      <c r="E920" s="529">
        <f t="shared" si="20"/>
        <v>1.0406445700320757</v>
      </c>
      <c r="F920" s="532">
        <v>207.75</v>
      </c>
    </row>
    <row r="921" spans="1:6" ht="26.25">
      <c r="A921" s="531" t="s">
        <v>920</v>
      </c>
      <c r="B921" s="532">
        <v>33759</v>
      </c>
      <c r="C921" s="532">
        <v>0</v>
      </c>
      <c r="D921" s="532">
        <v>0</v>
      </c>
      <c r="E921" s="529">
        <f t="shared" si="20"/>
        <v>0</v>
      </c>
      <c r="F921" s="532">
        <v>0</v>
      </c>
    </row>
    <row r="922" spans="1:6" ht="15">
      <c r="A922" s="531" t="s">
        <v>924</v>
      </c>
      <c r="B922" s="532">
        <v>33759</v>
      </c>
      <c r="C922" s="532">
        <v>0</v>
      </c>
      <c r="D922" s="532">
        <v>0</v>
      </c>
      <c r="E922" s="529">
        <f t="shared" si="20"/>
        <v>0</v>
      </c>
      <c r="F922" s="532">
        <v>0</v>
      </c>
    </row>
    <row r="923" spans="1:6" ht="15">
      <c r="A923" s="531" t="s">
        <v>936</v>
      </c>
      <c r="B923" s="532">
        <v>8000</v>
      </c>
      <c r="C923" s="532">
        <v>500</v>
      </c>
      <c r="D923" s="532">
        <v>399</v>
      </c>
      <c r="E923" s="529">
        <f t="shared" si="20"/>
        <v>4.987500000000001</v>
      </c>
      <c r="F923" s="532">
        <v>399</v>
      </c>
    </row>
    <row r="924" spans="1:6" ht="15">
      <c r="A924" s="531" t="s">
        <v>938</v>
      </c>
      <c r="B924" s="532">
        <v>8000</v>
      </c>
      <c r="C924" s="532">
        <v>500</v>
      </c>
      <c r="D924" s="532">
        <v>399</v>
      </c>
      <c r="E924" s="529">
        <f t="shared" si="20"/>
        <v>4.987500000000001</v>
      </c>
      <c r="F924" s="532">
        <v>399</v>
      </c>
    </row>
    <row r="925" spans="1:6" ht="15">
      <c r="A925" s="531" t="s">
        <v>444</v>
      </c>
      <c r="B925" s="532">
        <v>0</v>
      </c>
      <c r="C925" s="532">
        <v>35817</v>
      </c>
      <c r="D925" s="532">
        <v>211135.7</v>
      </c>
      <c r="E925" s="534" t="s">
        <v>440</v>
      </c>
      <c r="F925" s="532">
        <v>171962.16</v>
      </c>
    </row>
    <row r="926" spans="1:6" ht="15">
      <c r="A926" s="237" t="s">
        <v>713</v>
      </c>
      <c r="B926" s="238"/>
      <c r="C926" s="238"/>
      <c r="D926" s="238"/>
      <c r="E926" s="529"/>
      <c r="F926" s="238"/>
    </row>
    <row r="927" spans="1:6" ht="15">
      <c r="A927" s="237" t="s">
        <v>846</v>
      </c>
      <c r="B927" s="238">
        <v>2196244</v>
      </c>
      <c r="C927" s="238">
        <v>272143</v>
      </c>
      <c r="D927" s="238">
        <v>429271.12</v>
      </c>
      <c r="E927" s="239">
        <f t="shared" si="20"/>
        <v>19.54569346575335</v>
      </c>
      <c r="F927" s="238">
        <v>352295.87</v>
      </c>
    </row>
    <row r="928" spans="1:6" ht="26.25">
      <c r="A928" s="531" t="s">
        <v>491</v>
      </c>
      <c r="B928" s="532">
        <v>0</v>
      </c>
      <c r="C928" s="532">
        <v>0</v>
      </c>
      <c r="D928" s="532">
        <v>42.8</v>
      </c>
      <c r="E928" s="534" t="s">
        <v>440</v>
      </c>
      <c r="F928" s="532">
        <v>42.8</v>
      </c>
    </row>
    <row r="929" spans="1:6" ht="15">
      <c r="A929" s="531" t="s">
        <v>849</v>
      </c>
      <c r="B929" s="532">
        <v>237328</v>
      </c>
      <c r="C929" s="532">
        <v>120000</v>
      </c>
      <c r="D929" s="532">
        <v>277085.32</v>
      </c>
      <c r="E929" s="529">
        <f t="shared" si="20"/>
        <v>116.75205622598261</v>
      </c>
      <c r="F929" s="532">
        <v>276386.07</v>
      </c>
    </row>
    <row r="930" spans="1:6" ht="26.25">
      <c r="A930" s="531" t="s">
        <v>1003</v>
      </c>
      <c r="B930" s="532">
        <v>36327</v>
      </c>
      <c r="C930" s="532">
        <v>0</v>
      </c>
      <c r="D930" s="532">
        <v>0</v>
      </c>
      <c r="E930" s="529">
        <f t="shared" si="20"/>
        <v>0</v>
      </c>
      <c r="F930" s="532">
        <v>0</v>
      </c>
    </row>
    <row r="931" spans="1:6" ht="15">
      <c r="A931" s="531" t="s">
        <v>855</v>
      </c>
      <c r="B931" s="532">
        <v>1958916</v>
      </c>
      <c r="C931" s="532">
        <v>152143</v>
      </c>
      <c r="D931" s="532">
        <v>152143</v>
      </c>
      <c r="E931" s="529">
        <f t="shared" si="20"/>
        <v>7.7666934161546495</v>
      </c>
      <c r="F931" s="532">
        <v>75867</v>
      </c>
    </row>
    <row r="932" spans="1:6" ht="26.25">
      <c r="A932" s="531" t="s">
        <v>857</v>
      </c>
      <c r="B932" s="532">
        <v>1958916</v>
      </c>
      <c r="C932" s="532">
        <v>152143</v>
      </c>
      <c r="D932" s="532">
        <v>152143</v>
      </c>
      <c r="E932" s="529">
        <f t="shared" si="20"/>
        <v>7.7666934161546495</v>
      </c>
      <c r="F932" s="532">
        <v>75867</v>
      </c>
    </row>
    <row r="933" spans="1:6" ht="15">
      <c r="A933" s="237" t="s">
        <v>983</v>
      </c>
      <c r="B933" s="238">
        <v>2196244</v>
      </c>
      <c r="C933" s="238">
        <v>272143</v>
      </c>
      <c r="D933" s="238">
        <v>233868.9</v>
      </c>
      <c r="E933" s="239">
        <f t="shared" si="20"/>
        <v>10.648584583498009</v>
      </c>
      <c r="F933" s="238">
        <v>188727.01</v>
      </c>
    </row>
    <row r="934" spans="1:6" ht="15">
      <c r="A934" s="531" t="s">
        <v>860</v>
      </c>
      <c r="B934" s="532">
        <v>2188744</v>
      </c>
      <c r="C934" s="532">
        <v>272143</v>
      </c>
      <c r="D934" s="532">
        <v>233868.9</v>
      </c>
      <c r="E934" s="529">
        <f t="shared" si="20"/>
        <v>10.685073265763378</v>
      </c>
      <c r="F934" s="532">
        <v>188727.01</v>
      </c>
    </row>
    <row r="935" spans="1:6" ht="15">
      <c r="A935" s="531" t="s">
        <v>862</v>
      </c>
      <c r="B935" s="532">
        <v>2152417</v>
      </c>
      <c r="C935" s="532">
        <v>272143</v>
      </c>
      <c r="D935" s="532">
        <v>233868.9</v>
      </c>
      <c r="E935" s="529">
        <f t="shared" si="20"/>
        <v>10.865408515171548</v>
      </c>
      <c r="F935" s="532">
        <v>188727.01</v>
      </c>
    </row>
    <row r="936" spans="1:6" ht="15">
      <c r="A936" s="531" t="s">
        <v>864</v>
      </c>
      <c r="B936" s="532">
        <v>770773</v>
      </c>
      <c r="C936" s="532">
        <v>93981</v>
      </c>
      <c r="D936" s="532">
        <v>84235.47</v>
      </c>
      <c r="E936" s="529">
        <f t="shared" si="20"/>
        <v>10.928700149071128</v>
      </c>
      <c r="F936" s="532">
        <v>45339.62</v>
      </c>
    </row>
    <row r="937" spans="1:6" ht="15">
      <c r="A937" s="531" t="s">
        <v>866</v>
      </c>
      <c r="B937" s="532">
        <v>614408</v>
      </c>
      <c r="C937" s="532">
        <v>73882</v>
      </c>
      <c r="D937" s="532">
        <v>67537.07</v>
      </c>
      <c r="E937" s="529">
        <f t="shared" si="20"/>
        <v>10.992218525800448</v>
      </c>
      <c r="F937" s="532">
        <v>36902.12</v>
      </c>
    </row>
    <row r="938" spans="1:6" ht="15">
      <c r="A938" s="531" t="s">
        <v>870</v>
      </c>
      <c r="B938" s="532">
        <v>1381644</v>
      </c>
      <c r="C938" s="532">
        <v>178162</v>
      </c>
      <c r="D938" s="532">
        <v>149633.43</v>
      </c>
      <c r="E938" s="529">
        <f t="shared" si="20"/>
        <v>10.830100228423529</v>
      </c>
      <c r="F938" s="532">
        <v>143387.39</v>
      </c>
    </row>
    <row r="939" spans="1:6" ht="15">
      <c r="A939" s="531" t="s">
        <v>926</v>
      </c>
      <c r="B939" s="532">
        <v>36327</v>
      </c>
      <c r="C939" s="532">
        <v>0</v>
      </c>
      <c r="D939" s="532">
        <v>0</v>
      </c>
      <c r="E939" s="529">
        <f t="shared" si="20"/>
        <v>0</v>
      </c>
      <c r="F939" s="532">
        <v>0</v>
      </c>
    </row>
    <row r="940" spans="1:6" ht="15">
      <c r="A940" s="531" t="s">
        <v>1007</v>
      </c>
      <c r="B940" s="532">
        <v>36327</v>
      </c>
      <c r="C940" s="532">
        <v>0</v>
      </c>
      <c r="D940" s="532">
        <v>0</v>
      </c>
      <c r="E940" s="529">
        <f t="shared" si="20"/>
        <v>0</v>
      </c>
      <c r="F940" s="532">
        <v>0</v>
      </c>
    </row>
    <row r="941" spans="1:6" ht="39">
      <c r="A941" s="531" t="s">
        <v>1009</v>
      </c>
      <c r="B941" s="532">
        <v>36327</v>
      </c>
      <c r="C941" s="532">
        <v>0</v>
      </c>
      <c r="D941" s="532">
        <v>0</v>
      </c>
      <c r="E941" s="529">
        <f t="shared" si="20"/>
        <v>0</v>
      </c>
      <c r="F941" s="532">
        <v>0</v>
      </c>
    </row>
    <row r="942" spans="1:6" ht="15">
      <c r="A942" s="531" t="s">
        <v>936</v>
      </c>
      <c r="B942" s="532">
        <v>7500</v>
      </c>
      <c r="C942" s="532">
        <v>0</v>
      </c>
      <c r="D942" s="532">
        <v>0</v>
      </c>
      <c r="E942" s="529">
        <f t="shared" si="20"/>
        <v>0</v>
      </c>
      <c r="F942" s="532">
        <v>0</v>
      </c>
    </row>
    <row r="943" spans="1:6" ht="15">
      <c r="A943" s="531" t="s">
        <v>938</v>
      </c>
      <c r="B943" s="532">
        <v>7500</v>
      </c>
      <c r="C943" s="532">
        <v>0</v>
      </c>
      <c r="D943" s="532">
        <v>0</v>
      </c>
      <c r="E943" s="529">
        <f t="shared" si="20"/>
        <v>0</v>
      </c>
      <c r="F943" s="532">
        <v>0</v>
      </c>
    </row>
    <row r="944" spans="1:6" ht="15">
      <c r="A944" s="531" t="s">
        <v>444</v>
      </c>
      <c r="B944" s="532">
        <v>0</v>
      </c>
      <c r="C944" s="532">
        <v>0</v>
      </c>
      <c r="D944" s="532">
        <v>195402.22</v>
      </c>
      <c r="E944" s="534" t="s">
        <v>440</v>
      </c>
      <c r="F944" s="532">
        <v>163568.86</v>
      </c>
    </row>
    <row r="945" spans="1:6" ht="15">
      <c r="A945" s="237" t="s">
        <v>1023</v>
      </c>
      <c r="B945" s="238"/>
      <c r="C945" s="238"/>
      <c r="D945" s="238"/>
      <c r="E945" s="529"/>
      <c r="F945" s="238"/>
    </row>
    <row r="946" spans="1:6" ht="15">
      <c r="A946" s="237" t="s">
        <v>846</v>
      </c>
      <c r="B946" s="238">
        <v>1414965</v>
      </c>
      <c r="C946" s="238">
        <v>116023</v>
      </c>
      <c r="D946" s="238">
        <v>58963.35</v>
      </c>
      <c r="E946" s="239">
        <f t="shared" si="20"/>
        <v>4.167124275158749</v>
      </c>
      <c r="F946" s="238">
        <v>44181</v>
      </c>
    </row>
    <row r="947" spans="1:6" ht="15">
      <c r="A947" s="531" t="s">
        <v>849</v>
      </c>
      <c r="B947" s="532">
        <v>1081824</v>
      </c>
      <c r="C947" s="532">
        <v>75325</v>
      </c>
      <c r="D947" s="532">
        <v>18265.35</v>
      </c>
      <c r="E947" s="529">
        <f t="shared" si="20"/>
        <v>1.6883846170911347</v>
      </c>
      <c r="F947" s="532">
        <v>16719</v>
      </c>
    </row>
    <row r="948" spans="1:6" ht="15">
      <c r="A948" s="531" t="s">
        <v>855</v>
      </c>
      <c r="B948" s="532">
        <v>333141</v>
      </c>
      <c r="C948" s="532">
        <v>40698</v>
      </c>
      <c r="D948" s="532">
        <v>40698</v>
      </c>
      <c r="E948" s="529">
        <f t="shared" si="20"/>
        <v>12.216448891010113</v>
      </c>
      <c r="F948" s="532">
        <v>27462</v>
      </c>
    </row>
    <row r="949" spans="1:6" ht="26.25">
      <c r="A949" s="531" t="s">
        <v>857</v>
      </c>
      <c r="B949" s="532">
        <v>333141</v>
      </c>
      <c r="C949" s="532">
        <v>40698</v>
      </c>
      <c r="D949" s="532">
        <v>40698</v>
      </c>
      <c r="E949" s="529">
        <f t="shared" si="20"/>
        <v>12.216448891010113</v>
      </c>
      <c r="F949" s="532">
        <v>27462</v>
      </c>
    </row>
    <row r="950" spans="1:6" ht="15">
      <c r="A950" s="237" t="s">
        <v>983</v>
      </c>
      <c r="B950" s="238">
        <v>1414965</v>
      </c>
      <c r="C950" s="238">
        <v>80206</v>
      </c>
      <c r="D950" s="238">
        <v>43548.56</v>
      </c>
      <c r="E950" s="239">
        <f t="shared" si="20"/>
        <v>3.077712876290226</v>
      </c>
      <c r="F950" s="238">
        <v>35579.95</v>
      </c>
    </row>
    <row r="951" spans="1:6" ht="15">
      <c r="A951" s="531" t="s">
        <v>860</v>
      </c>
      <c r="B951" s="532">
        <v>1414465</v>
      </c>
      <c r="C951" s="532">
        <v>79706</v>
      </c>
      <c r="D951" s="532">
        <v>43149.56</v>
      </c>
      <c r="E951" s="529">
        <f t="shared" si="20"/>
        <v>3.050592273403725</v>
      </c>
      <c r="F951" s="532">
        <v>35180.95</v>
      </c>
    </row>
    <row r="952" spans="1:6" ht="15">
      <c r="A952" s="531" t="s">
        <v>862</v>
      </c>
      <c r="B952" s="532">
        <v>1380706</v>
      </c>
      <c r="C952" s="532">
        <v>79706</v>
      </c>
      <c r="D952" s="532">
        <v>43149.56</v>
      </c>
      <c r="E952" s="529">
        <f t="shared" si="20"/>
        <v>3.1251808857207832</v>
      </c>
      <c r="F952" s="532">
        <v>35180.95</v>
      </c>
    </row>
    <row r="953" spans="1:6" ht="15">
      <c r="A953" s="531" t="s">
        <v>864</v>
      </c>
      <c r="B953" s="532">
        <v>364084</v>
      </c>
      <c r="C953" s="532">
        <v>39412</v>
      </c>
      <c r="D953" s="532">
        <v>28132.97</v>
      </c>
      <c r="E953" s="529">
        <f t="shared" si="20"/>
        <v>7.727054745608157</v>
      </c>
      <c r="F953" s="532">
        <v>23981.99</v>
      </c>
    </row>
    <row r="954" spans="1:6" ht="15">
      <c r="A954" s="531" t="s">
        <v>866</v>
      </c>
      <c r="B954" s="532">
        <v>305495</v>
      </c>
      <c r="C954" s="532">
        <v>33779</v>
      </c>
      <c r="D954" s="532">
        <v>24083.74</v>
      </c>
      <c r="E954" s="529">
        <f t="shared" si="20"/>
        <v>7.883513641794465</v>
      </c>
      <c r="F954" s="532">
        <v>19932.76</v>
      </c>
    </row>
    <row r="955" spans="1:6" ht="15">
      <c r="A955" s="531" t="s">
        <v>870</v>
      </c>
      <c r="B955" s="532">
        <v>1016622</v>
      </c>
      <c r="C955" s="532">
        <v>40294</v>
      </c>
      <c r="D955" s="532">
        <v>15016.59</v>
      </c>
      <c r="E955" s="529">
        <f t="shared" si="20"/>
        <v>1.4771065351723651</v>
      </c>
      <c r="F955" s="532">
        <v>11198.96</v>
      </c>
    </row>
    <row r="956" spans="1:6" ht="26.25">
      <c r="A956" s="531" t="s">
        <v>920</v>
      </c>
      <c r="B956" s="532">
        <v>33759</v>
      </c>
      <c r="C956" s="532">
        <v>0</v>
      </c>
      <c r="D956" s="532">
        <v>0</v>
      </c>
      <c r="E956" s="529">
        <f t="shared" si="20"/>
        <v>0</v>
      </c>
      <c r="F956" s="532">
        <v>0</v>
      </c>
    </row>
    <row r="957" spans="1:6" ht="15">
      <c r="A957" s="531" t="s">
        <v>924</v>
      </c>
      <c r="B957" s="532">
        <v>33759</v>
      </c>
      <c r="C957" s="532">
        <v>0</v>
      </c>
      <c r="D957" s="532">
        <v>0</v>
      </c>
      <c r="E957" s="529">
        <f t="shared" si="20"/>
        <v>0</v>
      </c>
      <c r="F957" s="532">
        <v>0</v>
      </c>
    </row>
    <row r="958" spans="1:6" ht="15">
      <c r="A958" s="531" t="s">
        <v>936</v>
      </c>
      <c r="B958" s="532">
        <v>500</v>
      </c>
      <c r="C958" s="532">
        <v>500</v>
      </c>
      <c r="D958" s="532">
        <v>399</v>
      </c>
      <c r="E958" s="529">
        <f t="shared" si="20"/>
        <v>79.80000000000001</v>
      </c>
      <c r="F958" s="532">
        <v>399</v>
      </c>
    </row>
    <row r="959" spans="1:6" ht="15">
      <c r="A959" s="531" t="s">
        <v>938</v>
      </c>
      <c r="B959" s="532">
        <v>500</v>
      </c>
      <c r="C959" s="532">
        <v>500</v>
      </c>
      <c r="D959" s="532">
        <v>399</v>
      </c>
      <c r="E959" s="529">
        <f t="shared" si="20"/>
        <v>79.80000000000001</v>
      </c>
      <c r="F959" s="532">
        <v>399</v>
      </c>
    </row>
    <row r="960" spans="1:6" ht="15">
      <c r="A960" s="531" t="s">
        <v>444</v>
      </c>
      <c r="B960" s="532">
        <v>0</v>
      </c>
      <c r="C960" s="532">
        <v>35817</v>
      </c>
      <c r="D960" s="532">
        <v>15414.79</v>
      </c>
      <c r="E960" s="534" t="s">
        <v>440</v>
      </c>
      <c r="F960" s="532">
        <v>8601.05</v>
      </c>
    </row>
    <row r="961" spans="1:6" ht="15">
      <c r="A961" s="237" t="s">
        <v>823</v>
      </c>
      <c r="B961" s="238"/>
      <c r="C961" s="238"/>
      <c r="D961" s="238"/>
      <c r="E961" s="529"/>
      <c r="F961" s="238"/>
    </row>
    <row r="962" spans="1:6" ht="15">
      <c r="A962" s="237" t="s">
        <v>846</v>
      </c>
      <c r="B962" s="238">
        <v>65470</v>
      </c>
      <c r="C962" s="238">
        <v>1000</v>
      </c>
      <c r="D962" s="238">
        <v>1000</v>
      </c>
      <c r="E962" s="239">
        <f t="shared" si="20"/>
        <v>1.527417137620284</v>
      </c>
      <c r="F962" s="238">
        <v>0</v>
      </c>
    </row>
    <row r="963" spans="1:6" ht="15">
      <c r="A963" s="531" t="s">
        <v>855</v>
      </c>
      <c r="B963" s="532">
        <v>65470</v>
      </c>
      <c r="C963" s="532">
        <v>1000</v>
      </c>
      <c r="D963" s="532">
        <v>1000</v>
      </c>
      <c r="E963" s="529">
        <f t="shared" si="20"/>
        <v>1.527417137620284</v>
      </c>
      <c r="F963" s="532">
        <v>0</v>
      </c>
    </row>
    <row r="964" spans="1:6" ht="26.25">
      <c r="A964" s="531" t="s">
        <v>857</v>
      </c>
      <c r="B964" s="532">
        <v>65470</v>
      </c>
      <c r="C964" s="532">
        <v>1000</v>
      </c>
      <c r="D964" s="532">
        <v>1000</v>
      </c>
      <c r="E964" s="529">
        <f t="shared" si="20"/>
        <v>1.527417137620284</v>
      </c>
      <c r="F964" s="532">
        <v>0</v>
      </c>
    </row>
    <row r="965" spans="1:6" ht="15">
      <c r="A965" s="237" t="s">
        <v>983</v>
      </c>
      <c r="B965" s="238">
        <v>65470</v>
      </c>
      <c r="C965" s="238">
        <v>1000</v>
      </c>
      <c r="D965" s="238">
        <v>681.31</v>
      </c>
      <c r="E965" s="239">
        <f t="shared" si="20"/>
        <v>1.0406445700320757</v>
      </c>
      <c r="F965" s="238">
        <v>207.75</v>
      </c>
    </row>
    <row r="966" spans="1:6" ht="15">
      <c r="A966" s="531" t="s">
        <v>860</v>
      </c>
      <c r="B966" s="532">
        <v>65470</v>
      </c>
      <c r="C966" s="532">
        <v>1000</v>
      </c>
      <c r="D966" s="532">
        <v>681.31</v>
      </c>
      <c r="E966" s="529">
        <f t="shared" si="20"/>
        <v>1.0406445700320757</v>
      </c>
      <c r="F966" s="532">
        <v>207.75</v>
      </c>
    </row>
    <row r="967" spans="1:6" ht="15">
      <c r="A967" s="531" t="s">
        <v>892</v>
      </c>
      <c r="B967" s="532">
        <v>65470</v>
      </c>
      <c r="C967" s="532">
        <v>1000</v>
      </c>
      <c r="D967" s="532">
        <v>681.31</v>
      </c>
      <c r="E967" s="529">
        <f t="shared" si="20"/>
        <v>1.0406445700320757</v>
      </c>
      <c r="F967" s="532">
        <v>207.75</v>
      </c>
    </row>
    <row r="968" spans="1:6" ht="15">
      <c r="A968" s="531" t="s">
        <v>894</v>
      </c>
      <c r="B968" s="532">
        <v>65470</v>
      </c>
      <c r="C968" s="532">
        <v>1000</v>
      </c>
      <c r="D968" s="532">
        <v>681.31</v>
      </c>
      <c r="E968" s="529">
        <f t="shared" si="20"/>
        <v>1.0406445700320757</v>
      </c>
      <c r="F968" s="532">
        <v>207.75</v>
      </c>
    </row>
    <row r="969" spans="1:6" ht="15">
      <c r="A969" s="531" t="s">
        <v>444</v>
      </c>
      <c r="B969" s="532">
        <v>0</v>
      </c>
      <c r="C969" s="532">
        <v>0</v>
      </c>
      <c r="D969" s="532">
        <v>318.69</v>
      </c>
      <c r="E969" s="534" t="s">
        <v>440</v>
      </c>
      <c r="F969" s="532">
        <v>-207.75</v>
      </c>
    </row>
    <row r="970" spans="1:6" ht="15">
      <c r="A970" s="237" t="s">
        <v>349</v>
      </c>
      <c r="B970" s="238"/>
      <c r="C970" s="238"/>
      <c r="D970" s="238"/>
      <c r="E970" s="529"/>
      <c r="F970" s="238"/>
    </row>
    <row r="971" spans="1:6" ht="15">
      <c r="A971" s="237" t="s">
        <v>846</v>
      </c>
      <c r="B971" s="238">
        <v>22390551</v>
      </c>
      <c r="C971" s="238">
        <v>769153</v>
      </c>
      <c r="D971" s="238">
        <v>919524.25</v>
      </c>
      <c r="E971" s="239">
        <f t="shared" si="20"/>
        <v>4.106751325592657</v>
      </c>
      <c r="F971" s="238">
        <v>599476.5</v>
      </c>
    </row>
    <row r="972" spans="1:6" ht="26.25">
      <c r="A972" s="531" t="s">
        <v>491</v>
      </c>
      <c r="B972" s="532">
        <v>0</v>
      </c>
      <c r="C972" s="532">
        <v>0</v>
      </c>
      <c r="D972" s="532">
        <v>3339.05</v>
      </c>
      <c r="E972" s="534" t="s">
        <v>440</v>
      </c>
      <c r="F972" s="532">
        <v>2650.3</v>
      </c>
    </row>
    <row r="973" spans="1:6" ht="15">
      <c r="A973" s="531" t="s">
        <v>849</v>
      </c>
      <c r="B973" s="532">
        <v>17109694</v>
      </c>
      <c r="C973" s="532">
        <v>64211</v>
      </c>
      <c r="D973" s="532">
        <v>211243.2</v>
      </c>
      <c r="E973" s="529">
        <f aca="true" t="shared" si="21" ref="E973:E1036">D973/B973*100</f>
        <v>1.2346404324940001</v>
      </c>
      <c r="F973" s="532">
        <v>211243.2</v>
      </c>
    </row>
    <row r="974" spans="1:6" ht="15">
      <c r="A974" s="531" t="s">
        <v>855</v>
      </c>
      <c r="B974" s="532">
        <v>5280857</v>
      </c>
      <c r="C974" s="532">
        <v>704942</v>
      </c>
      <c r="D974" s="532">
        <v>704942</v>
      </c>
      <c r="E974" s="529">
        <f t="shared" si="21"/>
        <v>13.349007556917373</v>
      </c>
      <c r="F974" s="532">
        <v>385583</v>
      </c>
    </row>
    <row r="975" spans="1:6" ht="26.25">
      <c r="A975" s="531" t="s">
        <v>857</v>
      </c>
      <c r="B975" s="532">
        <v>5280857</v>
      </c>
      <c r="C975" s="532">
        <v>704942</v>
      </c>
      <c r="D975" s="532">
        <v>704942</v>
      </c>
      <c r="E975" s="529">
        <f t="shared" si="21"/>
        <v>13.349007556917373</v>
      </c>
      <c r="F975" s="532">
        <v>385583</v>
      </c>
    </row>
    <row r="976" spans="1:6" ht="15">
      <c r="A976" s="237" t="s">
        <v>983</v>
      </c>
      <c r="B976" s="238">
        <v>23669014</v>
      </c>
      <c r="C976" s="238">
        <v>1984097</v>
      </c>
      <c r="D976" s="238">
        <v>1552801.24</v>
      </c>
      <c r="E976" s="239">
        <f t="shared" si="21"/>
        <v>6.560481311135309</v>
      </c>
      <c r="F976" s="238">
        <v>1417289.52</v>
      </c>
    </row>
    <row r="977" spans="1:6" ht="15">
      <c r="A977" s="531" t="s">
        <v>860</v>
      </c>
      <c r="B977" s="532">
        <v>21973224</v>
      </c>
      <c r="C977" s="532">
        <v>1963963</v>
      </c>
      <c r="D977" s="532">
        <v>1552165.85</v>
      </c>
      <c r="E977" s="529">
        <f t="shared" si="21"/>
        <v>7.063896722665731</v>
      </c>
      <c r="F977" s="532">
        <v>1416836.12</v>
      </c>
    </row>
    <row r="978" spans="1:6" ht="15">
      <c r="A978" s="531" t="s">
        <v>862</v>
      </c>
      <c r="B978" s="532">
        <v>2222039</v>
      </c>
      <c r="C978" s="532">
        <v>410324</v>
      </c>
      <c r="D978" s="532">
        <v>220922.29</v>
      </c>
      <c r="E978" s="529">
        <f t="shared" si="21"/>
        <v>9.942322794514407</v>
      </c>
      <c r="F978" s="532">
        <v>144939.19</v>
      </c>
    </row>
    <row r="979" spans="1:6" ht="15">
      <c r="A979" s="531" t="s">
        <v>864</v>
      </c>
      <c r="B979" s="532">
        <v>930244</v>
      </c>
      <c r="C979" s="532">
        <v>169916</v>
      </c>
      <c r="D979" s="532">
        <v>107633.49</v>
      </c>
      <c r="E979" s="529">
        <f t="shared" si="21"/>
        <v>11.570457858368343</v>
      </c>
      <c r="F979" s="532">
        <v>56076.84</v>
      </c>
    </row>
    <row r="980" spans="1:6" ht="15">
      <c r="A980" s="531" t="s">
        <v>866</v>
      </c>
      <c r="B980" s="532">
        <v>743905</v>
      </c>
      <c r="C980" s="532">
        <v>136384</v>
      </c>
      <c r="D980" s="532">
        <v>86687.25</v>
      </c>
      <c r="E980" s="529">
        <f t="shared" si="21"/>
        <v>11.653000047049018</v>
      </c>
      <c r="F980" s="532">
        <v>45286.59</v>
      </c>
    </row>
    <row r="981" spans="1:6" ht="15">
      <c r="A981" s="531" t="s">
        <v>870</v>
      </c>
      <c r="B981" s="532">
        <v>1291795</v>
      </c>
      <c r="C981" s="532">
        <v>240408</v>
      </c>
      <c r="D981" s="532">
        <v>113288.8</v>
      </c>
      <c r="E981" s="529">
        <f t="shared" si="21"/>
        <v>8.769874476987448</v>
      </c>
      <c r="F981" s="532">
        <v>88862.35</v>
      </c>
    </row>
    <row r="982" spans="1:6" ht="15">
      <c r="A982" s="531" t="s">
        <v>892</v>
      </c>
      <c r="B982" s="532">
        <v>2080031</v>
      </c>
      <c r="C982" s="532">
        <v>95039</v>
      </c>
      <c r="D982" s="532">
        <v>89117.48</v>
      </c>
      <c r="E982" s="529">
        <f t="shared" si="21"/>
        <v>4.284430376278046</v>
      </c>
      <c r="F982" s="532">
        <v>89117.48</v>
      </c>
    </row>
    <row r="983" spans="1:6" ht="15">
      <c r="A983" s="531" t="s">
        <v>894</v>
      </c>
      <c r="B983" s="532">
        <v>2080031</v>
      </c>
      <c r="C983" s="532">
        <v>95039</v>
      </c>
      <c r="D983" s="532">
        <v>89117.48</v>
      </c>
      <c r="E983" s="529">
        <f t="shared" si="21"/>
        <v>4.284430376278046</v>
      </c>
      <c r="F983" s="532">
        <v>89117.48</v>
      </c>
    </row>
    <row r="984" spans="1:6" ht="26.25">
      <c r="A984" s="531" t="s">
        <v>920</v>
      </c>
      <c r="B984" s="532">
        <v>7222475</v>
      </c>
      <c r="C984" s="532">
        <v>965019</v>
      </c>
      <c r="D984" s="532">
        <v>770904.25</v>
      </c>
      <c r="E984" s="529">
        <f t="shared" si="21"/>
        <v>10.673685267169496</v>
      </c>
      <c r="F984" s="532">
        <v>745732.62</v>
      </c>
    </row>
    <row r="985" spans="1:6" ht="15">
      <c r="A985" s="531" t="s">
        <v>924</v>
      </c>
      <c r="B985" s="532">
        <v>7222475</v>
      </c>
      <c r="C985" s="532">
        <v>965019</v>
      </c>
      <c r="D985" s="532">
        <v>770904.25</v>
      </c>
      <c r="E985" s="529">
        <f t="shared" si="21"/>
        <v>10.673685267169496</v>
      </c>
      <c r="F985" s="532">
        <v>745732.62</v>
      </c>
    </row>
    <row r="986" spans="1:6" ht="15">
      <c r="A986" s="531" t="s">
        <v>926</v>
      </c>
      <c r="B986" s="532">
        <v>10448679</v>
      </c>
      <c r="C986" s="532">
        <v>493581</v>
      </c>
      <c r="D986" s="532">
        <v>471221.83</v>
      </c>
      <c r="E986" s="529">
        <f t="shared" si="21"/>
        <v>4.509869907956785</v>
      </c>
      <c r="F986" s="532">
        <v>437046.83</v>
      </c>
    </row>
    <row r="987" spans="1:6" ht="39">
      <c r="A987" s="531" t="s">
        <v>934</v>
      </c>
      <c r="B987" s="532">
        <v>10448679</v>
      </c>
      <c r="C987" s="532">
        <v>493581</v>
      </c>
      <c r="D987" s="532">
        <v>471221.83</v>
      </c>
      <c r="E987" s="529">
        <f t="shared" si="21"/>
        <v>4.509869907956785</v>
      </c>
      <c r="F987" s="532">
        <v>437046.83</v>
      </c>
    </row>
    <row r="988" spans="1:6" ht="15">
      <c r="A988" s="531" t="s">
        <v>936</v>
      </c>
      <c r="B988" s="532">
        <v>1695790</v>
      </c>
      <c r="C988" s="532">
        <v>20134</v>
      </c>
      <c r="D988" s="532">
        <v>635.39</v>
      </c>
      <c r="E988" s="529">
        <f t="shared" si="21"/>
        <v>0.03746867241816498</v>
      </c>
      <c r="F988" s="532">
        <v>453.4</v>
      </c>
    </row>
    <row r="989" spans="1:6" ht="15">
      <c r="A989" s="531" t="s">
        <v>938</v>
      </c>
      <c r="B989" s="532">
        <v>1695790</v>
      </c>
      <c r="C989" s="532">
        <v>20134</v>
      </c>
      <c r="D989" s="532">
        <v>635.39</v>
      </c>
      <c r="E989" s="529">
        <f t="shared" si="21"/>
        <v>0.03746867241816498</v>
      </c>
      <c r="F989" s="532">
        <v>453.4</v>
      </c>
    </row>
    <row r="990" spans="1:6" ht="15">
      <c r="A990" s="531" t="s">
        <v>444</v>
      </c>
      <c r="B990" s="532">
        <v>-1278463</v>
      </c>
      <c r="C990" s="532">
        <v>-1214944</v>
      </c>
      <c r="D990" s="532">
        <v>-633276.99</v>
      </c>
      <c r="E990" s="534" t="s">
        <v>440</v>
      </c>
      <c r="F990" s="532">
        <v>-817813.02</v>
      </c>
    </row>
    <row r="991" spans="1:6" ht="15">
      <c r="A991" s="531" t="s">
        <v>445</v>
      </c>
      <c r="B991" s="532">
        <v>1278463</v>
      </c>
      <c r="C991" s="532">
        <v>1214944</v>
      </c>
      <c r="D991" s="535" t="s">
        <v>440</v>
      </c>
      <c r="E991" s="534" t="s">
        <v>440</v>
      </c>
      <c r="F991" s="535" t="s">
        <v>440</v>
      </c>
    </row>
    <row r="992" spans="1:6" ht="15">
      <c r="A992" s="531" t="s">
        <v>510</v>
      </c>
      <c r="B992" s="532">
        <v>1278463</v>
      </c>
      <c r="C992" s="532">
        <v>1214944</v>
      </c>
      <c r="D992" s="535" t="s">
        <v>440</v>
      </c>
      <c r="E992" s="534" t="s">
        <v>440</v>
      </c>
      <c r="F992" s="535" t="s">
        <v>440</v>
      </c>
    </row>
    <row r="993" spans="1:6" ht="26.25">
      <c r="A993" s="531" t="s">
        <v>512</v>
      </c>
      <c r="B993" s="532">
        <v>1278463</v>
      </c>
      <c r="C993" s="532">
        <v>1214944</v>
      </c>
      <c r="D993" s="535" t="s">
        <v>440</v>
      </c>
      <c r="E993" s="534" t="s">
        <v>440</v>
      </c>
      <c r="F993" s="535" t="s">
        <v>440</v>
      </c>
    </row>
    <row r="994" spans="1:6" ht="15">
      <c r="A994" s="237" t="s">
        <v>713</v>
      </c>
      <c r="B994" s="238"/>
      <c r="C994" s="238"/>
      <c r="D994" s="238"/>
      <c r="E994" s="529"/>
      <c r="F994" s="238"/>
    </row>
    <row r="995" spans="1:6" ht="15">
      <c r="A995" s="237" t="s">
        <v>846</v>
      </c>
      <c r="B995" s="238">
        <v>204694</v>
      </c>
      <c r="C995" s="238">
        <v>15003</v>
      </c>
      <c r="D995" s="238">
        <v>15003</v>
      </c>
      <c r="E995" s="239">
        <f t="shared" si="21"/>
        <v>7.329477170801294</v>
      </c>
      <c r="F995" s="238">
        <v>4224</v>
      </c>
    </row>
    <row r="996" spans="1:6" ht="15">
      <c r="A996" s="531" t="s">
        <v>849</v>
      </c>
      <c r="B996" s="532">
        <v>93970</v>
      </c>
      <c r="C996" s="532">
        <v>0</v>
      </c>
      <c r="D996" s="532">
        <v>0</v>
      </c>
      <c r="E996" s="529">
        <f t="shared" si="21"/>
        <v>0</v>
      </c>
      <c r="F996" s="532">
        <v>0</v>
      </c>
    </row>
    <row r="997" spans="1:6" ht="26.25">
      <c r="A997" s="531" t="s">
        <v>1003</v>
      </c>
      <c r="B997" s="532">
        <v>93970</v>
      </c>
      <c r="C997" s="532">
        <v>0</v>
      </c>
      <c r="D997" s="532">
        <v>0</v>
      </c>
      <c r="E997" s="529">
        <f t="shared" si="21"/>
        <v>0</v>
      </c>
      <c r="F997" s="532">
        <v>0</v>
      </c>
    </row>
    <row r="998" spans="1:6" ht="15">
      <c r="A998" s="531" t="s">
        <v>855</v>
      </c>
      <c r="B998" s="532">
        <v>110724</v>
      </c>
      <c r="C998" s="532">
        <v>15003</v>
      </c>
      <c r="D998" s="532">
        <v>15003</v>
      </c>
      <c r="E998" s="529">
        <f t="shared" si="21"/>
        <v>13.549907879050613</v>
      </c>
      <c r="F998" s="532">
        <v>4224</v>
      </c>
    </row>
    <row r="999" spans="1:6" ht="26.25">
      <c r="A999" s="531" t="s">
        <v>857</v>
      </c>
      <c r="B999" s="532">
        <v>110724</v>
      </c>
      <c r="C999" s="532">
        <v>15003</v>
      </c>
      <c r="D999" s="532">
        <v>15003</v>
      </c>
      <c r="E999" s="529">
        <f t="shared" si="21"/>
        <v>13.549907879050613</v>
      </c>
      <c r="F999" s="532">
        <v>4224</v>
      </c>
    </row>
    <row r="1000" spans="1:6" ht="15">
      <c r="A1000" s="237" t="s">
        <v>983</v>
      </c>
      <c r="B1000" s="238">
        <v>204694</v>
      </c>
      <c r="C1000" s="238">
        <v>15003</v>
      </c>
      <c r="D1000" s="238">
        <v>6018.56</v>
      </c>
      <c r="E1000" s="239">
        <f t="shared" si="21"/>
        <v>2.9402718203757807</v>
      </c>
      <c r="F1000" s="238">
        <v>3213.46</v>
      </c>
    </row>
    <row r="1001" spans="1:6" ht="15">
      <c r="A1001" s="531" t="s">
        <v>860</v>
      </c>
      <c r="B1001" s="532">
        <v>204694</v>
      </c>
      <c r="C1001" s="532">
        <v>15003</v>
      </c>
      <c r="D1001" s="532">
        <v>6018.56</v>
      </c>
      <c r="E1001" s="529">
        <f t="shared" si="21"/>
        <v>2.9402718203757807</v>
      </c>
      <c r="F1001" s="532">
        <v>3213.46</v>
      </c>
    </row>
    <row r="1002" spans="1:6" ht="15">
      <c r="A1002" s="531" t="s">
        <v>862</v>
      </c>
      <c r="B1002" s="532">
        <v>110724</v>
      </c>
      <c r="C1002" s="532">
        <v>15003</v>
      </c>
      <c r="D1002" s="532">
        <v>6018.56</v>
      </c>
      <c r="E1002" s="529">
        <f t="shared" si="21"/>
        <v>5.435641775947401</v>
      </c>
      <c r="F1002" s="532">
        <v>3213.46</v>
      </c>
    </row>
    <row r="1003" spans="1:6" ht="15">
      <c r="A1003" s="531" t="s">
        <v>864</v>
      </c>
      <c r="B1003" s="532">
        <v>38207</v>
      </c>
      <c r="C1003" s="532">
        <v>7186</v>
      </c>
      <c r="D1003" s="532">
        <v>4808.15</v>
      </c>
      <c r="E1003" s="529">
        <f t="shared" si="21"/>
        <v>12.584474049257988</v>
      </c>
      <c r="F1003" s="532">
        <v>2660.8</v>
      </c>
    </row>
    <row r="1004" spans="1:6" ht="15">
      <c r="A1004" s="531" t="s">
        <v>866</v>
      </c>
      <c r="B1004" s="532">
        <v>30718</v>
      </c>
      <c r="C1004" s="532">
        <v>5779</v>
      </c>
      <c r="D1004" s="532">
        <v>3988.49</v>
      </c>
      <c r="E1004" s="529">
        <f t="shared" si="21"/>
        <v>12.984211211667427</v>
      </c>
      <c r="F1004" s="532">
        <v>2114.46</v>
      </c>
    </row>
    <row r="1005" spans="1:6" ht="15">
      <c r="A1005" s="531" t="s">
        <v>870</v>
      </c>
      <c r="B1005" s="532">
        <v>72517</v>
      </c>
      <c r="C1005" s="532">
        <v>7817</v>
      </c>
      <c r="D1005" s="532">
        <v>1210.41</v>
      </c>
      <c r="E1005" s="529">
        <f t="shared" si="21"/>
        <v>1.6691396500131004</v>
      </c>
      <c r="F1005" s="532">
        <v>552.66</v>
      </c>
    </row>
    <row r="1006" spans="1:6" ht="15">
      <c r="A1006" s="531" t="s">
        <v>926</v>
      </c>
      <c r="B1006" s="532">
        <v>93970</v>
      </c>
      <c r="C1006" s="532">
        <v>0</v>
      </c>
      <c r="D1006" s="532">
        <v>0</v>
      </c>
      <c r="E1006" s="529">
        <f t="shared" si="21"/>
        <v>0</v>
      </c>
      <c r="F1006" s="532">
        <v>0</v>
      </c>
    </row>
    <row r="1007" spans="1:6" ht="15">
      <c r="A1007" s="531" t="s">
        <v>1007</v>
      </c>
      <c r="B1007" s="532">
        <v>93970</v>
      </c>
      <c r="C1007" s="532">
        <v>0</v>
      </c>
      <c r="D1007" s="532">
        <v>0</v>
      </c>
      <c r="E1007" s="529">
        <f t="shared" si="21"/>
        <v>0</v>
      </c>
      <c r="F1007" s="532">
        <v>0</v>
      </c>
    </row>
    <row r="1008" spans="1:6" ht="39">
      <c r="A1008" s="531" t="s">
        <v>1009</v>
      </c>
      <c r="B1008" s="532">
        <v>93970</v>
      </c>
      <c r="C1008" s="532">
        <v>0</v>
      </c>
      <c r="D1008" s="532">
        <v>0</v>
      </c>
      <c r="E1008" s="529">
        <f t="shared" si="21"/>
        <v>0</v>
      </c>
      <c r="F1008" s="532">
        <v>0</v>
      </c>
    </row>
    <row r="1009" spans="1:6" ht="15">
      <c r="A1009" s="531" t="s">
        <v>444</v>
      </c>
      <c r="B1009" s="532">
        <v>0</v>
      </c>
      <c r="C1009" s="532">
        <v>0</v>
      </c>
      <c r="D1009" s="532">
        <v>8984.44</v>
      </c>
      <c r="E1009" s="534" t="s">
        <v>440</v>
      </c>
      <c r="F1009" s="532">
        <v>1010.54</v>
      </c>
    </row>
    <row r="1010" spans="1:6" ht="15">
      <c r="A1010" s="237" t="s">
        <v>1023</v>
      </c>
      <c r="B1010" s="238"/>
      <c r="C1010" s="238"/>
      <c r="D1010" s="238"/>
      <c r="E1010" s="529"/>
      <c r="F1010" s="238"/>
    </row>
    <row r="1011" spans="1:6" ht="15">
      <c r="A1011" s="237" t="s">
        <v>846</v>
      </c>
      <c r="B1011" s="238">
        <v>1520698</v>
      </c>
      <c r="C1011" s="238">
        <v>92053</v>
      </c>
      <c r="D1011" s="238">
        <v>79797.97</v>
      </c>
      <c r="E1011" s="239">
        <f t="shared" si="21"/>
        <v>5.247456759987848</v>
      </c>
      <c r="F1011" s="238">
        <v>77889.97</v>
      </c>
    </row>
    <row r="1012" spans="1:6" ht="15">
      <c r="A1012" s="531" t="s">
        <v>849</v>
      </c>
      <c r="B1012" s="532">
        <v>780084</v>
      </c>
      <c r="C1012" s="532">
        <v>19322</v>
      </c>
      <c r="D1012" s="532">
        <v>0</v>
      </c>
      <c r="E1012" s="529">
        <f t="shared" si="21"/>
        <v>0</v>
      </c>
      <c r="F1012" s="532">
        <v>0</v>
      </c>
    </row>
    <row r="1013" spans="1:6" ht="26.25">
      <c r="A1013" s="531" t="s">
        <v>1003</v>
      </c>
      <c r="B1013" s="532">
        <v>709865</v>
      </c>
      <c r="C1013" s="532">
        <v>15416</v>
      </c>
      <c r="D1013" s="532">
        <v>0</v>
      </c>
      <c r="E1013" s="529">
        <f t="shared" si="21"/>
        <v>0</v>
      </c>
      <c r="F1013" s="532">
        <v>0</v>
      </c>
    </row>
    <row r="1014" spans="1:6" ht="15">
      <c r="A1014" s="531" t="s">
        <v>493</v>
      </c>
      <c r="B1014" s="532">
        <v>0</v>
      </c>
      <c r="C1014" s="532">
        <v>0</v>
      </c>
      <c r="D1014" s="532">
        <v>7066.97</v>
      </c>
      <c r="E1014" s="534" t="s">
        <v>440</v>
      </c>
      <c r="F1014" s="532">
        <v>7066.97</v>
      </c>
    </row>
    <row r="1015" spans="1:6" ht="15">
      <c r="A1015" s="531" t="s">
        <v>1024</v>
      </c>
      <c r="B1015" s="532">
        <v>0</v>
      </c>
      <c r="C1015" s="532">
        <v>0</v>
      </c>
      <c r="D1015" s="532">
        <v>7066.97</v>
      </c>
      <c r="E1015" s="529"/>
      <c r="F1015" s="532">
        <v>7066.97</v>
      </c>
    </row>
    <row r="1016" spans="1:6" ht="15">
      <c r="A1016" s="531" t="s">
        <v>1026</v>
      </c>
      <c r="B1016" s="532">
        <v>0</v>
      </c>
      <c r="C1016" s="532">
        <v>0</v>
      </c>
      <c r="D1016" s="532">
        <v>7066.97</v>
      </c>
      <c r="E1016" s="529"/>
      <c r="F1016" s="532">
        <v>7066.97</v>
      </c>
    </row>
    <row r="1017" spans="1:6" ht="15">
      <c r="A1017" s="531" t="s">
        <v>855</v>
      </c>
      <c r="B1017" s="532">
        <v>740614</v>
      </c>
      <c r="C1017" s="532">
        <v>72731</v>
      </c>
      <c r="D1017" s="532">
        <v>72731</v>
      </c>
      <c r="E1017" s="529">
        <f t="shared" si="21"/>
        <v>9.820365264496756</v>
      </c>
      <c r="F1017" s="532">
        <v>70823</v>
      </c>
    </row>
    <row r="1018" spans="1:6" ht="26.25">
      <c r="A1018" s="531" t="s">
        <v>857</v>
      </c>
      <c r="B1018" s="532">
        <v>740614</v>
      </c>
      <c r="C1018" s="532">
        <v>72731</v>
      </c>
      <c r="D1018" s="532">
        <v>72731</v>
      </c>
      <c r="E1018" s="529">
        <f t="shared" si="21"/>
        <v>9.820365264496756</v>
      </c>
      <c r="F1018" s="532">
        <v>70823</v>
      </c>
    </row>
    <row r="1019" spans="1:6" ht="15">
      <c r="A1019" s="237" t="s">
        <v>983</v>
      </c>
      <c r="B1019" s="238">
        <v>1520698</v>
      </c>
      <c r="C1019" s="238">
        <v>92053</v>
      </c>
      <c r="D1019" s="238">
        <v>52652.89</v>
      </c>
      <c r="E1019" s="239">
        <f t="shared" si="21"/>
        <v>3.462415943205028</v>
      </c>
      <c r="F1019" s="238">
        <v>51221.27</v>
      </c>
    </row>
    <row r="1020" spans="1:6" ht="15">
      <c r="A1020" s="531" t="s">
        <v>860</v>
      </c>
      <c r="B1020" s="532">
        <v>295115</v>
      </c>
      <c r="C1020" s="532">
        <v>64713</v>
      </c>
      <c r="D1020" s="532">
        <v>45807.69</v>
      </c>
      <c r="E1020" s="529">
        <f t="shared" si="21"/>
        <v>15.52197956728733</v>
      </c>
      <c r="F1020" s="532">
        <v>44376.07</v>
      </c>
    </row>
    <row r="1021" spans="1:6" ht="15">
      <c r="A1021" s="531" t="s">
        <v>862</v>
      </c>
      <c r="B1021" s="532">
        <v>124536</v>
      </c>
      <c r="C1021" s="532">
        <v>57291</v>
      </c>
      <c r="D1021" s="532">
        <v>45585.92</v>
      </c>
      <c r="E1021" s="529">
        <f t="shared" si="21"/>
        <v>36.60461232093531</v>
      </c>
      <c r="F1021" s="532">
        <v>44154.3</v>
      </c>
    </row>
    <row r="1022" spans="1:6" ht="15">
      <c r="A1022" s="531" t="s">
        <v>864</v>
      </c>
      <c r="B1022" s="532">
        <v>4616</v>
      </c>
      <c r="C1022" s="532">
        <v>1835</v>
      </c>
      <c r="D1022" s="532">
        <v>930.92</v>
      </c>
      <c r="E1022" s="529">
        <f t="shared" si="21"/>
        <v>20.167244367417677</v>
      </c>
      <c r="F1022" s="532">
        <v>466.5</v>
      </c>
    </row>
    <row r="1023" spans="1:6" ht="15">
      <c r="A1023" s="531" t="s">
        <v>866</v>
      </c>
      <c r="B1023" s="532">
        <v>3720</v>
      </c>
      <c r="C1023" s="532">
        <v>1479</v>
      </c>
      <c r="D1023" s="532">
        <v>750.07</v>
      </c>
      <c r="E1023" s="529">
        <f t="shared" si="21"/>
        <v>20.163172043010753</v>
      </c>
      <c r="F1023" s="532">
        <v>375.8</v>
      </c>
    </row>
    <row r="1024" spans="1:6" ht="15">
      <c r="A1024" s="531" t="s">
        <v>870</v>
      </c>
      <c r="B1024" s="532">
        <v>119920</v>
      </c>
      <c r="C1024" s="532">
        <v>55456</v>
      </c>
      <c r="D1024" s="532">
        <v>44655</v>
      </c>
      <c r="E1024" s="529">
        <f t="shared" si="21"/>
        <v>37.2373248832555</v>
      </c>
      <c r="F1024" s="532">
        <v>43687.8</v>
      </c>
    </row>
    <row r="1025" spans="1:6" ht="15">
      <c r="A1025" s="531" t="s">
        <v>892</v>
      </c>
      <c r="B1025" s="532">
        <v>6063</v>
      </c>
      <c r="C1025" s="532">
        <v>679</v>
      </c>
      <c r="D1025" s="532">
        <v>0</v>
      </c>
      <c r="E1025" s="529">
        <f t="shared" si="21"/>
        <v>0</v>
      </c>
      <c r="F1025" s="532">
        <v>0</v>
      </c>
    </row>
    <row r="1026" spans="1:6" ht="15">
      <c r="A1026" s="531" t="s">
        <v>894</v>
      </c>
      <c r="B1026" s="532">
        <v>6063</v>
      </c>
      <c r="C1026" s="532">
        <v>679</v>
      </c>
      <c r="D1026" s="532">
        <v>0</v>
      </c>
      <c r="E1026" s="529">
        <f t="shared" si="21"/>
        <v>0</v>
      </c>
      <c r="F1026" s="532">
        <v>0</v>
      </c>
    </row>
    <row r="1027" spans="1:6" ht="26.25">
      <c r="A1027" s="531" t="s">
        <v>920</v>
      </c>
      <c r="B1027" s="532">
        <v>30408</v>
      </c>
      <c r="C1027" s="532">
        <v>1519</v>
      </c>
      <c r="D1027" s="532">
        <v>0</v>
      </c>
      <c r="E1027" s="529">
        <f t="shared" si="21"/>
        <v>0</v>
      </c>
      <c r="F1027" s="532">
        <v>0</v>
      </c>
    </row>
    <row r="1028" spans="1:6" ht="15">
      <c r="A1028" s="531" t="s">
        <v>924</v>
      </c>
      <c r="B1028" s="532">
        <v>30408</v>
      </c>
      <c r="C1028" s="532">
        <v>1519</v>
      </c>
      <c r="D1028" s="532">
        <v>0</v>
      </c>
      <c r="E1028" s="529">
        <f t="shared" si="21"/>
        <v>0</v>
      </c>
      <c r="F1028" s="532">
        <v>0</v>
      </c>
    </row>
    <row r="1029" spans="1:6" ht="15">
      <c r="A1029" s="531" t="s">
        <v>926</v>
      </c>
      <c r="B1029" s="532">
        <v>134108</v>
      </c>
      <c r="C1029" s="532">
        <v>5224</v>
      </c>
      <c r="D1029" s="532">
        <v>221.77</v>
      </c>
      <c r="E1029" s="529">
        <f t="shared" si="21"/>
        <v>0.16536671936051542</v>
      </c>
      <c r="F1029" s="532">
        <v>221.77</v>
      </c>
    </row>
    <row r="1030" spans="1:6" ht="39">
      <c r="A1030" s="531" t="s">
        <v>934</v>
      </c>
      <c r="B1030" s="532">
        <v>33748</v>
      </c>
      <c r="C1030" s="532">
        <v>1708</v>
      </c>
      <c r="D1030" s="532">
        <v>0</v>
      </c>
      <c r="E1030" s="529">
        <f t="shared" si="21"/>
        <v>0</v>
      </c>
      <c r="F1030" s="532">
        <v>0</v>
      </c>
    </row>
    <row r="1031" spans="1:6" ht="15">
      <c r="A1031" s="531" t="s">
        <v>1007</v>
      </c>
      <c r="B1031" s="532">
        <v>100360</v>
      </c>
      <c r="C1031" s="532">
        <v>3516</v>
      </c>
      <c r="D1031" s="532">
        <v>221.77</v>
      </c>
      <c r="E1031" s="529">
        <f t="shared" si="21"/>
        <v>0.22097449182941412</v>
      </c>
      <c r="F1031" s="532">
        <v>221.77</v>
      </c>
    </row>
    <row r="1032" spans="1:6" ht="39">
      <c r="A1032" s="531" t="s">
        <v>1009</v>
      </c>
      <c r="B1032" s="532">
        <v>100360</v>
      </c>
      <c r="C1032" s="532">
        <v>3516</v>
      </c>
      <c r="D1032" s="532">
        <v>221.77</v>
      </c>
      <c r="E1032" s="529">
        <f t="shared" si="21"/>
        <v>0.22097449182941412</v>
      </c>
      <c r="F1032" s="532">
        <v>221.77</v>
      </c>
    </row>
    <row r="1033" spans="1:6" ht="15">
      <c r="A1033" s="531" t="s">
        <v>936</v>
      </c>
      <c r="B1033" s="532">
        <v>1225583</v>
      </c>
      <c r="C1033" s="532">
        <v>27340</v>
      </c>
      <c r="D1033" s="532">
        <v>6845.2</v>
      </c>
      <c r="E1033" s="529">
        <f t="shared" si="21"/>
        <v>0.5585260239412589</v>
      </c>
      <c r="F1033" s="532">
        <v>6845.2</v>
      </c>
    </row>
    <row r="1034" spans="1:6" ht="15">
      <c r="A1034" s="531" t="s">
        <v>938</v>
      </c>
      <c r="B1034" s="532">
        <v>616078</v>
      </c>
      <c r="C1034" s="532">
        <v>15440</v>
      </c>
      <c r="D1034" s="532">
        <v>0</v>
      </c>
      <c r="E1034" s="529">
        <f t="shared" si="21"/>
        <v>0</v>
      </c>
      <c r="F1034" s="532">
        <v>0</v>
      </c>
    </row>
    <row r="1035" spans="1:6" ht="26.25">
      <c r="A1035" s="531" t="s">
        <v>944</v>
      </c>
      <c r="B1035" s="532">
        <v>609505</v>
      </c>
      <c r="C1035" s="532">
        <v>11900</v>
      </c>
      <c r="D1035" s="532">
        <v>6845.2</v>
      </c>
      <c r="E1035" s="529">
        <f t="shared" si="21"/>
        <v>1.1230752824012928</v>
      </c>
      <c r="F1035" s="532">
        <v>6845.2</v>
      </c>
    </row>
    <row r="1036" spans="1:6" ht="26.25">
      <c r="A1036" s="531" t="s">
        <v>1017</v>
      </c>
      <c r="B1036" s="532">
        <v>609505</v>
      </c>
      <c r="C1036" s="532">
        <v>11900</v>
      </c>
      <c r="D1036" s="532">
        <v>6845.2</v>
      </c>
      <c r="E1036" s="529">
        <f t="shared" si="21"/>
        <v>1.1230752824012928</v>
      </c>
      <c r="F1036" s="532">
        <v>6845.2</v>
      </c>
    </row>
    <row r="1037" spans="1:6" ht="15">
      <c r="A1037" s="531" t="s">
        <v>444</v>
      </c>
      <c r="B1037" s="532">
        <v>0</v>
      </c>
      <c r="C1037" s="532">
        <v>0</v>
      </c>
      <c r="D1037" s="532">
        <v>27145.08</v>
      </c>
      <c r="E1037" s="534" t="s">
        <v>440</v>
      </c>
      <c r="F1037" s="532">
        <v>26668.7</v>
      </c>
    </row>
    <row r="1038" spans="1:6" ht="15">
      <c r="A1038" s="237" t="s">
        <v>1034</v>
      </c>
      <c r="B1038" s="238"/>
      <c r="C1038" s="238"/>
      <c r="D1038" s="238"/>
      <c r="E1038" s="529"/>
      <c r="F1038" s="238"/>
    </row>
    <row r="1039" spans="1:6" ht="15">
      <c r="A1039" s="237" t="s">
        <v>846</v>
      </c>
      <c r="B1039" s="238">
        <v>1594973</v>
      </c>
      <c r="C1039" s="238">
        <v>303328</v>
      </c>
      <c r="D1039" s="238">
        <v>207997.22</v>
      </c>
      <c r="E1039" s="239">
        <f aca="true" t="shared" si="22" ref="E1039:E1102">D1039/B1039*100</f>
        <v>13.040798809760416</v>
      </c>
      <c r="F1039" s="238">
        <v>76140</v>
      </c>
    </row>
    <row r="1040" spans="1:6" ht="15">
      <c r="A1040" s="531" t="s">
        <v>849</v>
      </c>
      <c r="B1040" s="532">
        <v>927271</v>
      </c>
      <c r="C1040" s="532">
        <v>112621</v>
      </c>
      <c r="D1040" s="532">
        <v>0</v>
      </c>
      <c r="E1040" s="529">
        <f t="shared" si="22"/>
        <v>0</v>
      </c>
      <c r="F1040" s="532">
        <v>0</v>
      </c>
    </row>
    <row r="1041" spans="1:6" ht="26.25">
      <c r="A1041" s="531" t="s">
        <v>1003</v>
      </c>
      <c r="B1041" s="532">
        <v>927271</v>
      </c>
      <c r="C1041" s="532">
        <v>112621</v>
      </c>
      <c r="D1041" s="532">
        <v>0</v>
      </c>
      <c r="E1041" s="529">
        <f t="shared" si="22"/>
        <v>0</v>
      </c>
      <c r="F1041" s="532">
        <v>0</v>
      </c>
    </row>
    <row r="1042" spans="1:6" ht="15">
      <c r="A1042" s="531" t="s">
        <v>493</v>
      </c>
      <c r="B1042" s="532">
        <v>0</v>
      </c>
      <c r="C1042" s="532">
        <v>0</v>
      </c>
      <c r="D1042" s="532">
        <v>17290.22</v>
      </c>
      <c r="E1042" s="534" t="s">
        <v>440</v>
      </c>
      <c r="F1042" s="532">
        <v>0</v>
      </c>
    </row>
    <row r="1043" spans="1:6" ht="15">
      <c r="A1043" s="531" t="s">
        <v>1024</v>
      </c>
      <c r="B1043" s="532">
        <v>0</v>
      </c>
      <c r="C1043" s="532">
        <v>0</v>
      </c>
      <c r="D1043" s="532">
        <v>17290.22</v>
      </c>
      <c r="E1043" s="529"/>
      <c r="F1043" s="532">
        <v>0</v>
      </c>
    </row>
    <row r="1044" spans="1:6" ht="15">
      <c r="A1044" s="531" t="s">
        <v>1026</v>
      </c>
      <c r="B1044" s="532">
        <v>0</v>
      </c>
      <c r="C1044" s="532">
        <v>0</v>
      </c>
      <c r="D1044" s="532">
        <v>17290.22</v>
      </c>
      <c r="E1044" s="529"/>
      <c r="F1044" s="532">
        <v>0</v>
      </c>
    </row>
    <row r="1045" spans="1:6" ht="15">
      <c r="A1045" s="531" t="s">
        <v>855</v>
      </c>
      <c r="B1045" s="532">
        <v>667702</v>
      </c>
      <c r="C1045" s="532">
        <v>190707</v>
      </c>
      <c r="D1045" s="532">
        <v>190707</v>
      </c>
      <c r="E1045" s="529">
        <f t="shared" si="22"/>
        <v>28.561693689699897</v>
      </c>
      <c r="F1045" s="532">
        <v>76140</v>
      </c>
    </row>
    <row r="1046" spans="1:6" ht="26.25">
      <c r="A1046" s="531" t="s">
        <v>857</v>
      </c>
      <c r="B1046" s="532">
        <v>667702</v>
      </c>
      <c r="C1046" s="532">
        <v>190707</v>
      </c>
      <c r="D1046" s="532">
        <v>190707</v>
      </c>
      <c r="E1046" s="529">
        <f t="shared" si="22"/>
        <v>28.561693689699897</v>
      </c>
      <c r="F1046" s="532">
        <v>76140</v>
      </c>
    </row>
    <row r="1047" spans="1:6" ht="15">
      <c r="A1047" s="237" t="s">
        <v>983</v>
      </c>
      <c r="B1047" s="238">
        <v>1594973</v>
      </c>
      <c r="C1047" s="238">
        <v>303328</v>
      </c>
      <c r="D1047" s="238">
        <v>183006.67</v>
      </c>
      <c r="E1047" s="239">
        <f t="shared" si="22"/>
        <v>11.47396664394946</v>
      </c>
      <c r="F1047" s="238">
        <v>181846.34</v>
      </c>
    </row>
    <row r="1048" spans="1:6" ht="15">
      <c r="A1048" s="531" t="s">
        <v>860</v>
      </c>
      <c r="B1048" s="532">
        <v>1594973</v>
      </c>
      <c r="C1048" s="532">
        <v>303328</v>
      </c>
      <c r="D1048" s="532">
        <v>183006.67</v>
      </c>
      <c r="E1048" s="529">
        <f t="shared" si="22"/>
        <v>11.47396664394946</v>
      </c>
      <c r="F1048" s="532">
        <v>181846.34</v>
      </c>
    </row>
    <row r="1049" spans="1:6" ht="15">
      <c r="A1049" s="531" t="s">
        <v>862</v>
      </c>
      <c r="B1049" s="532">
        <v>28576</v>
      </c>
      <c r="C1049" s="532">
        <v>28576</v>
      </c>
      <c r="D1049" s="532">
        <v>3587.45</v>
      </c>
      <c r="E1049" s="529">
        <f t="shared" si="22"/>
        <v>12.5540663493841</v>
      </c>
      <c r="F1049" s="532">
        <v>2427.12</v>
      </c>
    </row>
    <row r="1050" spans="1:6" ht="15">
      <c r="A1050" s="531" t="s">
        <v>864</v>
      </c>
      <c r="B1050" s="532">
        <v>3406</v>
      </c>
      <c r="C1050" s="532">
        <v>3406</v>
      </c>
      <c r="D1050" s="532">
        <v>2403.26</v>
      </c>
      <c r="E1050" s="529">
        <f t="shared" si="22"/>
        <v>70.55960070463888</v>
      </c>
      <c r="F1050" s="532">
        <v>1244.02</v>
      </c>
    </row>
    <row r="1051" spans="1:6" ht="15">
      <c r="A1051" s="531" t="s">
        <v>866</v>
      </c>
      <c r="B1051" s="532">
        <v>2745</v>
      </c>
      <c r="C1051" s="532">
        <v>2745</v>
      </c>
      <c r="D1051" s="532">
        <v>1971.89</v>
      </c>
      <c r="E1051" s="529">
        <f t="shared" si="22"/>
        <v>71.83570127504554</v>
      </c>
      <c r="F1051" s="532">
        <v>1020.35</v>
      </c>
    </row>
    <row r="1052" spans="1:6" ht="15">
      <c r="A1052" s="531" t="s">
        <v>870</v>
      </c>
      <c r="B1052" s="532">
        <v>25170</v>
      </c>
      <c r="C1052" s="532">
        <v>25170</v>
      </c>
      <c r="D1052" s="532">
        <v>1184.19</v>
      </c>
      <c r="E1052" s="529">
        <f t="shared" si="22"/>
        <v>4.704767580452921</v>
      </c>
      <c r="F1052" s="532">
        <v>1183.1</v>
      </c>
    </row>
    <row r="1053" spans="1:6" ht="15">
      <c r="A1053" s="531" t="s">
        <v>926</v>
      </c>
      <c r="B1053" s="532">
        <v>1566397</v>
      </c>
      <c r="C1053" s="532">
        <v>274752</v>
      </c>
      <c r="D1053" s="532">
        <v>179419.22</v>
      </c>
      <c r="E1053" s="529">
        <f t="shared" si="22"/>
        <v>11.454262233648302</v>
      </c>
      <c r="F1053" s="532">
        <v>179419.22</v>
      </c>
    </row>
    <row r="1054" spans="1:6" ht="39">
      <c r="A1054" s="531" t="s">
        <v>934</v>
      </c>
      <c r="B1054" s="532">
        <v>639126</v>
      </c>
      <c r="C1054" s="532">
        <v>162131</v>
      </c>
      <c r="D1054" s="532">
        <v>162129</v>
      </c>
      <c r="E1054" s="529">
        <f t="shared" si="22"/>
        <v>25.367298466968958</v>
      </c>
      <c r="F1054" s="532">
        <v>162129</v>
      </c>
    </row>
    <row r="1055" spans="1:6" ht="15">
      <c r="A1055" s="531" t="s">
        <v>1007</v>
      </c>
      <c r="B1055" s="532">
        <v>927271</v>
      </c>
      <c r="C1055" s="532">
        <v>112621</v>
      </c>
      <c r="D1055" s="532">
        <v>17290.22</v>
      </c>
      <c r="E1055" s="529">
        <f t="shared" si="22"/>
        <v>1.864635041967235</v>
      </c>
      <c r="F1055" s="532">
        <v>17290.22</v>
      </c>
    </row>
    <row r="1056" spans="1:6" ht="39">
      <c r="A1056" s="531" t="s">
        <v>1009</v>
      </c>
      <c r="B1056" s="532">
        <v>927271</v>
      </c>
      <c r="C1056" s="532">
        <v>112621</v>
      </c>
      <c r="D1056" s="532">
        <v>17290.22</v>
      </c>
      <c r="E1056" s="529">
        <f t="shared" si="22"/>
        <v>1.864635041967235</v>
      </c>
      <c r="F1056" s="532">
        <v>17290.22</v>
      </c>
    </row>
    <row r="1057" spans="1:6" ht="15">
      <c r="A1057" s="531" t="s">
        <v>444</v>
      </c>
      <c r="B1057" s="532">
        <v>0</v>
      </c>
      <c r="C1057" s="532">
        <v>0</v>
      </c>
      <c r="D1057" s="532">
        <v>24990.55</v>
      </c>
      <c r="E1057" s="534" t="s">
        <v>440</v>
      </c>
      <c r="F1057" s="532">
        <v>-105706.34</v>
      </c>
    </row>
    <row r="1058" spans="1:6" ht="15">
      <c r="A1058" s="237" t="s">
        <v>1041</v>
      </c>
      <c r="B1058" s="238"/>
      <c r="C1058" s="238"/>
      <c r="D1058" s="238"/>
      <c r="E1058" s="529"/>
      <c r="F1058" s="238"/>
    </row>
    <row r="1059" spans="1:6" ht="15">
      <c r="A1059" s="237" t="s">
        <v>846</v>
      </c>
      <c r="B1059" s="238">
        <v>637440</v>
      </c>
      <c r="C1059" s="238">
        <v>47031</v>
      </c>
      <c r="D1059" s="238">
        <v>47031</v>
      </c>
      <c r="E1059" s="239">
        <f t="shared" si="22"/>
        <v>7.378106174698795</v>
      </c>
      <c r="F1059" s="238">
        <v>20566</v>
      </c>
    </row>
    <row r="1060" spans="1:6" ht="15">
      <c r="A1060" s="531" t="s">
        <v>849</v>
      </c>
      <c r="B1060" s="532">
        <v>333009</v>
      </c>
      <c r="C1060" s="532">
        <v>0</v>
      </c>
      <c r="D1060" s="532">
        <v>0</v>
      </c>
      <c r="E1060" s="529">
        <f t="shared" si="22"/>
        <v>0</v>
      </c>
      <c r="F1060" s="532">
        <v>0</v>
      </c>
    </row>
    <row r="1061" spans="1:6" ht="26.25">
      <c r="A1061" s="531" t="s">
        <v>1003</v>
      </c>
      <c r="B1061" s="532">
        <v>333009</v>
      </c>
      <c r="C1061" s="532">
        <v>0</v>
      </c>
      <c r="D1061" s="532">
        <v>0</v>
      </c>
      <c r="E1061" s="529">
        <f t="shared" si="22"/>
        <v>0</v>
      </c>
      <c r="F1061" s="532">
        <v>0</v>
      </c>
    </row>
    <row r="1062" spans="1:6" ht="15">
      <c r="A1062" s="531" t="s">
        <v>855</v>
      </c>
      <c r="B1062" s="532">
        <v>304431</v>
      </c>
      <c r="C1062" s="532">
        <v>47031</v>
      </c>
      <c r="D1062" s="532">
        <v>47031</v>
      </c>
      <c r="E1062" s="529">
        <f t="shared" si="22"/>
        <v>15.448820915084207</v>
      </c>
      <c r="F1062" s="532">
        <v>20566</v>
      </c>
    </row>
    <row r="1063" spans="1:6" ht="26.25">
      <c r="A1063" s="531" t="s">
        <v>857</v>
      </c>
      <c r="B1063" s="532">
        <v>304431</v>
      </c>
      <c r="C1063" s="532">
        <v>47031</v>
      </c>
      <c r="D1063" s="532">
        <v>47031</v>
      </c>
      <c r="E1063" s="529">
        <f t="shared" si="22"/>
        <v>15.448820915084207</v>
      </c>
      <c r="F1063" s="532">
        <v>20566</v>
      </c>
    </row>
    <row r="1064" spans="1:6" ht="15">
      <c r="A1064" s="237" t="s">
        <v>983</v>
      </c>
      <c r="B1064" s="238">
        <v>637440</v>
      </c>
      <c r="C1064" s="238">
        <v>47031</v>
      </c>
      <c r="D1064" s="238">
        <v>38300.3</v>
      </c>
      <c r="E1064" s="239">
        <f t="shared" si="22"/>
        <v>6.008455697791165</v>
      </c>
      <c r="F1064" s="238">
        <v>24934.68</v>
      </c>
    </row>
    <row r="1065" spans="1:6" ht="15">
      <c r="A1065" s="531" t="s">
        <v>860</v>
      </c>
      <c r="B1065" s="532">
        <v>637440</v>
      </c>
      <c r="C1065" s="532">
        <v>47031</v>
      </c>
      <c r="D1065" s="532">
        <v>38300.3</v>
      </c>
      <c r="E1065" s="529">
        <f t="shared" si="22"/>
        <v>6.008455697791165</v>
      </c>
      <c r="F1065" s="532">
        <v>24934.68</v>
      </c>
    </row>
    <row r="1066" spans="1:6" ht="15">
      <c r="A1066" s="531" t="s">
        <v>862</v>
      </c>
      <c r="B1066" s="532">
        <v>90126</v>
      </c>
      <c r="C1066" s="532">
        <v>26176</v>
      </c>
      <c r="D1066" s="532">
        <v>17445.3</v>
      </c>
      <c r="E1066" s="529">
        <f t="shared" si="22"/>
        <v>19.356567472205576</v>
      </c>
      <c r="F1066" s="532">
        <v>17393.68</v>
      </c>
    </row>
    <row r="1067" spans="1:6" ht="15">
      <c r="A1067" s="531" t="s">
        <v>864</v>
      </c>
      <c r="B1067" s="532">
        <v>12991</v>
      </c>
      <c r="C1067" s="532">
        <v>5815</v>
      </c>
      <c r="D1067" s="532">
        <v>3569.01</v>
      </c>
      <c r="E1067" s="529">
        <f t="shared" si="22"/>
        <v>27.472942806558386</v>
      </c>
      <c r="F1067" s="532">
        <v>3519.01</v>
      </c>
    </row>
    <row r="1068" spans="1:6" ht="15">
      <c r="A1068" s="531" t="s">
        <v>866</v>
      </c>
      <c r="B1068" s="532">
        <v>10315</v>
      </c>
      <c r="C1068" s="532">
        <v>4685</v>
      </c>
      <c r="D1068" s="532">
        <v>2885.85</v>
      </c>
      <c r="E1068" s="529">
        <f t="shared" si="22"/>
        <v>27.977217644207464</v>
      </c>
      <c r="F1068" s="532">
        <v>2835.85</v>
      </c>
    </row>
    <row r="1069" spans="1:6" ht="15">
      <c r="A1069" s="531" t="s">
        <v>870</v>
      </c>
      <c r="B1069" s="532">
        <v>77135</v>
      </c>
      <c r="C1069" s="532">
        <v>20361</v>
      </c>
      <c r="D1069" s="532">
        <v>13876.29</v>
      </c>
      <c r="E1069" s="529">
        <f t="shared" si="22"/>
        <v>17.989615608997216</v>
      </c>
      <c r="F1069" s="532">
        <v>13874.67</v>
      </c>
    </row>
    <row r="1070" spans="1:6" ht="15">
      <c r="A1070" s="531" t="s">
        <v>926</v>
      </c>
      <c r="B1070" s="532">
        <v>547314</v>
      </c>
      <c r="C1070" s="532">
        <v>20855</v>
      </c>
      <c r="D1070" s="532">
        <v>20855</v>
      </c>
      <c r="E1070" s="529">
        <f t="shared" si="22"/>
        <v>3.8104269212919823</v>
      </c>
      <c r="F1070" s="532">
        <v>7541</v>
      </c>
    </row>
    <row r="1071" spans="1:6" ht="39">
      <c r="A1071" s="531" t="s">
        <v>934</v>
      </c>
      <c r="B1071" s="532">
        <v>214305</v>
      </c>
      <c r="C1071" s="532">
        <v>20855</v>
      </c>
      <c r="D1071" s="532">
        <v>20855</v>
      </c>
      <c r="E1071" s="529">
        <f t="shared" si="22"/>
        <v>9.73145750215814</v>
      </c>
      <c r="F1071" s="532">
        <v>7541</v>
      </c>
    </row>
    <row r="1072" spans="1:6" ht="15">
      <c r="A1072" s="531" t="s">
        <v>1007</v>
      </c>
      <c r="B1072" s="532">
        <v>333009</v>
      </c>
      <c r="C1072" s="532">
        <v>0</v>
      </c>
      <c r="D1072" s="532">
        <v>0</v>
      </c>
      <c r="E1072" s="529">
        <f t="shared" si="22"/>
        <v>0</v>
      </c>
      <c r="F1072" s="532">
        <v>0</v>
      </c>
    </row>
    <row r="1073" spans="1:6" ht="39">
      <c r="A1073" s="531" t="s">
        <v>1009</v>
      </c>
      <c r="B1073" s="532">
        <v>333009</v>
      </c>
      <c r="C1073" s="532">
        <v>0</v>
      </c>
      <c r="D1073" s="532">
        <v>0</v>
      </c>
      <c r="E1073" s="529">
        <f t="shared" si="22"/>
        <v>0</v>
      </c>
      <c r="F1073" s="532">
        <v>0</v>
      </c>
    </row>
    <row r="1074" spans="1:6" ht="15">
      <c r="A1074" s="531" t="s">
        <v>444</v>
      </c>
      <c r="B1074" s="532">
        <v>0</v>
      </c>
      <c r="C1074" s="532">
        <v>0</v>
      </c>
      <c r="D1074" s="532">
        <v>8730.7</v>
      </c>
      <c r="E1074" s="534" t="s">
        <v>440</v>
      </c>
      <c r="F1074" s="532">
        <v>-4368.68</v>
      </c>
    </row>
    <row r="1075" spans="1:6" ht="15">
      <c r="A1075" s="237" t="s">
        <v>1043</v>
      </c>
      <c r="B1075" s="238"/>
      <c r="C1075" s="238"/>
      <c r="D1075" s="238"/>
      <c r="E1075" s="529"/>
      <c r="F1075" s="238"/>
    </row>
    <row r="1076" spans="1:6" ht="15">
      <c r="A1076" s="237" t="s">
        <v>846</v>
      </c>
      <c r="B1076" s="238">
        <v>1998289</v>
      </c>
      <c r="C1076" s="238">
        <v>0</v>
      </c>
      <c r="D1076" s="238">
        <v>0</v>
      </c>
      <c r="E1076" s="239">
        <f t="shared" si="22"/>
        <v>0</v>
      </c>
      <c r="F1076" s="238">
        <v>0</v>
      </c>
    </row>
    <row r="1077" spans="1:6" ht="15">
      <c r="A1077" s="531" t="s">
        <v>849</v>
      </c>
      <c r="B1077" s="532">
        <v>918133</v>
      </c>
      <c r="C1077" s="532">
        <v>0</v>
      </c>
      <c r="D1077" s="532">
        <v>0</v>
      </c>
      <c r="E1077" s="529">
        <f t="shared" si="22"/>
        <v>0</v>
      </c>
      <c r="F1077" s="532">
        <v>0</v>
      </c>
    </row>
    <row r="1078" spans="1:6" ht="26.25">
      <c r="A1078" s="531" t="s">
        <v>1003</v>
      </c>
      <c r="B1078" s="532">
        <v>918133</v>
      </c>
      <c r="C1078" s="532">
        <v>0</v>
      </c>
      <c r="D1078" s="532">
        <v>0</v>
      </c>
      <c r="E1078" s="529">
        <f t="shared" si="22"/>
        <v>0</v>
      </c>
      <c r="F1078" s="532">
        <v>0</v>
      </c>
    </row>
    <row r="1079" spans="1:6" ht="15">
      <c r="A1079" s="531" t="s">
        <v>855</v>
      </c>
      <c r="B1079" s="532">
        <v>1080156</v>
      </c>
      <c r="C1079" s="532">
        <v>0</v>
      </c>
      <c r="D1079" s="532">
        <v>0</v>
      </c>
      <c r="E1079" s="529">
        <f t="shared" si="22"/>
        <v>0</v>
      </c>
      <c r="F1079" s="532">
        <v>0</v>
      </c>
    </row>
    <row r="1080" spans="1:6" ht="26.25">
      <c r="A1080" s="531" t="s">
        <v>857</v>
      </c>
      <c r="B1080" s="532">
        <v>1080156</v>
      </c>
      <c r="C1080" s="532">
        <v>0</v>
      </c>
      <c r="D1080" s="532">
        <v>0</v>
      </c>
      <c r="E1080" s="529">
        <f t="shared" si="22"/>
        <v>0</v>
      </c>
      <c r="F1080" s="532">
        <v>0</v>
      </c>
    </row>
    <row r="1081" spans="1:6" ht="15">
      <c r="A1081" s="237" t="s">
        <v>983</v>
      </c>
      <c r="B1081" s="238">
        <v>1998289</v>
      </c>
      <c r="C1081" s="238">
        <v>0</v>
      </c>
      <c r="D1081" s="238">
        <v>0</v>
      </c>
      <c r="E1081" s="239">
        <f t="shared" si="22"/>
        <v>0</v>
      </c>
      <c r="F1081" s="238">
        <v>0</v>
      </c>
    </row>
    <row r="1082" spans="1:6" ht="15">
      <c r="A1082" s="531" t="s">
        <v>860</v>
      </c>
      <c r="B1082" s="532">
        <v>30278</v>
      </c>
      <c r="C1082" s="532">
        <v>0</v>
      </c>
      <c r="D1082" s="532">
        <v>0</v>
      </c>
      <c r="E1082" s="529">
        <f t="shared" si="22"/>
        <v>0</v>
      </c>
      <c r="F1082" s="532">
        <v>0</v>
      </c>
    </row>
    <row r="1083" spans="1:6" ht="15">
      <c r="A1083" s="531" t="s">
        <v>862</v>
      </c>
      <c r="B1083" s="532">
        <v>30278</v>
      </c>
      <c r="C1083" s="532">
        <v>0</v>
      </c>
      <c r="D1083" s="532">
        <v>0</v>
      </c>
      <c r="E1083" s="529">
        <f t="shared" si="22"/>
        <v>0</v>
      </c>
      <c r="F1083" s="532">
        <v>0</v>
      </c>
    </row>
    <row r="1084" spans="1:6" ht="15">
      <c r="A1084" s="531" t="s">
        <v>870</v>
      </c>
      <c r="B1084" s="532">
        <v>30278</v>
      </c>
      <c r="C1084" s="532">
        <v>0</v>
      </c>
      <c r="D1084" s="532">
        <v>0</v>
      </c>
      <c r="E1084" s="529">
        <f t="shared" si="22"/>
        <v>0</v>
      </c>
      <c r="F1084" s="532">
        <v>0</v>
      </c>
    </row>
    <row r="1085" spans="1:6" ht="15">
      <c r="A1085" s="531" t="s">
        <v>936</v>
      </c>
      <c r="B1085" s="532">
        <v>1968011</v>
      </c>
      <c r="C1085" s="532">
        <v>0</v>
      </c>
      <c r="D1085" s="532">
        <v>0</v>
      </c>
      <c r="E1085" s="529">
        <f t="shared" si="22"/>
        <v>0</v>
      </c>
      <c r="F1085" s="532">
        <v>0</v>
      </c>
    </row>
    <row r="1086" spans="1:6" ht="15">
      <c r="A1086" s="531" t="s">
        <v>938</v>
      </c>
      <c r="B1086" s="532">
        <v>1049878</v>
      </c>
      <c r="C1086" s="532">
        <v>0</v>
      </c>
      <c r="D1086" s="532">
        <v>0</v>
      </c>
      <c r="E1086" s="529">
        <f t="shared" si="22"/>
        <v>0</v>
      </c>
      <c r="F1086" s="532">
        <v>0</v>
      </c>
    </row>
    <row r="1087" spans="1:6" ht="26.25">
      <c r="A1087" s="531" t="s">
        <v>944</v>
      </c>
      <c r="B1087" s="532">
        <v>918133</v>
      </c>
      <c r="C1087" s="532">
        <v>0</v>
      </c>
      <c r="D1087" s="532">
        <v>0</v>
      </c>
      <c r="E1087" s="529">
        <f t="shared" si="22"/>
        <v>0</v>
      </c>
      <c r="F1087" s="532">
        <v>0</v>
      </c>
    </row>
    <row r="1088" spans="1:6" ht="26.25">
      <c r="A1088" s="531" t="s">
        <v>1017</v>
      </c>
      <c r="B1088" s="532">
        <v>918133</v>
      </c>
      <c r="C1088" s="532">
        <v>0</v>
      </c>
      <c r="D1088" s="532">
        <v>0</v>
      </c>
      <c r="E1088" s="529">
        <f t="shared" si="22"/>
        <v>0</v>
      </c>
      <c r="F1088" s="532">
        <v>0</v>
      </c>
    </row>
    <row r="1089" spans="1:6" ht="15">
      <c r="A1089" s="237" t="s">
        <v>808</v>
      </c>
      <c r="B1089" s="238"/>
      <c r="C1089" s="238"/>
      <c r="D1089" s="238"/>
      <c r="E1089" s="529"/>
      <c r="F1089" s="238"/>
    </row>
    <row r="1090" spans="1:6" ht="15">
      <c r="A1090" s="237" t="s">
        <v>846</v>
      </c>
      <c r="B1090" s="238">
        <v>19561100</v>
      </c>
      <c r="C1090" s="238">
        <v>537615</v>
      </c>
      <c r="D1090" s="238">
        <v>604230.33</v>
      </c>
      <c r="E1090" s="239">
        <f t="shared" si="22"/>
        <v>3.08893840325953</v>
      </c>
      <c r="F1090" s="238">
        <v>455002.33</v>
      </c>
    </row>
    <row r="1091" spans="1:6" ht="15">
      <c r="A1091" s="531" t="s">
        <v>849</v>
      </c>
      <c r="B1091" s="532">
        <v>17325955</v>
      </c>
      <c r="C1091" s="532">
        <v>178386</v>
      </c>
      <c r="D1091" s="532">
        <v>245001.33</v>
      </c>
      <c r="E1091" s="529">
        <f t="shared" si="22"/>
        <v>1.414071143553126</v>
      </c>
      <c r="F1091" s="532">
        <v>245001.33</v>
      </c>
    </row>
    <row r="1092" spans="1:6" ht="26.25">
      <c r="A1092" s="531" t="s">
        <v>1003</v>
      </c>
      <c r="B1092" s="532">
        <v>286480</v>
      </c>
      <c r="C1092" s="532">
        <v>118081</v>
      </c>
      <c r="D1092" s="532">
        <v>33758.13</v>
      </c>
      <c r="E1092" s="529">
        <f t="shared" si="22"/>
        <v>11.783765009773806</v>
      </c>
      <c r="F1092" s="532">
        <v>33758.13</v>
      </c>
    </row>
    <row r="1093" spans="1:6" ht="15">
      <c r="A1093" s="531" t="s">
        <v>855</v>
      </c>
      <c r="B1093" s="532">
        <v>2235145</v>
      </c>
      <c r="C1093" s="532">
        <v>359229</v>
      </c>
      <c r="D1093" s="532">
        <v>359229</v>
      </c>
      <c r="E1093" s="529">
        <f t="shared" si="22"/>
        <v>16.071843213751233</v>
      </c>
      <c r="F1093" s="532">
        <v>210001</v>
      </c>
    </row>
    <row r="1094" spans="1:6" ht="26.25">
      <c r="A1094" s="531" t="s">
        <v>857</v>
      </c>
      <c r="B1094" s="532">
        <v>2235145</v>
      </c>
      <c r="C1094" s="532">
        <v>359229</v>
      </c>
      <c r="D1094" s="532">
        <v>359229</v>
      </c>
      <c r="E1094" s="529">
        <f t="shared" si="22"/>
        <v>16.071843213751233</v>
      </c>
      <c r="F1094" s="532">
        <v>210001</v>
      </c>
    </row>
    <row r="1095" spans="1:6" ht="15">
      <c r="A1095" s="237" t="s">
        <v>983</v>
      </c>
      <c r="B1095" s="238">
        <v>20839563</v>
      </c>
      <c r="C1095" s="238">
        <v>1752559</v>
      </c>
      <c r="D1095" s="238">
        <v>1312218.71</v>
      </c>
      <c r="E1095" s="239">
        <f t="shared" si="22"/>
        <v>6.296766923567447</v>
      </c>
      <c r="F1095" s="238">
        <v>1208897.61</v>
      </c>
    </row>
    <row r="1096" spans="1:6" ht="15">
      <c r="A1096" s="531" t="s">
        <v>860</v>
      </c>
      <c r="B1096" s="532">
        <v>20785834</v>
      </c>
      <c r="C1096" s="532">
        <v>1728028</v>
      </c>
      <c r="D1096" s="532">
        <v>1305561.2</v>
      </c>
      <c r="E1096" s="529">
        <f t="shared" si="22"/>
        <v>6.28101427154667</v>
      </c>
      <c r="F1096" s="532">
        <v>1202422.09</v>
      </c>
    </row>
    <row r="1097" spans="1:6" ht="15">
      <c r="A1097" s="531" t="s">
        <v>862</v>
      </c>
      <c r="B1097" s="532">
        <v>1695714</v>
      </c>
      <c r="C1097" s="532">
        <v>263037</v>
      </c>
      <c r="D1097" s="532">
        <v>129565.63</v>
      </c>
      <c r="E1097" s="529">
        <f t="shared" si="22"/>
        <v>7.640771380079424</v>
      </c>
      <c r="F1097" s="532">
        <v>72459.15</v>
      </c>
    </row>
    <row r="1098" spans="1:6" ht="15">
      <c r="A1098" s="531" t="s">
        <v>864</v>
      </c>
      <c r="B1098" s="532">
        <v>832433</v>
      </c>
      <c r="C1098" s="532">
        <v>146432</v>
      </c>
      <c r="D1098" s="532">
        <v>92043.07</v>
      </c>
      <c r="E1098" s="529">
        <f t="shared" si="22"/>
        <v>11.057114506512837</v>
      </c>
      <c r="F1098" s="532">
        <v>46085.63</v>
      </c>
    </row>
    <row r="1099" spans="1:6" ht="15">
      <c r="A1099" s="531" t="s">
        <v>866</v>
      </c>
      <c r="B1099" s="532">
        <v>665308</v>
      </c>
      <c r="C1099" s="532">
        <v>117085</v>
      </c>
      <c r="D1099" s="532">
        <v>73338.63</v>
      </c>
      <c r="E1099" s="529">
        <f t="shared" si="22"/>
        <v>11.023259903683707</v>
      </c>
      <c r="F1099" s="532">
        <v>36917.54</v>
      </c>
    </row>
    <row r="1100" spans="1:6" ht="15">
      <c r="A1100" s="531" t="s">
        <v>870</v>
      </c>
      <c r="B1100" s="532">
        <v>863281</v>
      </c>
      <c r="C1100" s="532">
        <v>116605</v>
      </c>
      <c r="D1100" s="532">
        <v>37522.56</v>
      </c>
      <c r="E1100" s="529">
        <f t="shared" si="22"/>
        <v>4.346505946499459</v>
      </c>
      <c r="F1100" s="532">
        <v>26373.52</v>
      </c>
    </row>
    <row r="1101" spans="1:6" ht="15">
      <c r="A1101" s="531" t="s">
        <v>892</v>
      </c>
      <c r="B1101" s="532">
        <v>2073968</v>
      </c>
      <c r="C1101" s="532">
        <v>94360</v>
      </c>
      <c r="D1101" s="532">
        <v>89117.48</v>
      </c>
      <c r="E1101" s="529">
        <f t="shared" si="22"/>
        <v>4.2969554014333875</v>
      </c>
      <c r="F1101" s="532">
        <v>89117.48</v>
      </c>
    </row>
    <row r="1102" spans="1:6" ht="15">
      <c r="A1102" s="531" t="s">
        <v>894</v>
      </c>
      <c r="B1102" s="532">
        <v>2073968</v>
      </c>
      <c r="C1102" s="532">
        <v>94360</v>
      </c>
      <c r="D1102" s="532">
        <v>89117.48</v>
      </c>
      <c r="E1102" s="529">
        <f t="shared" si="22"/>
        <v>4.2969554014333875</v>
      </c>
      <c r="F1102" s="532">
        <v>89117.48</v>
      </c>
    </row>
    <row r="1103" spans="1:6" ht="26.25">
      <c r="A1103" s="531" t="s">
        <v>920</v>
      </c>
      <c r="B1103" s="532">
        <v>7192067</v>
      </c>
      <c r="C1103" s="532">
        <v>963500</v>
      </c>
      <c r="D1103" s="532">
        <v>770904.25</v>
      </c>
      <c r="E1103" s="529">
        <f aca="true" t="shared" si="23" ref="E1103:E1165">D1103/B1103*100</f>
        <v>10.718813520508082</v>
      </c>
      <c r="F1103" s="532">
        <v>745732.62</v>
      </c>
    </row>
    <row r="1104" spans="1:6" ht="15">
      <c r="A1104" s="531" t="s">
        <v>924</v>
      </c>
      <c r="B1104" s="532">
        <v>7192067</v>
      </c>
      <c r="C1104" s="532">
        <v>963500</v>
      </c>
      <c r="D1104" s="532">
        <v>770904.25</v>
      </c>
      <c r="E1104" s="529">
        <f t="shared" si="23"/>
        <v>10.718813520508082</v>
      </c>
      <c r="F1104" s="532">
        <v>745732.62</v>
      </c>
    </row>
    <row r="1105" spans="1:6" ht="15">
      <c r="A1105" s="531" t="s">
        <v>926</v>
      </c>
      <c r="B1105" s="532">
        <v>9824085</v>
      </c>
      <c r="C1105" s="532">
        <v>407131</v>
      </c>
      <c r="D1105" s="532">
        <v>315973.84</v>
      </c>
      <c r="E1105" s="529">
        <f t="shared" si="23"/>
        <v>3.216318262718615</v>
      </c>
      <c r="F1105" s="532">
        <v>295112.84</v>
      </c>
    </row>
    <row r="1106" spans="1:6" ht="39">
      <c r="A1106" s="531" t="s">
        <v>934</v>
      </c>
      <c r="B1106" s="532">
        <v>9561500</v>
      </c>
      <c r="C1106" s="532">
        <v>308887</v>
      </c>
      <c r="D1106" s="532">
        <v>288237.83</v>
      </c>
      <c r="E1106" s="529">
        <f t="shared" si="23"/>
        <v>3.0145670658369506</v>
      </c>
      <c r="F1106" s="532">
        <v>267376.83</v>
      </c>
    </row>
    <row r="1107" spans="1:6" ht="15">
      <c r="A1107" s="531" t="s">
        <v>1007</v>
      </c>
      <c r="B1107" s="532">
        <v>262585</v>
      </c>
      <c r="C1107" s="532">
        <v>98244</v>
      </c>
      <c r="D1107" s="532">
        <v>27736.01</v>
      </c>
      <c r="E1107" s="529">
        <f t="shared" si="23"/>
        <v>10.562678751642325</v>
      </c>
      <c r="F1107" s="532">
        <v>27736.01</v>
      </c>
    </row>
    <row r="1108" spans="1:6" ht="39">
      <c r="A1108" s="531" t="s">
        <v>1009</v>
      </c>
      <c r="B1108" s="532">
        <v>262585</v>
      </c>
      <c r="C1108" s="532">
        <v>98244</v>
      </c>
      <c r="D1108" s="532">
        <v>27736.01</v>
      </c>
      <c r="E1108" s="529">
        <f t="shared" si="23"/>
        <v>10.562678751642325</v>
      </c>
      <c r="F1108" s="532">
        <v>27736.01</v>
      </c>
    </row>
    <row r="1109" spans="1:6" ht="15">
      <c r="A1109" s="531" t="s">
        <v>936</v>
      </c>
      <c r="B1109" s="532">
        <v>53729</v>
      </c>
      <c r="C1109" s="532">
        <v>24531</v>
      </c>
      <c r="D1109" s="532">
        <v>6657.51</v>
      </c>
      <c r="E1109" s="529">
        <f t="shared" si="23"/>
        <v>12.390906214521022</v>
      </c>
      <c r="F1109" s="532">
        <v>6475.52</v>
      </c>
    </row>
    <row r="1110" spans="1:6" ht="15">
      <c r="A1110" s="531" t="s">
        <v>938</v>
      </c>
      <c r="B1110" s="532">
        <v>29834</v>
      </c>
      <c r="C1110" s="532">
        <v>4694</v>
      </c>
      <c r="D1110" s="532">
        <v>635.39</v>
      </c>
      <c r="E1110" s="529">
        <f t="shared" si="23"/>
        <v>2.1297512904739557</v>
      </c>
      <c r="F1110" s="532">
        <v>453.4</v>
      </c>
    </row>
    <row r="1111" spans="1:6" ht="26.25">
      <c r="A1111" s="531" t="s">
        <v>944</v>
      </c>
      <c r="B1111" s="532">
        <v>23895</v>
      </c>
      <c r="C1111" s="532">
        <v>19837</v>
      </c>
      <c r="D1111" s="532">
        <v>6022.12</v>
      </c>
      <c r="E1111" s="529">
        <f t="shared" si="23"/>
        <v>25.202427286043104</v>
      </c>
      <c r="F1111" s="532">
        <v>6022.12</v>
      </c>
    </row>
    <row r="1112" spans="1:6" ht="26.25">
      <c r="A1112" s="531" t="s">
        <v>1017</v>
      </c>
      <c r="B1112" s="532">
        <v>23895</v>
      </c>
      <c r="C1112" s="532">
        <v>19837</v>
      </c>
      <c r="D1112" s="532">
        <v>6022.12</v>
      </c>
      <c r="E1112" s="529">
        <f t="shared" si="23"/>
        <v>25.202427286043104</v>
      </c>
      <c r="F1112" s="532">
        <v>6022.12</v>
      </c>
    </row>
    <row r="1113" spans="1:6" ht="15">
      <c r="A1113" s="531" t="s">
        <v>444</v>
      </c>
      <c r="B1113" s="532">
        <v>-1278463</v>
      </c>
      <c r="C1113" s="532">
        <v>-1214944</v>
      </c>
      <c r="D1113" s="532">
        <v>-707988.38</v>
      </c>
      <c r="E1113" s="534" t="s">
        <v>440</v>
      </c>
      <c r="F1113" s="532">
        <v>-753895.28</v>
      </c>
    </row>
    <row r="1114" spans="1:6" ht="15">
      <c r="A1114" s="531" t="s">
        <v>445</v>
      </c>
      <c r="B1114" s="532">
        <v>1278463</v>
      </c>
      <c r="C1114" s="532">
        <v>1214944</v>
      </c>
      <c r="D1114" s="535" t="s">
        <v>440</v>
      </c>
      <c r="E1114" s="534" t="s">
        <v>440</v>
      </c>
      <c r="F1114" s="535" t="s">
        <v>440</v>
      </c>
    </row>
    <row r="1115" spans="1:6" ht="15">
      <c r="A1115" s="531" t="s">
        <v>510</v>
      </c>
      <c r="B1115" s="532">
        <v>1278463</v>
      </c>
      <c r="C1115" s="532">
        <v>1214944</v>
      </c>
      <c r="D1115" s="535" t="s">
        <v>440</v>
      </c>
      <c r="E1115" s="534" t="s">
        <v>440</v>
      </c>
      <c r="F1115" s="535" t="s">
        <v>440</v>
      </c>
    </row>
    <row r="1116" spans="1:6" ht="26.25">
      <c r="A1116" s="531" t="s">
        <v>512</v>
      </c>
      <c r="B1116" s="532">
        <v>1278463</v>
      </c>
      <c r="C1116" s="532">
        <v>1214944</v>
      </c>
      <c r="D1116" s="535" t="s">
        <v>440</v>
      </c>
      <c r="E1116" s="534" t="s">
        <v>440</v>
      </c>
      <c r="F1116" s="535" t="s">
        <v>440</v>
      </c>
    </row>
    <row r="1117" spans="1:6" ht="15">
      <c r="A1117" s="237" t="s">
        <v>823</v>
      </c>
      <c r="B1117" s="238"/>
      <c r="C1117" s="238"/>
      <c r="D1117" s="238"/>
      <c r="E1117" s="529"/>
      <c r="F1117" s="238"/>
    </row>
    <row r="1118" spans="1:6" ht="15">
      <c r="A1118" s="237" t="s">
        <v>846</v>
      </c>
      <c r="B1118" s="238">
        <v>82143</v>
      </c>
      <c r="C1118" s="238">
        <v>14802</v>
      </c>
      <c r="D1118" s="238">
        <v>18141.05</v>
      </c>
      <c r="E1118" s="239">
        <f t="shared" si="23"/>
        <v>22.084718113533715</v>
      </c>
      <c r="F1118" s="238">
        <v>4641.05</v>
      </c>
    </row>
    <row r="1119" spans="1:6" ht="26.25">
      <c r="A1119" s="531" t="s">
        <v>491</v>
      </c>
      <c r="B1119" s="532">
        <v>0</v>
      </c>
      <c r="C1119" s="532">
        <v>0</v>
      </c>
      <c r="D1119" s="532">
        <v>3339.05</v>
      </c>
      <c r="E1119" s="534" t="s">
        <v>440</v>
      </c>
      <c r="F1119" s="532">
        <v>3339.05</v>
      </c>
    </row>
    <row r="1120" spans="1:6" ht="15">
      <c r="A1120" s="531" t="s">
        <v>855</v>
      </c>
      <c r="B1120" s="532">
        <v>82143</v>
      </c>
      <c r="C1120" s="532">
        <v>14802</v>
      </c>
      <c r="D1120" s="532">
        <v>14802</v>
      </c>
      <c r="E1120" s="529">
        <f t="shared" si="23"/>
        <v>18.019794748183045</v>
      </c>
      <c r="F1120" s="532">
        <v>1302</v>
      </c>
    </row>
    <row r="1121" spans="1:6" ht="26.25">
      <c r="A1121" s="531" t="s">
        <v>857</v>
      </c>
      <c r="B1121" s="532">
        <v>82143</v>
      </c>
      <c r="C1121" s="532">
        <v>14802</v>
      </c>
      <c r="D1121" s="532">
        <v>14802</v>
      </c>
      <c r="E1121" s="529">
        <f t="shared" si="23"/>
        <v>18.019794748183045</v>
      </c>
      <c r="F1121" s="532">
        <v>1302</v>
      </c>
    </row>
    <row r="1122" spans="1:6" ht="15">
      <c r="A1122" s="237" t="s">
        <v>983</v>
      </c>
      <c r="B1122" s="238">
        <v>82143</v>
      </c>
      <c r="C1122" s="238">
        <v>14802</v>
      </c>
      <c r="D1122" s="238">
        <v>14113.6</v>
      </c>
      <c r="E1122" s="239">
        <f t="shared" si="23"/>
        <v>17.18174403174951</v>
      </c>
      <c r="F1122" s="238">
        <v>2688.65</v>
      </c>
    </row>
    <row r="1123" spans="1:6" ht="15">
      <c r="A1123" s="531" t="s">
        <v>860</v>
      </c>
      <c r="B1123" s="532">
        <v>82143</v>
      </c>
      <c r="C1123" s="532">
        <v>14802</v>
      </c>
      <c r="D1123" s="532">
        <v>14113.6</v>
      </c>
      <c r="E1123" s="529">
        <f t="shared" si="23"/>
        <v>17.18174403174951</v>
      </c>
      <c r="F1123" s="532">
        <v>2688.65</v>
      </c>
    </row>
    <row r="1124" spans="1:6" ht="15">
      <c r="A1124" s="531" t="s">
        <v>862</v>
      </c>
      <c r="B1124" s="532">
        <v>82143</v>
      </c>
      <c r="C1124" s="532">
        <v>14802</v>
      </c>
      <c r="D1124" s="532">
        <v>14113.6</v>
      </c>
      <c r="E1124" s="529">
        <f t="shared" si="23"/>
        <v>17.18174403174951</v>
      </c>
      <c r="F1124" s="532">
        <v>2688.65</v>
      </c>
    </row>
    <row r="1125" spans="1:6" ht="15">
      <c r="A1125" s="531" t="s">
        <v>864</v>
      </c>
      <c r="B1125" s="532">
        <v>8010</v>
      </c>
      <c r="C1125" s="532">
        <v>1334</v>
      </c>
      <c r="D1125" s="532">
        <v>789.5</v>
      </c>
      <c r="E1125" s="529">
        <f t="shared" si="23"/>
        <v>9.856429463171036</v>
      </c>
      <c r="F1125" s="532">
        <v>405.94</v>
      </c>
    </row>
    <row r="1126" spans="1:6" ht="15">
      <c r="A1126" s="531" t="s">
        <v>866</v>
      </c>
      <c r="B1126" s="532">
        <v>6455</v>
      </c>
      <c r="C1126" s="532">
        <v>1075</v>
      </c>
      <c r="D1126" s="532">
        <v>662.74</v>
      </c>
      <c r="E1126" s="529">
        <f t="shared" si="23"/>
        <v>10.267079783113866</v>
      </c>
      <c r="F1126" s="532">
        <v>327.65</v>
      </c>
    </row>
    <row r="1127" spans="1:6" ht="15">
      <c r="A1127" s="531" t="s">
        <v>870</v>
      </c>
      <c r="B1127" s="532">
        <v>74133</v>
      </c>
      <c r="C1127" s="532">
        <v>13468</v>
      </c>
      <c r="D1127" s="532">
        <v>13324.1</v>
      </c>
      <c r="E1127" s="529">
        <f t="shared" si="23"/>
        <v>17.973237289736016</v>
      </c>
      <c r="F1127" s="532">
        <v>2282.71</v>
      </c>
    </row>
    <row r="1128" spans="1:6" ht="15">
      <c r="A1128" s="531" t="s">
        <v>444</v>
      </c>
      <c r="B1128" s="532">
        <v>0</v>
      </c>
      <c r="C1128" s="532">
        <v>0</v>
      </c>
      <c r="D1128" s="532">
        <v>4027.45</v>
      </c>
      <c r="E1128" s="534" t="s">
        <v>440</v>
      </c>
      <c r="F1128" s="532">
        <v>1952.4</v>
      </c>
    </row>
    <row r="1129" spans="1:6" ht="15">
      <c r="A1129" s="237" t="s">
        <v>1054</v>
      </c>
      <c r="B1129" s="238"/>
      <c r="C1129" s="238"/>
      <c r="D1129" s="238"/>
      <c r="E1129" s="529"/>
      <c r="F1129" s="238"/>
    </row>
    <row r="1130" spans="1:6" ht="15">
      <c r="A1130" s="237" t="s">
        <v>846</v>
      </c>
      <c r="B1130" s="238">
        <v>59942</v>
      </c>
      <c r="C1130" s="238">
        <v>5439</v>
      </c>
      <c r="D1130" s="238">
        <v>5439</v>
      </c>
      <c r="E1130" s="239">
        <f t="shared" si="23"/>
        <v>9.073771312268526</v>
      </c>
      <c r="F1130" s="238">
        <v>1838.25</v>
      </c>
    </row>
    <row r="1131" spans="1:6" ht="26.25">
      <c r="A1131" s="531" t="s">
        <v>491</v>
      </c>
      <c r="B1131" s="532">
        <v>0</v>
      </c>
      <c r="C1131" s="532">
        <v>0</v>
      </c>
      <c r="D1131" s="532">
        <v>0</v>
      </c>
      <c r="E1131" s="534" t="s">
        <v>440</v>
      </c>
      <c r="F1131" s="532">
        <v>-688.75</v>
      </c>
    </row>
    <row r="1132" spans="1:6" ht="15">
      <c r="A1132" s="531" t="s">
        <v>855</v>
      </c>
      <c r="B1132" s="532">
        <v>59942</v>
      </c>
      <c r="C1132" s="532">
        <v>5439</v>
      </c>
      <c r="D1132" s="532">
        <v>5439</v>
      </c>
      <c r="E1132" s="529">
        <f t="shared" si="23"/>
        <v>9.073771312268526</v>
      </c>
      <c r="F1132" s="532">
        <v>2527</v>
      </c>
    </row>
    <row r="1133" spans="1:6" ht="26.25">
      <c r="A1133" s="531" t="s">
        <v>857</v>
      </c>
      <c r="B1133" s="532">
        <v>59942</v>
      </c>
      <c r="C1133" s="532">
        <v>5439</v>
      </c>
      <c r="D1133" s="532">
        <v>5439</v>
      </c>
      <c r="E1133" s="529">
        <f t="shared" si="23"/>
        <v>9.073771312268526</v>
      </c>
      <c r="F1133" s="532">
        <v>2527</v>
      </c>
    </row>
    <row r="1134" spans="1:6" ht="15">
      <c r="A1134" s="237" t="s">
        <v>983</v>
      </c>
      <c r="B1134" s="238">
        <v>59942</v>
      </c>
      <c r="C1134" s="238">
        <v>5439</v>
      </c>
      <c r="D1134" s="238">
        <v>4605.83</v>
      </c>
      <c r="E1134" s="239">
        <f t="shared" si="23"/>
        <v>7.6838110173167395</v>
      </c>
      <c r="F1134" s="238">
        <v>2602.83</v>
      </c>
    </row>
    <row r="1135" spans="1:6" ht="15">
      <c r="A1135" s="531" t="s">
        <v>860</v>
      </c>
      <c r="B1135" s="532">
        <v>59942</v>
      </c>
      <c r="C1135" s="532">
        <v>5439</v>
      </c>
      <c r="D1135" s="532">
        <v>4605.83</v>
      </c>
      <c r="E1135" s="529">
        <f t="shared" si="23"/>
        <v>7.6838110173167395</v>
      </c>
      <c r="F1135" s="532">
        <v>2602.83</v>
      </c>
    </row>
    <row r="1136" spans="1:6" ht="15">
      <c r="A1136" s="531" t="s">
        <v>862</v>
      </c>
      <c r="B1136" s="532">
        <v>59942</v>
      </c>
      <c r="C1136" s="532">
        <v>5439</v>
      </c>
      <c r="D1136" s="532">
        <v>4605.83</v>
      </c>
      <c r="E1136" s="529">
        <f t="shared" si="23"/>
        <v>7.6838110173167395</v>
      </c>
      <c r="F1136" s="532">
        <v>2602.83</v>
      </c>
    </row>
    <row r="1137" spans="1:6" ht="15">
      <c r="A1137" s="531" t="s">
        <v>864</v>
      </c>
      <c r="B1137" s="532">
        <v>30581</v>
      </c>
      <c r="C1137" s="532">
        <v>3908</v>
      </c>
      <c r="D1137" s="532">
        <v>3089.58</v>
      </c>
      <c r="E1137" s="529">
        <f t="shared" si="23"/>
        <v>10.102939733821653</v>
      </c>
      <c r="F1137" s="532">
        <v>1694.94</v>
      </c>
    </row>
    <row r="1138" spans="1:6" ht="15">
      <c r="A1138" s="531" t="s">
        <v>866</v>
      </c>
      <c r="B1138" s="532">
        <v>24644</v>
      </c>
      <c r="C1138" s="532">
        <v>3536</v>
      </c>
      <c r="D1138" s="532">
        <v>3089.58</v>
      </c>
      <c r="E1138" s="529">
        <f t="shared" si="23"/>
        <v>12.536844668073362</v>
      </c>
      <c r="F1138" s="532">
        <v>1694.94</v>
      </c>
    </row>
    <row r="1139" spans="1:6" ht="15">
      <c r="A1139" s="531" t="s">
        <v>870</v>
      </c>
      <c r="B1139" s="532">
        <v>29361</v>
      </c>
      <c r="C1139" s="532">
        <v>1531</v>
      </c>
      <c r="D1139" s="532">
        <v>1516.25</v>
      </c>
      <c r="E1139" s="529">
        <f t="shared" si="23"/>
        <v>5.164163345935084</v>
      </c>
      <c r="F1139" s="532">
        <v>907.89</v>
      </c>
    </row>
    <row r="1140" spans="1:6" ht="15">
      <c r="A1140" s="531" t="s">
        <v>444</v>
      </c>
      <c r="B1140" s="532">
        <v>0</v>
      </c>
      <c r="C1140" s="532">
        <v>0</v>
      </c>
      <c r="D1140" s="532">
        <v>833.17</v>
      </c>
      <c r="E1140" s="534" t="s">
        <v>440</v>
      </c>
      <c r="F1140" s="532">
        <v>-764.58</v>
      </c>
    </row>
    <row r="1141" spans="1:6" ht="15">
      <c r="A1141" s="237" t="s">
        <v>350</v>
      </c>
      <c r="B1141" s="238"/>
      <c r="C1141" s="238"/>
      <c r="D1141" s="238"/>
      <c r="E1141" s="529"/>
      <c r="F1141" s="238"/>
    </row>
    <row r="1142" spans="1:6" ht="15">
      <c r="A1142" s="237" t="s">
        <v>846</v>
      </c>
      <c r="B1142" s="238">
        <v>44839867</v>
      </c>
      <c r="C1142" s="238">
        <v>3119512</v>
      </c>
      <c r="D1142" s="238">
        <v>3172498.33</v>
      </c>
      <c r="E1142" s="239">
        <f t="shared" si="23"/>
        <v>7.075173371945996</v>
      </c>
      <c r="F1142" s="238">
        <v>1994508.21</v>
      </c>
    </row>
    <row r="1143" spans="1:6" ht="26.25">
      <c r="A1143" s="531" t="s">
        <v>491</v>
      </c>
      <c r="B1143" s="532">
        <v>5000</v>
      </c>
      <c r="C1143" s="532">
        <v>0</v>
      </c>
      <c r="D1143" s="532">
        <v>290.96</v>
      </c>
      <c r="E1143" s="534">
        <f>D1143/B1143*100</f>
        <v>5.8191999999999995</v>
      </c>
      <c r="F1143" s="532">
        <v>0</v>
      </c>
    </row>
    <row r="1144" spans="1:6" ht="15">
      <c r="A1144" s="531" t="s">
        <v>849</v>
      </c>
      <c r="B1144" s="532">
        <v>13466605</v>
      </c>
      <c r="C1144" s="532">
        <v>58559</v>
      </c>
      <c r="D1144" s="532">
        <v>111224.34</v>
      </c>
      <c r="E1144" s="529">
        <f t="shared" si="23"/>
        <v>0.8259270989235965</v>
      </c>
      <c r="F1144" s="532">
        <v>3068.18</v>
      </c>
    </row>
    <row r="1145" spans="1:6" ht="15">
      <c r="A1145" s="531" t="s">
        <v>493</v>
      </c>
      <c r="B1145" s="532">
        <v>0</v>
      </c>
      <c r="C1145" s="532">
        <v>0</v>
      </c>
      <c r="D1145" s="532">
        <v>30.03</v>
      </c>
      <c r="E1145" s="534" t="s">
        <v>440</v>
      </c>
      <c r="F1145" s="532">
        <v>30.03</v>
      </c>
    </row>
    <row r="1146" spans="1:6" ht="15">
      <c r="A1146" s="531" t="s">
        <v>851</v>
      </c>
      <c r="B1146" s="532">
        <v>0</v>
      </c>
      <c r="C1146" s="532">
        <v>0</v>
      </c>
      <c r="D1146" s="532">
        <v>30.03</v>
      </c>
      <c r="E1146" s="534" t="s">
        <v>440</v>
      </c>
      <c r="F1146" s="532">
        <v>30.03</v>
      </c>
    </row>
    <row r="1147" spans="1:6" ht="15">
      <c r="A1147" s="531" t="s">
        <v>853</v>
      </c>
      <c r="B1147" s="532">
        <v>0</v>
      </c>
      <c r="C1147" s="532">
        <v>0</v>
      </c>
      <c r="D1147" s="532">
        <v>30.03</v>
      </c>
      <c r="E1147" s="534" t="s">
        <v>440</v>
      </c>
      <c r="F1147" s="532">
        <v>30.03</v>
      </c>
    </row>
    <row r="1148" spans="1:6" ht="15">
      <c r="A1148" s="531" t="s">
        <v>855</v>
      </c>
      <c r="B1148" s="532">
        <v>31368262</v>
      </c>
      <c r="C1148" s="532">
        <v>3060953</v>
      </c>
      <c r="D1148" s="532">
        <v>3060953</v>
      </c>
      <c r="E1148" s="529">
        <f t="shared" si="23"/>
        <v>9.758121122553746</v>
      </c>
      <c r="F1148" s="532">
        <v>1991410</v>
      </c>
    </row>
    <row r="1149" spans="1:6" ht="26.25">
      <c r="A1149" s="531" t="s">
        <v>857</v>
      </c>
      <c r="B1149" s="532">
        <v>31368262</v>
      </c>
      <c r="C1149" s="532">
        <v>3060953</v>
      </c>
      <c r="D1149" s="532">
        <v>3060953</v>
      </c>
      <c r="E1149" s="529">
        <f t="shared" si="23"/>
        <v>9.758121122553746</v>
      </c>
      <c r="F1149" s="532">
        <v>1991410</v>
      </c>
    </row>
    <row r="1150" spans="1:6" ht="15">
      <c r="A1150" s="237" t="s">
        <v>983</v>
      </c>
      <c r="B1150" s="238">
        <v>47807420</v>
      </c>
      <c r="C1150" s="238">
        <v>5888757</v>
      </c>
      <c r="D1150" s="238">
        <v>2414995.78</v>
      </c>
      <c r="E1150" s="239">
        <f t="shared" si="23"/>
        <v>5.051508280513778</v>
      </c>
      <c r="F1150" s="238">
        <v>1491671.06</v>
      </c>
    </row>
    <row r="1151" spans="1:6" ht="15">
      <c r="A1151" s="531" t="s">
        <v>860</v>
      </c>
      <c r="B1151" s="532">
        <v>45737307</v>
      </c>
      <c r="C1151" s="532">
        <v>5743275</v>
      </c>
      <c r="D1151" s="532">
        <v>2289500.74</v>
      </c>
      <c r="E1151" s="529">
        <f t="shared" si="23"/>
        <v>5.0057620139288055</v>
      </c>
      <c r="F1151" s="532">
        <v>1460443.57</v>
      </c>
    </row>
    <row r="1152" spans="1:6" ht="15">
      <c r="A1152" s="531" t="s">
        <v>862</v>
      </c>
      <c r="B1152" s="532">
        <v>26362657</v>
      </c>
      <c r="C1152" s="532">
        <v>2358545</v>
      </c>
      <c r="D1152" s="532">
        <v>1348766.37</v>
      </c>
      <c r="E1152" s="529">
        <f t="shared" si="23"/>
        <v>5.116200426990345</v>
      </c>
      <c r="F1152" s="532">
        <v>803134.74</v>
      </c>
    </row>
    <row r="1153" spans="1:6" ht="15">
      <c r="A1153" s="531" t="s">
        <v>864</v>
      </c>
      <c r="B1153" s="532">
        <v>10855078</v>
      </c>
      <c r="C1153" s="532">
        <v>1172977</v>
      </c>
      <c r="D1153" s="532">
        <v>869203.12</v>
      </c>
      <c r="E1153" s="529">
        <f t="shared" si="23"/>
        <v>8.0073410803681</v>
      </c>
      <c r="F1153" s="532">
        <v>553630.01</v>
      </c>
    </row>
    <row r="1154" spans="1:6" ht="15">
      <c r="A1154" s="531" t="s">
        <v>866</v>
      </c>
      <c r="B1154" s="532">
        <v>8556329</v>
      </c>
      <c r="C1154" s="532">
        <v>949475</v>
      </c>
      <c r="D1154" s="532">
        <v>715428.45</v>
      </c>
      <c r="E1154" s="529">
        <f t="shared" si="23"/>
        <v>8.361394822475853</v>
      </c>
      <c r="F1154" s="532">
        <v>449699.16</v>
      </c>
    </row>
    <row r="1155" spans="1:6" ht="15">
      <c r="A1155" s="531" t="s">
        <v>870</v>
      </c>
      <c r="B1155" s="532">
        <v>15507579</v>
      </c>
      <c r="C1155" s="532">
        <v>1185568</v>
      </c>
      <c r="D1155" s="532">
        <v>479563.25</v>
      </c>
      <c r="E1155" s="529">
        <f t="shared" si="23"/>
        <v>3.0924443460839375</v>
      </c>
      <c r="F1155" s="532">
        <v>249504.73</v>
      </c>
    </row>
    <row r="1156" spans="1:6" ht="15">
      <c r="A1156" s="531" t="s">
        <v>892</v>
      </c>
      <c r="B1156" s="532">
        <v>9147429</v>
      </c>
      <c r="C1156" s="532">
        <v>1401571</v>
      </c>
      <c r="D1156" s="532">
        <v>473519.86</v>
      </c>
      <c r="E1156" s="529">
        <f t="shared" si="23"/>
        <v>5.176534958620613</v>
      </c>
      <c r="F1156" s="532">
        <v>279006.55</v>
      </c>
    </row>
    <row r="1157" spans="1:6" ht="15">
      <c r="A1157" s="531" t="s">
        <v>894</v>
      </c>
      <c r="B1157" s="532">
        <v>8253561</v>
      </c>
      <c r="C1157" s="532">
        <v>1269181</v>
      </c>
      <c r="D1157" s="532">
        <v>363882.4</v>
      </c>
      <c r="E1157" s="529">
        <f t="shared" si="23"/>
        <v>4.408792762299813</v>
      </c>
      <c r="F1157" s="532">
        <v>211042.68</v>
      </c>
    </row>
    <row r="1158" spans="1:6" ht="15">
      <c r="A1158" s="531" t="s">
        <v>904</v>
      </c>
      <c r="B1158" s="532">
        <v>893868</v>
      </c>
      <c r="C1158" s="532">
        <v>132390</v>
      </c>
      <c r="D1158" s="532">
        <v>109637.46</v>
      </c>
      <c r="E1158" s="529">
        <f t="shared" si="23"/>
        <v>12.265509001329056</v>
      </c>
      <c r="F1158" s="532">
        <v>67963.87</v>
      </c>
    </row>
    <row r="1159" spans="1:6" ht="26.25">
      <c r="A1159" s="531" t="s">
        <v>920</v>
      </c>
      <c r="B1159" s="532">
        <v>615892</v>
      </c>
      <c r="C1159" s="532">
        <v>558392</v>
      </c>
      <c r="D1159" s="532">
        <v>18654.65</v>
      </c>
      <c r="E1159" s="529">
        <f t="shared" si="23"/>
        <v>3.0288833107103197</v>
      </c>
      <c r="F1159" s="532">
        <v>0</v>
      </c>
    </row>
    <row r="1160" spans="1:6" ht="15">
      <c r="A1160" s="531" t="s">
        <v>922</v>
      </c>
      <c r="B1160" s="532">
        <v>558392</v>
      </c>
      <c r="C1160" s="532">
        <v>558392</v>
      </c>
      <c r="D1160" s="532">
        <v>18654.65</v>
      </c>
      <c r="E1160" s="529">
        <f t="shared" si="23"/>
        <v>3.340780312038855</v>
      </c>
      <c r="F1160" s="532">
        <v>0</v>
      </c>
    </row>
    <row r="1161" spans="1:6" ht="15">
      <c r="A1161" s="531" t="s">
        <v>924</v>
      </c>
      <c r="B1161" s="532">
        <v>57500</v>
      </c>
      <c r="C1161" s="532">
        <v>0</v>
      </c>
      <c r="D1161" s="532">
        <v>0</v>
      </c>
      <c r="E1161" s="529">
        <f t="shared" si="23"/>
        <v>0</v>
      </c>
      <c r="F1161" s="532">
        <v>0</v>
      </c>
    </row>
    <row r="1162" spans="1:6" ht="15">
      <c r="A1162" s="531" t="s">
        <v>926</v>
      </c>
      <c r="B1162" s="532">
        <v>9611329</v>
      </c>
      <c r="C1162" s="532">
        <v>1424767</v>
      </c>
      <c r="D1162" s="532">
        <v>448559.86</v>
      </c>
      <c r="E1162" s="529">
        <f t="shared" si="23"/>
        <v>4.666991006134531</v>
      </c>
      <c r="F1162" s="532">
        <v>378302.28</v>
      </c>
    </row>
    <row r="1163" spans="1:6" ht="39">
      <c r="A1163" s="531" t="s">
        <v>934</v>
      </c>
      <c r="B1163" s="532">
        <v>9611329</v>
      </c>
      <c r="C1163" s="532">
        <v>1424767</v>
      </c>
      <c r="D1163" s="532">
        <v>448559.86</v>
      </c>
      <c r="E1163" s="529">
        <f t="shared" si="23"/>
        <v>4.666991006134531</v>
      </c>
      <c r="F1163" s="532">
        <v>378302.28</v>
      </c>
    </row>
    <row r="1164" spans="1:6" ht="15">
      <c r="A1164" s="531" t="s">
        <v>936</v>
      </c>
      <c r="B1164" s="532">
        <v>2070113</v>
      </c>
      <c r="C1164" s="532">
        <v>145482</v>
      </c>
      <c r="D1164" s="532">
        <v>125495.04</v>
      </c>
      <c r="E1164" s="529">
        <f t="shared" si="23"/>
        <v>6.062231385436447</v>
      </c>
      <c r="F1164" s="532">
        <v>31227.49</v>
      </c>
    </row>
    <row r="1165" spans="1:6" ht="15">
      <c r="A1165" s="531" t="s">
        <v>938</v>
      </c>
      <c r="B1165" s="532">
        <v>2070113</v>
      </c>
      <c r="C1165" s="532">
        <v>145482</v>
      </c>
      <c r="D1165" s="532">
        <v>125495.04</v>
      </c>
      <c r="E1165" s="529">
        <f t="shared" si="23"/>
        <v>6.062231385436447</v>
      </c>
      <c r="F1165" s="532">
        <v>31227.49</v>
      </c>
    </row>
    <row r="1166" spans="1:6" ht="15">
      <c r="A1166" s="531" t="s">
        <v>444</v>
      </c>
      <c r="B1166" s="532">
        <f>-2967553</f>
        <v>-2967553</v>
      </c>
      <c r="C1166" s="532">
        <v>-2769245</v>
      </c>
      <c r="D1166" s="532">
        <v>757502.550000002</v>
      </c>
      <c r="E1166" s="534" t="s">
        <v>440</v>
      </c>
      <c r="F1166" s="532">
        <v>502837.15</v>
      </c>
    </row>
    <row r="1167" spans="1:6" ht="15">
      <c r="A1167" s="531" t="s">
        <v>445</v>
      </c>
      <c r="B1167" s="532">
        <f>2967553</f>
        <v>2967553</v>
      </c>
      <c r="C1167" s="532">
        <v>2769245</v>
      </c>
      <c r="D1167" s="535" t="s">
        <v>440</v>
      </c>
      <c r="E1167" s="534" t="s">
        <v>440</v>
      </c>
      <c r="F1167" s="535" t="s">
        <v>440</v>
      </c>
    </row>
    <row r="1168" spans="1:6" ht="15">
      <c r="A1168" s="531" t="s">
        <v>510</v>
      </c>
      <c r="B1168" s="532">
        <v>2967553</v>
      </c>
      <c r="C1168" s="532">
        <v>2769245</v>
      </c>
      <c r="D1168" s="535" t="s">
        <v>440</v>
      </c>
      <c r="E1168" s="534" t="s">
        <v>440</v>
      </c>
      <c r="F1168" s="535" t="s">
        <v>440</v>
      </c>
    </row>
    <row r="1169" spans="1:6" ht="26.25">
      <c r="A1169" s="531" t="s">
        <v>512</v>
      </c>
      <c r="B1169" s="532">
        <v>2967553</v>
      </c>
      <c r="C1169" s="532">
        <v>2769245</v>
      </c>
      <c r="D1169" s="535" t="s">
        <v>440</v>
      </c>
      <c r="E1169" s="534" t="s">
        <v>440</v>
      </c>
      <c r="F1169" s="535" t="s">
        <v>440</v>
      </c>
    </row>
    <row r="1170" spans="1:6" ht="15">
      <c r="A1170" s="237" t="s">
        <v>988</v>
      </c>
      <c r="B1170" s="238"/>
      <c r="C1170" s="238"/>
      <c r="D1170" s="238"/>
      <c r="E1170" s="529"/>
      <c r="F1170" s="238"/>
    </row>
    <row r="1171" spans="1:6" ht="15">
      <c r="A1171" s="237" t="s">
        <v>846</v>
      </c>
      <c r="B1171" s="238">
        <v>716147</v>
      </c>
      <c r="C1171" s="238">
        <v>97300</v>
      </c>
      <c r="D1171" s="238">
        <v>97300</v>
      </c>
      <c r="E1171" s="239">
        <f aca="true" t="shared" si="24" ref="E1171:E1222">D1171/B1171*100</f>
        <v>13.586596048018073</v>
      </c>
      <c r="F1171" s="238">
        <v>53650</v>
      </c>
    </row>
    <row r="1172" spans="1:6" ht="15">
      <c r="A1172" s="531" t="s">
        <v>855</v>
      </c>
      <c r="B1172" s="532">
        <v>716147</v>
      </c>
      <c r="C1172" s="532">
        <v>97300</v>
      </c>
      <c r="D1172" s="532">
        <v>97300</v>
      </c>
      <c r="E1172" s="529">
        <f t="shared" si="24"/>
        <v>13.586596048018073</v>
      </c>
      <c r="F1172" s="532">
        <v>53650</v>
      </c>
    </row>
    <row r="1173" spans="1:6" ht="26.25">
      <c r="A1173" s="531" t="s">
        <v>857</v>
      </c>
      <c r="B1173" s="532">
        <v>716147</v>
      </c>
      <c r="C1173" s="532">
        <v>97300</v>
      </c>
      <c r="D1173" s="532">
        <v>97300</v>
      </c>
      <c r="E1173" s="529">
        <f t="shared" si="24"/>
        <v>13.586596048018073</v>
      </c>
      <c r="F1173" s="532">
        <v>53650</v>
      </c>
    </row>
    <row r="1174" spans="1:6" ht="15">
      <c r="A1174" s="237" t="s">
        <v>983</v>
      </c>
      <c r="B1174" s="238">
        <v>716147</v>
      </c>
      <c r="C1174" s="238">
        <v>97300</v>
      </c>
      <c r="D1174" s="238">
        <v>39700.64</v>
      </c>
      <c r="E1174" s="239">
        <f t="shared" si="24"/>
        <v>5.543643972536365</v>
      </c>
      <c r="F1174" s="238">
        <v>30130.22</v>
      </c>
    </row>
    <row r="1175" spans="1:6" ht="15">
      <c r="A1175" s="531" t="s">
        <v>860</v>
      </c>
      <c r="B1175" s="532">
        <v>716147</v>
      </c>
      <c r="C1175" s="532">
        <v>97300</v>
      </c>
      <c r="D1175" s="532">
        <v>39700.64</v>
      </c>
      <c r="E1175" s="529">
        <f t="shared" si="24"/>
        <v>5.543643972536365</v>
      </c>
      <c r="F1175" s="532">
        <v>30130.22</v>
      </c>
    </row>
    <row r="1176" spans="1:6" ht="15">
      <c r="A1176" s="531" t="s">
        <v>862</v>
      </c>
      <c r="B1176" s="532">
        <v>716147</v>
      </c>
      <c r="C1176" s="532">
        <v>97300</v>
      </c>
      <c r="D1176" s="532">
        <v>39700.64</v>
      </c>
      <c r="E1176" s="529">
        <f t="shared" si="24"/>
        <v>5.543643972536365</v>
      </c>
      <c r="F1176" s="532">
        <v>30130.22</v>
      </c>
    </row>
    <row r="1177" spans="1:6" ht="15">
      <c r="A1177" s="531" t="s">
        <v>864</v>
      </c>
      <c r="B1177" s="532">
        <v>176933</v>
      </c>
      <c r="C1177" s="532">
        <v>27300</v>
      </c>
      <c r="D1177" s="532">
        <v>18483.94</v>
      </c>
      <c r="E1177" s="529">
        <f t="shared" si="24"/>
        <v>10.446858415332356</v>
      </c>
      <c r="F1177" s="532">
        <v>9600.08</v>
      </c>
    </row>
    <row r="1178" spans="1:6" ht="15">
      <c r="A1178" s="531" t="s">
        <v>866</v>
      </c>
      <c r="B1178" s="532">
        <v>130000</v>
      </c>
      <c r="C1178" s="532">
        <v>20000</v>
      </c>
      <c r="D1178" s="532">
        <v>14895.57</v>
      </c>
      <c r="E1178" s="529">
        <f t="shared" si="24"/>
        <v>11.458130769230769</v>
      </c>
      <c r="F1178" s="532">
        <v>7736.38</v>
      </c>
    </row>
    <row r="1179" spans="1:6" ht="15">
      <c r="A1179" s="531" t="s">
        <v>870</v>
      </c>
      <c r="B1179" s="532">
        <v>539214</v>
      </c>
      <c r="C1179" s="532">
        <v>70000</v>
      </c>
      <c r="D1179" s="532">
        <v>21216.7</v>
      </c>
      <c r="E1179" s="529">
        <f t="shared" si="24"/>
        <v>3.9347457595685573</v>
      </c>
      <c r="F1179" s="532">
        <v>20530.14</v>
      </c>
    </row>
    <row r="1180" spans="1:6" ht="15">
      <c r="A1180" s="531" t="s">
        <v>444</v>
      </c>
      <c r="B1180" s="532">
        <v>0</v>
      </c>
      <c r="C1180" s="532">
        <v>0</v>
      </c>
      <c r="D1180" s="532">
        <v>57599.36</v>
      </c>
      <c r="E1180" s="534" t="s">
        <v>440</v>
      </c>
      <c r="F1180" s="532">
        <v>23519.78</v>
      </c>
    </row>
    <row r="1181" spans="1:6" ht="15">
      <c r="A1181" s="237" t="s">
        <v>1000</v>
      </c>
      <c r="B1181" s="238"/>
      <c r="C1181" s="238"/>
      <c r="D1181" s="238"/>
      <c r="E1181" s="529"/>
      <c r="F1181" s="238"/>
    </row>
    <row r="1182" spans="1:6" ht="15">
      <c r="A1182" s="237" t="s">
        <v>846</v>
      </c>
      <c r="B1182" s="238">
        <v>790560</v>
      </c>
      <c r="C1182" s="238">
        <v>34900</v>
      </c>
      <c r="D1182" s="238">
        <v>82330.29</v>
      </c>
      <c r="E1182" s="239">
        <f t="shared" si="24"/>
        <v>10.41417349726776</v>
      </c>
      <c r="F1182" s="238">
        <v>0</v>
      </c>
    </row>
    <row r="1183" spans="1:6" ht="15">
      <c r="A1183" s="531" t="s">
        <v>849</v>
      </c>
      <c r="B1183" s="532">
        <v>790560</v>
      </c>
      <c r="C1183" s="532">
        <v>34900</v>
      </c>
      <c r="D1183" s="532">
        <v>82330.29</v>
      </c>
      <c r="E1183" s="529">
        <f t="shared" si="24"/>
        <v>10.41417349726776</v>
      </c>
      <c r="F1183" s="532">
        <v>0</v>
      </c>
    </row>
    <row r="1184" spans="1:6" ht="15">
      <c r="A1184" s="237" t="s">
        <v>983</v>
      </c>
      <c r="B1184" s="238">
        <v>849486</v>
      </c>
      <c r="C1184" s="238">
        <v>87826</v>
      </c>
      <c r="D1184" s="238">
        <v>39665.25</v>
      </c>
      <c r="E1184" s="239">
        <f t="shared" si="24"/>
        <v>4.669323567427833</v>
      </c>
      <c r="F1184" s="238">
        <v>14375.42</v>
      </c>
    </row>
    <row r="1185" spans="1:6" ht="15">
      <c r="A1185" s="531" t="s">
        <v>860</v>
      </c>
      <c r="B1185" s="532">
        <v>849486</v>
      </c>
      <c r="C1185" s="532">
        <v>87826</v>
      </c>
      <c r="D1185" s="532">
        <v>39665.25</v>
      </c>
      <c r="E1185" s="529">
        <f t="shared" si="24"/>
        <v>4.669323567427833</v>
      </c>
      <c r="F1185" s="532">
        <v>14375.42</v>
      </c>
    </row>
    <row r="1186" spans="1:6" ht="15">
      <c r="A1186" s="531" t="s">
        <v>862</v>
      </c>
      <c r="B1186" s="532">
        <v>849486</v>
      </c>
      <c r="C1186" s="532">
        <v>87826</v>
      </c>
      <c r="D1186" s="532">
        <v>39665.25</v>
      </c>
      <c r="E1186" s="529">
        <f t="shared" si="24"/>
        <v>4.669323567427833</v>
      </c>
      <c r="F1186" s="532">
        <v>14375.42</v>
      </c>
    </row>
    <row r="1187" spans="1:6" ht="15">
      <c r="A1187" s="531" t="s">
        <v>870</v>
      </c>
      <c r="B1187" s="532">
        <v>849486</v>
      </c>
      <c r="C1187" s="532">
        <v>87826</v>
      </c>
      <c r="D1187" s="532">
        <v>39665.25</v>
      </c>
      <c r="E1187" s="529">
        <f t="shared" si="24"/>
        <v>4.669323567427833</v>
      </c>
      <c r="F1187" s="532">
        <v>14375.42</v>
      </c>
    </row>
    <row r="1188" spans="1:6" ht="15">
      <c r="A1188" s="531" t="s">
        <v>444</v>
      </c>
      <c r="B1188" s="532">
        <v>-58926</v>
      </c>
      <c r="C1188" s="532">
        <v>-52926</v>
      </c>
      <c r="D1188" s="532">
        <v>42665.04</v>
      </c>
      <c r="E1188" s="534" t="s">
        <v>440</v>
      </c>
      <c r="F1188" s="532">
        <v>-14375.42</v>
      </c>
    </row>
    <row r="1189" spans="1:6" ht="15">
      <c r="A1189" s="531" t="s">
        <v>445</v>
      </c>
      <c r="B1189" s="532">
        <v>58926</v>
      </c>
      <c r="C1189" s="532">
        <v>52926</v>
      </c>
      <c r="D1189" s="535" t="s">
        <v>440</v>
      </c>
      <c r="E1189" s="534" t="s">
        <v>440</v>
      </c>
      <c r="F1189" s="535" t="s">
        <v>440</v>
      </c>
    </row>
    <row r="1190" spans="1:6" ht="15">
      <c r="A1190" s="531" t="s">
        <v>510</v>
      </c>
      <c r="B1190" s="532">
        <v>58926</v>
      </c>
      <c r="C1190" s="532">
        <v>52926</v>
      </c>
      <c r="D1190" s="535" t="s">
        <v>440</v>
      </c>
      <c r="E1190" s="534" t="s">
        <v>440</v>
      </c>
      <c r="F1190" s="535" t="s">
        <v>440</v>
      </c>
    </row>
    <row r="1191" spans="1:6" ht="26.25">
      <c r="A1191" s="531" t="s">
        <v>512</v>
      </c>
      <c r="B1191" s="532">
        <v>58926</v>
      </c>
      <c r="C1191" s="532">
        <v>52926</v>
      </c>
      <c r="D1191" s="535" t="s">
        <v>440</v>
      </c>
      <c r="E1191" s="534" t="s">
        <v>440</v>
      </c>
      <c r="F1191" s="535" t="s">
        <v>440</v>
      </c>
    </row>
    <row r="1192" spans="1:6" ht="15">
      <c r="A1192" s="237" t="s">
        <v>713</v>
      </c>
      <c r="B1192" s="238"/>
      <c r="C1192" s="238"/>
      <c r="D1192" s="238"/>
      <c r="E1192" s="529"/>
      <c r="F1192" s="238"/>
    </row>
    <row r="1193" spans="1:6" ht="15">
      <c r="A1193" s="237" t="s">
        <v>846</v>
      </c>
      <c r="B1193" s="238">
        <v>1880580</v>
      </c>
      <c r="C1193" s="238">
        <v>244461</v>
      </c>
      <c r="D1193" s="238">
        <v>244461</v>
      </c>
      <c r="E1193" s="239">
        <f t="shared" si="24"/>
        <v>12.999234278786332</v>
      </c>
      <c r="F1193" s="238">
        <v>113614</v>
      </c>
    </row>
    <row r="1194" spans="1:6" ht="15">
      <c r="A1194" s="531" t="s">
        <v>855</v>
      </c>
      <c r="B1194" s="532">
        <v>1880580</v>
      </c>
      <c r="C1194" s="532">
        <v>244461</v>
      </c>
      <c r="D1194" s="532">
        <v>244461</v>
      </c>
      <c r="E1194" s="529">
        <f t="shared" si="24"/>
        <v>12.999234278786332</v>
      </c>
      <c r="F1194" s="532">
        <v>113614</v>
      </c>
    </row>
    <row r="1195" spans="1:6" ht="26.25">
      <c r="A1195" s="531" t="s">
        <v>857</v>
      </c>
      <c r="B1195" s="532">
        <v>1880580</v>
      </c>
      <c r="C1195" s="532">
        <v>244461</v>
      </c>
      <c r="D1195" s="532">
        <v>244461</v>
      </c>
      <c r="E1195" s="529">
        <f t="shared" si="24"/>
        <v>12.999234278786332</v>
      </c>
      <c r="F1195" s="532">
        <v>113614</v>
      </c>
    </row>
    <row r="1196" spans="1:6" ht="15">
      <c r="A1196" s="237" t="s">
        <v>983</v>
      </c>
      <c r="B1196" s="238">
        <v>1880580</v>
      </c>
      <c r="C1196" s="238">
        <v>244461</v>
      </c>
      <c r="D1196" s="238">
        <v>155800.52</v>
      </c>
      <c r="E1196" s="239">
        <f t="shared" si="24"/>
        <v>8.284705782258664</v>
      </c>
      <c r="F1196" s="238">
        <v>67584.05</v>
      </c>
    </row>
    <row r="1197" spans="1:6" ht="15">
      <c r="A1197" s="531" t="s">
        <v>860</v>
      </c>
      <c r="B1197" s="532">
        <v>1870580</v>
      </c>
      <c r="C1197" s="532">
        <v>244461</v>
      </c>
      <c r="D1197" s="532">
        <v>155800.52</v>
      </c>
      <c r="E1197" s="529">
        <f t="shared" si="24"/>
        <v>8.328995284884902</v>
      </c>
      <c r="F1197" s="532">
        <v>67584.05</v>
      </c>
    </row>
    <row r="1198" spans="1:6" ht="15">
      <c r="A1198" s="531" t="s">
        <v>862</v>
      </c>
      <c r="B1198" s="532">
        <v>1870580</v>
      </c>
      <c r="C1198" s="532">
        <v>244461</v>
      </c>
      <c r="D1198" s="532">
        <v>155800.52</v>
      </c>
      <c r="E1198" s="529">
        <f t="shared" si="24"/>
        <v>8.328995284884902</v>
      </c>
      <c r="F1198" s="532">
        <v>67584.05</v>
      </c>
    </row>
    <row r="1199" spans="1:6" ht="15">
      <c r="A1199" s="531" t="s">
        <v>864</v>
      </c>
      <c r="B1199" s="532">
        <v>1271060</v>
      </c>
      <c r="C1199" s="532">
        <v>187261</v>
      </c>
      <c r="D1199" s="532">
        <v>133213.07</v>
      </c>
      <c r="E1199" s="529">
        <f t="shared" si="24"/>
        <v>10.480470630812079</v>
      </c>
      <c r="F1199" s="532">
        <v>54034.86</v>
      </c>
    </row>
    <row r="1200" spans="1:6" ht="15">
      <c r="A1200" s="531" t="s">
        <v>866</v>
      </c>
      <c r="B1200" s="532">
        <v>991287</v>
      </c>
      <c r="C1200" s="532">
        <v>149757</v>
      </c>
      <c r="D1200" s="532">
        <v>110728.52</v>
      </c>
      <c r="E1200" s="529">
        <f t="shared" si="24"/>
        <v>11.170177758812533</v>
      </c>
      <c r="F1200" s="532">
        <v>48014.71</v>
      </c>
    </row>
    <row r="1201" spans="1:6" ht="15">
      <c r="A1201" s="531" t="s">
        <v>870</v>
      </c>
      <c r="B1201" s="532">
        <v>599520</v>
      </c>
      <c r="C1201" s="532">
        <v>57200</v>
      </c>
      <c r="D1201" s="532">
        <v>22587.45</v>
      </c>
      <c r="E1201" s="529">
        <f t="shared" si="24"/>
        <v>3.7675890712570057</v>
      </c>
      <c r="F1201" s="532">
        <v>13549.19</v>
      </c>
    </row>
    <row r="1202" spans="1:6" ht="15">
      <c r="A1202" s="531" t="s">
        <v>936</v>
      </c>
      <c r="B1202" s="532">
        <v>10000</v>
      </c>
      <c r="C1202" s="532">
        <v>0</v>
      </c>
      <c r="D1202" s="532">
        <v>0</v>
      </c>
      <c r="E1202" s="529">
        <f t="shared" si="24"/>
        <v>0</v>
      </c>
      <c r="F1202" s="532">
        <v>0</v>
      </c>
    </row>
    <row r="1203" spans="1:6" ht="15">
      <c r="A1203" s="531" t="s">
        <v>938</v>
      </c>
      <c r="B1203" s="532">
        <v>10000</v>
      </c>
      <c r="C1203" s="532">
        <v>0</v>
      </c>
      <c r="D1203" s="532">
        <v>0</v>
      </c>
      <c r="E1203" s="529">
        <f t="shared" si="24"/>
        <v>0</v>
      </c>
      <c r="F1203" s="532">
        <v>0</v>
      </c>
    </row>
    <row r="1204" spans="1:6" ht="15">
      <c r="A1204" s="531" t="s">
        <v>444</v>
      </c>
      <c r="B1204" s="532">
        <v>0</v>
      </c>
      <c r="C1204" s="532">
        <v>0</v>
      </c>
      <c r="D1204" s="532">
        <v>88660.48</v>
      </c>
      <c r="E1204" s="534" t="s">
        <v>440</v>
      </c>
      <c r="F1204" s="532">
        <v>46029.95</v>
      </c>
    </row>
    <row r="1205" spans="1:6" ht="15">
      <c r="A1205" s="237" t="s">
        <v>1011</v>
      </c>
      <c r="B1205" s="238"/>
      <c r="C1205" s="238"/>
      <c r="D1205" s="238"/>
      <c r="E1205" s="529"/>
      <c r="F1205" s="238"/>
    </row>
    <row r="1206" spans="1:6" ht="15">
      <c r="A1206" s="237" t="s">
        <v>846</v>
      </c>
      <c r="B1206" s="238">
        <v>21061885</v>
      </c>
      <c r="C1206" s="238">
        <v>1710723</v>
      </c>
      <c r="D1206" s="238">
        <v>1710723</v>
      </c>
      <c r="E1206" s="239">
        <f t="shared" si="24"/>
        <v>8.122364166360228</v>
      </c>
      <c r="F1206" s="238">
        <v>1607357</v>
      </c>
    </row>
    <row r="1207" spans="1:6" ht="15">
      <c r="A1207" s="531" t="s">
        <v>855</v>
      </c>
      <c r="B1207" s="532">
        <v>21061885</v>
      </c>
      <c r="C1207" s="532">
        <v>1710723</v>
      </c>
      <c r="D1207" s="532">
        <v>1710723</v>
      </c>
      <c r="E1207" s="529">
        <f t="shared" si="24"/>
        <v>8.122364166360228</v>
      </c>
      <c r="F1207" s="532">
        <v>1607357</v>
      </c>
    </row>
    <row r="1208" spans="1:6" ht="26.25">
      <c r="A1208" s="531" t="s">
        <v>857</v>
      </c>
      <c r="B1208" s="532">
        <v>3679262</v>
      </c>
      <c r="C1208" s="532">
        <v>224886</v>
      </c>
      <c r="D1208" s="532">
        <v>224886</v>
      </c>
      <c r="E1208" s="529">
        <f t="shared" si="24"/>
        <v>6.1122583822516585</v>
      </c>
      <c r="F1208" s="532">
        <v>150420</v>
      </c>
    </row>
    <row r="1209" spans="1:6" ht="26.25">
      <c r="A1209" s="531" t="s">
        <v>1005</v>
      </c>
      <c r="B1209" s="532">
        <v>17382623</v>
      </c>
      <c r="C1209" s="532">
        <v>1485837</v>
      </c>
      <c r="D1209" s="532">
        <v>1485837</v>
      </c>
      <c r="E1209" s="529">
        <f t="shared" si="24"/>
        <v>8.54782963422724</v>
      </c>
      <c r="F1209" s="532">
        <v>1456937</v>
      </c>
    </row>
    <row r="1210" spans="1:6" ht="15">
      <c r="A1210" s="237" t="s">
        <v>983</v>
      </c>
      <c r="B1210" s="238">
        <v>21061885</v>
      </c>
      <c r="C1210" s="238">
        <v>1710723</v>
      </c>
      <c r="D1210" s="238">
        <v>1695757.87</v>
      </c>
      <c r="E1210" s="239">
        <f t="shared" si="24"/>
        <v>8.051311029378425</v>
      </c>
      <c r="F1210" s="238">
        <v>1613303.17</v>
      </c>
    </row>
    <row r="1211" spans="1:6" ht="15">
      <c r="A1211" s="531" t="s">
        <v>860</v>
      </c>
      <c r="B1211" s="532">
        <v>20663269</v>
      </c>
      <c r="C1211" s="532">
        <v>1661115</v>
      </c>
      <c r="D1211" s="532">
        <v>1646735.99</v>
      </c>
      <c r="E1211" s="529">
        <f t="shared" si="24"/>
        <v>7.9693875639909635</v>
      </c>
      <c r="F1211" s="532">
        <v>1565700.78</v>
      </c>
    </row>
    <row r="1212" spans="1:6" ht="15">
      <c r="A1212" s="531" t="s">
        <v>862</v>
      </c>
      <c r="B1212" s="532">
        <v>3588882</v>
      </c>
      <c r="C1212" s="532">
        <v>222886</v>
      </c>
      <c r="D1212" s="532">
        <v>208508.59</v>
      </c>
      <c r="E1212" s="529">
        <f t="shared" si="24"/>
        <v>5.80984802509528</v>
      </c>
      <c r="F1212" s="532">
        <v>156284.67</v>
      </c>
    </row>
    <row r="1213" spans="1:6" ht="15">
      <c r="A1213" s="531" t="s">
        <v>864</v>
      </c>
      <c r="B1213" s="532">
        <v>2095983</v>
      </c>
      <c r="C1213" s="532">
        <v>148366</v>
      </c>
      <c r="D1213" s="532">
        <v>139779.69</v>
      </c>
      <c r="E1213" s="529">
        <f t="shared" si="24"/>
        <v>6.668932429318368</v>
      </c>
      <c r="F1213" s="532">
        <v>119671.68</v>
      </c>
    </row>
    <row r="1214" spans="1:6" ht="15">
      <c r="A1214" s="531" t="s">
        <v>866</v>
      </c>
      <c r="B1214" s="532">
        <v>1663060</v>
      </c>
      <c r="C1214" s="532">
        <v>120002</v>
      </c>
      <c r="D1214" s="532">
        <v>113906.9</v>
      </c>
      <c r="E1214" s="529">
        <f t="shared" si="24"/>
        <v>6.849235746154679</v>
      </c>
      <c r="F1214" s="532">
        <v>94168.9</v>
      </c>
    </row>
    <row r="1215" spans="1:6" ht="15">
      <c r="A1215" s="531" t="s">
        <v>870</v>
      </c>
      <c r="B1215" s="532">
        <v>1492899</v>
      </c>
      <c r="C1215" s="532">
        <v>74520</v>
      </c>
      <c r="D1215" s="532">
        <v>68728.9</v>
      </c>
      <c r="E1215" s="529">
        <f t="shared" si="24"/>
        <v>4.603720680367526</v>
      </c>
      <c r="F1215" s="532">
        <v>36612.99</v>
      </c>
    </row>
    <row r="1216" spans="1:6" ht="15">
      <c r="A1216" s="531" t="s">
        <v>926</v>
      </c>
      <c r="B1216" s="532">
        <v>17074387</v>
      </c>
      <c r="C1216" s="532">
        <v>1438229</v>
      </c>
      <c r="D1216" s="532">
        <v>1438227.4</v>
      </c>
      <c r="E1216" s="529">
        <f t="shared" si="24"/>
        <v>8.423303278764854</v>
      </c>
      <c r="F1216" s="532">
        <v>1409416.11</v>
      </c>
    </row>
    <row r="1217" spans="1:6" ht="15">
      <c r="A1217" s="531" t="s">
        <v>1007</v>
      </c>
      <c r="B1217" s="532">
        <v>17074387</v>
      </c>
      <c r="C1217" s="532">
        <v>1438229</v>
      </c>
      <c r="D1217" s="532">
        <v>1438227.4</v>
      </c>
      <c r="E1217" s="529">
        <f t="shared" si="24"/>
        <v>8.423303278764854</v>
      </c>
      <c r="F1217" s="532">
        <v>1409416.11</v>
      </c>
    </row>
    <row r="1218" spans="1:6" ht="39">
      <c r="A1218" s="531" t="s">
        <v>1009</v>
      </c>
      <c r="B1218" s="532">
        <v>17074387</v>
      </c>
      <c r="C1218" s="532">
        <v>1438229</v>
      </c>
      <c r="D1218" s="532">
        <v>1438227.4</v>
      </c>
      <c r="E1218" s="529">
        <f t="shared" si="24"/>
        <v>8.423303278764854</v>
      </c>
      <c r="F1218" s="532">
        <v>1409416.11</v>
      </c>
    </row>
    <row r="1219" spans="1:6" ht="15">
      <c r="A1219" s="531" t="s">
        <v>936</v>
      </c>
      <c r="B1219" s="532">
        <v>398616</v>
      </c>
      <c r="C1219" s="532">
        <v>49608</v>
      </c>
      <c r="D1219" s="532">
        <v>49021.88</v>
      </c>
      <c r="E1219" s="529">
        <f t="shared" si="24"/>
        <v>12.298021153190037</v>
      </c>
      <c r="F1219" s="532">
        <v>47602.39</v>
      </c>
    </row>
    <row r="1220" spans="1:6" ht="15">
      <c r="A1220" s="531" t="s">
        <v>938</v>
      </c>
      <c r="B1220" s="532">
        <v>90380</v>
      </c>
      <c r="C1220" s="532">
        <v>2000</v>
      </c>
      <c r="D1220" s="532">
        <v>1419.49</v>
      </c>
      <c r="E1220" s="529">
        <f t="shared" si="24"/>
        <v>1.5705797742863465</v>
      </c>
      <c r="F1220" s="532">
        <v>0</v>
      </c>
    </row>
    <row r="1221" spans="1:6" ht="26.25">
      <c r="A1221" s="531" t="s">
        <v>944</v>
      </c>
      <c r="B1221" s="532">
        <v>308236</v>
      </c>
      <c r="C1221" s="532">
        <v>47608</v>
      </c>
      <c r="D1221" s="532">
        <v>47602.39</v>
      </c>
      <c r="E1221" s="529">
        <f t="shared" si="24"/>
        <v>15.443488106515787</v>
      </c>
      <c r="F1221" s="532">
        <v>47602.39</v>
      </c>
    </row>
    <row r="1222" spans="1:6" ht="26.25">
      <c r="A1222" s="531" t="s">
        <v>1017</v>
      </c>
      <c r="B1222" s="532">
        <v>308236</v>
      </c>
      <c r="C1222" s="532">
        <v>47608</v>
      </c>
      <c r="D1222" s="532">
        <v>47602.39</v>
      </c>
      <c r="E1222" s="529">
        <f t="shared" si="24"/>
        <v>15.443488106515787</v>
      </c>
      <c r="F1222" s="532">
        <v>47602.39</v>
      </c>
    </row>
    <row r="1223" spans="1:6" ht="15">
      <c r="A1223" s="531" t="s">
        <v>444</v>
      </c>
      <c r="B1223" s="532">
        <v>0</v>
      </c>
      <c r="C1223" s="532">
        <v>0</v>
      </c>
      <c r="D1223" s="532">
        <v>14965.13</v>
      </c>
      <c r="E1223" s="534" t="s">
        <v>440</v>
      </c>
      <c r="F1223" s="532">
        <v>-5946.17</v>
      </c>
    </row>
    <row r="1224" spans="1:6" ht="15">
      <c r="A1224" s="237" t="s">
        <v>1023</v>
      </c>
      <c r="B1224" s="238"/>
      <c r="C1224" s="238"/>
      <c r="D1224" s="238"/>
      <c r="E1224" s="529"/>
      <c r="F1224" s="238"/>
    </row>
    <row r="1225" spans="1:6" ht="15">
      <c r="A1225" s="237" t="s">
        <v>846</v>
      </c>
      <c r="B1225" s="238">
        <v>6015624</v>
      </c>
      <c r="C1225" s="238">
        <v>273127</v>
      </c>
      <c r="D1225" s="238">
        <v>275517.64</v>
      </c>
      <c r="E1225" s="239">
        <f aca="true" t="shared" si="25" ref="E1225:E1281">D1225/B1225*100</f>
        <v>4.58003425746024</v>
      </c>
      <c r="F1225" s="238">
        <v>133997.01</v>
      </c>
    </row>
    <row r="1226" spans="1:6" ht="15">
      <c r="A1226" s="531" t="s">
        <v>849</v>
      </c>
      <c r="B1226" s="532">
        <v>2135975</v>
      </c>
      <c r="C1226" s="532">
        <v>12444</v>
      </c>
      <c r="D1226" s="532">
        <v>19471.63</v>
      </c>
      <c r="E1226" s="529">
        <f t="shared" si="25"/>
        <v>0.9116038343145403</v>
      </c>
      <c r="F1226" s="532">
        <v>0</v>
      </c>
    </row>
    <row r="1227" spans="1:6" ht="26.25">
      <c r="A1227" s="531" t="s">
        <v>1003</v>
      </c>
      <c r="B1227" s="532">
        <v>2063626</v>
      </c>
      <c r="C1227" s="532">
        <v>0</v>
      </c>
      <c r="D1227" s="532">
        <v>0</v>
      </c>
      <c r="E1227" s="529">
        <f t="shared" si="25"/>
        <v>0</v>
      </c>
      <c r="F1227" s="532">
        <v>0</v>
      </c>
    </row>
    <row r="1228" spans="1:6" ht="15">
      <c r="A1228" s="531" t="s">
        <v>493</v>
      </c>
      <c r="B1228" s="532">
        <v>5170</v>
      </c>
      <c r="C1228" s="532">
        <v>5170</v>
      </c>
      <c r="D1228" s="532">
        <v>533.01</v>
      </c>
      <c r="E1228" s="533">
        <f t="shared" si="25"/>
        <v>10.309671179883946</v>
      </c>
      <c r="F1228" s="532">
        <v>533.01</v>
      </c>
    </row>
    <row r="1229" spans="1:6" ht="15">
      <c r="A1229" s="531" t="s">
        <v>1024</v>
      </c>
      <c r="B1229" s="532">
        <v>5170</v>
      </c>
      <c r="C1229" s="532">
        <v>5170</v>
      </c>
      <c r="D1229" s="532">
        <v>533.01</v>
      </c>
      <c r="E1229" s="529">
        <f t="shared" si="25"/>
        <v>10.309671179883946</v>
      </c>
      <c r="F1229" s="532">
        <v>533.01</v>
      </c>
    </row>
    <row r="1230" spans="1:6" ht="15">
      <c r="A1230" s="531" t="s">
        <v>1026</v>
      </c>
      <c r="B1230" s="532">
        <v>5170</v>
      </c>
      <c r="C1230" s="532">
        <v>5170</v>
      </c>
      <c r="D1230" s="532">
        <v>533.01</v>
      </c>
      <c r="E1230" s="529">
        <f t="shared" si="25"/>
        <v>10.309671179883946</v>
      </c>
      <c r="F1230" s="532">
        <v>533.01</v>
      </c>
    </row>
    <row r="1231" spans="1:6" ht="39">
      <c r="A1231" s="531" t="s">
        <v>1028</v>
      </c>
      <c r="B1231" s="532">
        <v>5170</v>
      </c>
      <c r="C1231" s="532">
        <v>5170</v>
      </c>
      <c r="D1231" s="532">
        <v>533.01</v>
      </c>
      <c r="E1231" s="529">
        <f t="shared" si="25"/>
        <v>10.309671179883946</v>
      </c>
      <c r="F1231" s="532">
        <v>533.01</v>
      </c>
    </row>
    <row r="1232" spans="1:6" ht="39">
      <c r="A1232" s="531" t="s">
        <v>1030</v>
      </c>
      <c r="B1232" s="532">
        <v>4099</v>
      </c>
      <c r="C1232" s="532">
        <v>4099</v>
      </c>
      <c r="D1232" s="532">
        <v>0</v>
      </c>
      <c r="E1232" s="529">
        <f t="shared" si="25"/>
        <v>0</v>
      </c>
      <c r="F1232" s="532">
        <v>0</v>
      </c>
    </row>
    <row r="1233" spans="1:6" ht="39">
      <c r="A1233" s="531" t="s">
        <v>1032</v>
      </c>
      <c r="B1233" s="532">
        <v>1071</v>
      </c>
      <c r="C1233" s="532">
        <v>1071</v>
      </c>
      <c r="D1233" s="532">
        <v>533.01</v>
      </c>
      <c r="E1233" s="529">
        <f t="shared" si="25"/>
        <v>49.76750700280112</v>
      </c>
      <c r="F1233" s="532">
        <v>533.01</v>
      </c>
    </row>
    <row r="1234" spans="1:6" ht="15">
      <c r="A1234" s="531" t="s">
        <v>855</v>
      </c>
      <c r="B1234" s="532">
        <v>3874479</v>
      </c>
      <c r="C1234" s="532">
        <v>255513</v>
      </c>
      <c r="D1234" s="532">
        <v>255513</v>
      </c>
      <c r="E1234" s="529">
        <f t="shared" si="25"/>
        <v>6.594770548504715</v>
      </c>
      <c r="F1234" s="532">
        <v>133464</v>
      </c>
    </row>
    <row r="1235" spans="1:6" ht="26.25">
      <c r="A1235" s="531" t="s">
        <v>857</v>
      </c>
      <c r="B1235" s="532">
        <v>3874479</v>
      </c>
      <c r="C1235" s="532">
        <v>255513</v>
      </c>
      <c r="D1235" s="532">
        <v>255513</v>
      </c>
      <c r="E1235" s="529">
        <f t="shared" si="25"/>
        <v>6.594770548504715</v>
      </c>
      <c r="F1235" s="532">
        <v>133464</v>
      </c>
    </row>
    <row r="1236" spans="1:6" ht="15">
      <c r="A1236" s="237" t="s">
        <v>983</v>
      </c>
      <c r="B1236" s="238">
        <v>6015624</v>
      </c>
      <c r="C1236" s="238">
        <v>272460</v>
      </c>
      <c r="D1236" s="238">
        <v>186464.97</v>
      </c>
      <c r="E1236" s="239">
        <f t="shared" si="25"/>
        <v>3.099677938647761</v>
      </c>
      <c r="F1236" s="238">
        <v>63638.4</v>
      </c>
    </row>
    <row r="1237" spans="1:6" ht="15">
      <c r="A1237" s="531" t="s">
        <v>860</v>
      </c>
      <c r="B1237" s="532">
        <v>3791489</v>
      </c>
      <c r="C1237" s="532">
        <v>160978</v>
      </c>
      <c r="D1237" s="532">
        <v>74985.07</v>
      </c>
      <c r="E1237" s="529">
        <f t="shared" si="25"/>
        <v>1.9777208901305003</v>
      </c>
      <c r="F1237" s="532">
        <v>41965.1</v>
      </c>
    </row>
    <row r="1238" spans="1:6" ht="15">
      <c r="A1238" s="531" t="s">
        <v>862</v>
      </c>
      <c r="B1238" s="532">
        <v>1485970</v>
      </c>
      <c r="C1238" s="532">
        <v>113143</v>
      </c>
      <c r="D1238" s="532">
        <v>74985.07</v>
      </c>
      <c r="E1238" s="529">
        <f t="shared" si="25"/>
        <v>5.046203489976245</v>
      </c>
      <c r="F1238" s="532">
        <v>41965.1</v>
      </c>
    </row>
    <row r="1239" spans="1:6" ht="15">
      <c r="A1239" s="531" t="s">
        <v>864</v>
      </c>
      <c r="B1239" s="532">
        <v>275137</v>
      </c>
      <c r="C1239" s="532">
        <v>48286</v>
      </c>
      <c r="D1239" s="532">
        <v>43669.92</v>
      </c>
      <c r="E1239" s="529">
        <f t="shared" si="25"/>
        <v>15.87206373552085</v>
      </c>
      <c r="F1239" s="532">
        <v>24764.65</v>
      </c>
    </row>
    <row r="1240" spans="1:6" ht="15">
      <c r="A1240" s="531" t="s">
        <v>866</v>
      </c>
      <c r="B1240" s="532">
        <v>221236</v>
      </c>
      <c r="C1240" s="532">
        <v>38677</v>
      </c>
      <c r="D1240" s="532">
        <v>34979.89</v>
      </c>
      <c r="E1240" s="529">
        <f t="shared" si="25"/>
        <v>15.811120251676941</v>
      </c>
      <c r="F1240" s="532">
        <v>19798.09</v>
      </c>
    </row>
    <row r="1241" spans="1:6" ht="15">
      <c r="A1241" s="531" t="s">
        <v>870</v>
      </c>
      <c r="B1241" s="532">
        <v>1210833</v>
      </c>
      <c r="C1241" s="532">
        <v>64857</v>
      </c>
      <c r="D1241" s="532">
        <v>31315.15</v>
      </c>
      <c r="E1241" s="529">
        <f t="shared" si="25"/>
        <v>2.5862484752232557</v>
      </c>
      <c r="F1241" s="532">
        <v>17200.45</v>
      </c>
    </row>
    <row r="1242" spans="1:6" ht="15">
      <c r="A1242" s="531" t="s">
        <v>892</v>
      </c>
      <c r="B1242" s="532">
        <v>698148</v>
      </c>
      <c r="C1242" s="532">
        <v>47835</v>
      </c>
      <c r="D1242" s="532">
        <v>0</v>
      </c>
      <c r="E1242" s="529">
        <f t="shared" si="25"/>
        <v>0</v>
      </c>
      <c r="F1242" s="532">
        <v>0</v>
      </c>
    </row>
    <row r="1243" spans="1:6" ht="15">
      <c r="A1243" s="531" t="s">
        <v>894</v>
      </c>
      <c r="B1243" s="532">
        <v>695645</v>
      </c>
      <c r="C1243" s="532">
        <v>45332</v>
      </c>
      <c r="D1243" s="532">
        <v>0</v>
      </c>
      <c r="E1243" s="529">
        <f t="shared" si="25"/>
        <v>0</v>
      </c>
      <c r="F1243" s="532">
        <v>0</v>
      </c>
    </row>
    <row r="1244" spans="1:6" ht="15">
      <c r="A1244" s="531" t="s">
        <v>904</v>
      </c>
      <c r="B1244" s="532">
        <v>2503</v>
      </c>
      <c r="C1244" s="532">
        <v>2503</v>
      </c>
      <c r="D1244" s="532">
        <v>0</v>
      </c>
      <c r="E1244" s="529">
        <f t="shared" si="25"/>
        <v>0</v>
      </c>
      <c r="F1244" s="532">
        <v>0</v>
      </c>
    </row>
    <row r="1245" spans="1:6" ht="15">
      <c r="A1245" s="531" t="s">
        <v>926</v>
      </c>
      <c r="B1245" s="532">
        <v>1607371</v>
      </c>
      <c r="C1245" s="532">
        <v>0</v>
      </c>
      <c r="D1245" s="532">
        <v>0</v>
      </c>
      <c r="E1245" s="529">
        <f t="shared" si="25"/>
        <v>0</v>
      </c>
      <c r="F1245" s="532">
        <v>0</v>
      </c>
    </row>
    <row r="1246" spans="1:6" ht="15">
      <c r="A1246" s="531" t="s">
        <v>1007</v>
      </c>
      <c r="B1246" s="532">
        <v>1607371</v>
      </c>
      <c r="C1246" s="532">
        <v>0</v>
      </c>
      <c r="D1246" s="532">
        <v>0</v>
      </c>
      <c r="E1246" s="529">
        <f t="shared" si="25"/>
        <v>0</v>
      </c>
      <c r="F1246" s="532">
        <v>0</v>
      </c>
    </row>
    <row r="1247" spans="1:6" ht="39">
      <c r="A1247" s="531" t="s">
        <v>1009</v>
      </c>
      <c r="B1247" s="532">
        <v>1607371</v>
      </c>
      <c r="C1247" s="532">
        <v>0</v>
      </c>
      <c r="D1247" s="532">
        <v>0</v>
      </c>
      <c r="E1247" s="529">
        <f t="shared" si="25"/>
        <v>0</v>
      </c>
      <c r="F1247" s="532">
        <v>0</v>
      </c>
    </row>
    <row r="1248" spans="1:6" ht="15">
      <c r="A1248" s="531" t="s">
        <v>936</v>
      </c>
      <c r="B1248" s="532">
        <v>2224135</v>
      </c>
      <c r="C1248" s="532">
        <v>111482</v>
      </c>
      <c r="D1248" s="532">
        <v>111479.9</v>
      </c>
      <c r="E1248" s="529">
        <f t="shared" si="25"/>
        <v>5.012281178975197</v>
      </c>
      <c r="F1248" s="532">
        <v>21673.3</v>
      </c>
    </row>
    <row r="1249" spans="1:6" ht="15">
      <c r="A1249" s="531" t="s">
        <v>938</v>
      </c>
      <c r="B1249" s="532">
        <v>1767880</v>
      </c>
      <c r="C1249" s="532">
        <v>111482</v>
      </c>
      <c r="D1249" s="532">
        <v>111479.9</v>
      </c>
      <c r="E1249" s="529">
        <f t="shared" si="25"/>
        <v>6.305852207163381</v>
      </c>
      <c r="F1249" s="532">
        <v>21673.3</v>
      </c>
    </row>
    <row r="1250" spans="1:6" ht="26.25">
      <c r="A1250" s="531" t="s">
        <v>944</v>
      </c>
      <c r="B1250" s="532">
        <v>456255</v>
      </c>
      <c r="C1250" s="532">
        <v>0</v>
      </c>
      <c r="D1250" s="532">
        <v>0</v>
      </c>
      <c r="E1250" s="529">
        <f t="shared" si="25"/>
        <v>0</v>
      </c>
      <c r="F1250" s="532">
        <v>0</v>
      </c>
    </row>
    <row r="1251" spans="1:6" ht="26.25">
      <c r="A1251" s="531" t="s">
        <v>1017</v>
      </c>
      <c r="B1251" s="532">
        <v>456255</v>
      </c>
      <c r="C1251" s="532">
        <v>0</v>
      </c>
      <c r="D1251" s="532">
        <v>0</v>
      </c>
      <c r="E1251" s="529">
        <f t="shared" si="25"/>
        <v>0</v>
      </c>
      <c r="F1251" s="532">
        <v>0</v>
      </c>
    </row>
    <row r="1252" spans="1:6" ht="15">
      <c r="A1252" s="531" t="s">
        <v>444</v>
      </c>
      <c r="B1252" s="532">
        <v>0</v>
      </c>
      <c r="C1252" s="532">
        <v>667</v>
      </c>
      <c r="D1252" s="532">
        <v>89052.67</v>
      </c>
      <c r="E1252" s="534" t="s">
        <v>440</v>
      </c>
      <c r="F1252" s="532">
        <v>70358.61</v>
      </c>
    </row>
    <row r="1253" spans="1:6" ht="15">
      <c r="A1253" s="237" t="s">
        <v>1034</v>
      </c>
      <c r="B1253" s="238"/>
      <c r="C1253" s="238"/>
      <c r="D1253" s="238"/>
      <c r="E1253" s="529"/>
      <c r="F1253" s="238"/>
    </row>
    <row r="1254" spans="1:6" ht="15">
      <c r="A1254" s="237" t="s">
        <v>846</v>
      </c>
      <c r="B1254" s="238">
        <v>22195108</v>
      </c>
      <c r="C1254" s="238">
        <v>608315</v>
      </c>
      <c r="D1254" s="238">
        <v>606843.41</v>
      </c>
      <c r="E1254" s="239">
        <f t="shared" si="25"/>
        <v>2.7341313680474095</v>
      </c>
      <c r="F1254" s="238">
        <v>353151.21</v>
      </c>
    </row>
    <row r="1255" spans="1:6" ht="26.25">
      <c r="A1255" s="531" t="s">
        <v>491</v>
      </c>
      <c r="B1255" s="532">
        <v>5000</v>
      </c>
      <c r="C1255" s="532">
        <v>0</v>
      </c>
      <c r="D1255" s="532">
        <v>290.96</v>
      </c>
      <c r="E1255" s="533">
        <f>D1255/B1255*100</f>
        <v>5.8191999999999995</v>
      </c>
      <c r="F1255" s="532">
        <v>0</v>
      </c>
    </row>
    <row r="1256" spans="1:6" ht="15">
      <c r="A1256" s="531" t="s">
        <v>849</v>
      </c>
      <c r="B1256" s="532">
        <v>12467266</v>
      </c>
      <c r="C1256" s="532">
        <v>11215</v>
      </c>
      <c r="D1256" s="532">
        <v>9422.42</v>
      </c>
      <c r="E1256" s="529">
        <f t="shared" si="25"/>
        <v>0.07557727572348259</v>
      </c>
      <c r="F1256" s="532">
        <v>3068.18</v>
      </c>
    </row>
    <row r="1257" spans="1:6" ht="15">
      <c r="A1257" s="531" t="s">
        <v>493</v>
      </c>
      <c r="B1257" s="532">
        <v>0</v>
      </c>
      <c r="C1257" s="532">
        <v>0</v>
      </c>
      <c r="D1257" s="532">
        <v>30.03</v>
      </c>
      <c r="E1257" s="534" t="s">
        <v>440</v>
      </c>
      <c r="F1257" s="532">
        <v>30.03</v>
      </c>
    </row>
    <row r="1258" spans="1:6" ht="15">
      <c r="A1258" s="531" t="s">
        <v>851</v>
      </c>
      <c r="B1258" s="532">
        <v>0</v>
      </c>
      <c r="C1258" s="532">
        <v>0</v>
      </c>
      <c r="D1258" s="532">
        <v>30.03</v>
      </c>
      <c r="E1258" s="534" t="s">
        <v>440</v>
      </c>
      <c r="F1258" s="532">
        <v>30.03</v>
      </c>
    </row>
    <row r="1259" spans="1:6" ht="15">
      <c r="A1259" s="531" t="s">
        <v>853</v>
      </c>
      <c r="B1259" s="532">
        <v>0</v>
      </c>
      <c r="C1259" s="532">
        <v>0</v>
      </c>
      <c r="D1259" s="532">
        <v>30.03</v>
      </c>
      <c r="E1259" s="534" t="s">
        <v>440</v>
      </c>
      <c r="F1259" s="532">
        <v>30.03</v>
      </c>
    </row>
    <row r="1260" spans="1:6" ht="15">
      <c r="A1260" s="531" t="s">
        <v>855</v>
      </c>
      <c r="B1260" s="532">
        <v>9722842</v>
      </c>
      <c r="C1260" s="532">
        <v>597100</v>
      </c>
      <c r="D1260" s="532">
        <v>597100</v>
      </c>
      <c r="E1260" s="529">
        <f t="shared" si="25"/>
        <v>6.141208506730851</v>
      </c>
      <c r="F1260" s="532">
        <v>350053</v>
      </c>
    </row>
    <row r="1261" spans="1:6" ht="26.25">
      <c r="A1261" s="531" t="s">
        <v>857</v>
      </c>
      <c r="B1261" s="532">
        <v>9722842</v>
      </c>
      <c r="C1261" s="532">
        <v>597100</v>
      </c>
      <c r="D1261" s="532">
        <v>597100</v>
      </c>
      <c r="E1261" s="529">
        <f t="shared" si="25"/>
        <v>6.141208506730851</v>
      </c>
      <c r="F1261" s="532">
        <v>350053</v>
      </c>
    </row>
    <row r="1262" spans="1:6" ht="15">
      <c r="A1262" s="237" t="s">
        <v>983</v>
      </c>
      <c r="B1262" s="238">
        <v>25052263</v>
      </c>
      <c r="C1262" s="238">
        <v>3372047</v>
      </c>
      <c r="D1262" s="238">
        <v>1020225.91</v>
      </c>
      <c r="E1262" s="239">
        <f t="shared" si="25"/>
        <v>4.072390226783106</v>
      </c>
      <c r="F1262" s="238">
        <v>599330.27</v>
      </c>
    </row>
    <row r="1263" spans="1:6" ht="15">
      <c r="A1263" s="531" t="s">
        <v>860</v>
      </c>
      <c r="B1263" s="532">
        <v>24943167</v>
      </c>
      <c r="C1263" s="532">
        <v>3340047</v>
      </c>
      <c r="D1263" s="532">
        <v>1007630.26</v>
      </c>
      <c r="E1263" s="529">
        <f t="shared" si="25"/>
        <v>4.039704581218576</v>
      </c>
      <c r="F1263" s="532">
        <v>589776.08</v>
      </c>
    </row>
    <row r="1264" spans="1:6" ht="15">
      <c r="A1264" s="531" t="s">
        <v>862</v>
      </c>
      <c r="B1264" s="532">
        <v>8827295</v>
      </c>
      <c r="C1264" s="532">
        <v>946033</v>
      </c>
      <c r="D1264" s="532">
        <v>411784.82</v>
      </c>
      <c r="E1264" s="529">
        <f t="shared" si="25"/>
        <v>4.664903801221099</v>
      </c>
      <c r="F1264" s="532">
        <v>278325.4</v>
      </c>
    </row>
    <row r="1265" spans="1:6" ht="15">
      <c r="A1265" s="531" t="s">
        <v>864</v>
      </c>
      <c r="B1265" s="532">
        <v>3416028</v>
      </c>
      <c r="C1265" s="532">
        <v>330435</v>
      </c>
      <c r="D1265" s="532">
        <v>212245.74</v>
      </c>
      <c r="E1265" s="529">
        <f t="shared" si="25"/>
        <v>6.213231858755256</v>
      </c>
      <c r="F1265" s="532">
        <v>177174.67</v>
      </c>
    </row>
    <row r="1266" spans="1:6" ht="15">
      <c r="A1266" s="531" t="s">
        <v>866</v>
      </c>
      <c r="B1266" s="532">
        <v>2661906</v>
      </c>
      <c r="C1266" s="532">
        <v>270159</v>
      </c>
      <c r="D1266" s="532">
        <v>174240.29</v>
      </c>
      <c r="E1266" s="529">
        <f t="shared" si="25"/>
        <v>6.545696579819123</v>
      </c>
      <c r="F1266" s="532">
        <v>142260.66</v>
      </c>
    </row>
    <row r="1267" spans="1:6" ht="15">
      <c r="A1267" s="531" t="s">
        <v>870</v>
      </c>
      <c r="B1267" s="532">
        <v>5411267</v>
      </c>
      <c r="C1267" s="532">
        <v>615598</v>
      </c>
      <c r="D1267" s="532">
        <v>199539.08</v>
      </c>
      <c r="E1267" s="529">
        <f t="shared" si="25"/>
        <v>3.687474301305036</v>
      </c>
      <c r="F1267" s="532">
        <v>101150.73</v>
      </c>
    </row>
    <row r="1268" spans="1:6" ht="15">
      <c r="A1268" s="531" t="s">
        <v>892</v>
      </c>
      <c r="B1268" s="532">
        <v>7213560</v>
      </c>
      <c r="C1268" s="532">
        <v>614107</v>
      </c>
      <c r="D1268" s="532">
        <v>401978.86</v>
      </c>
      <c r="E1268" s="529">
        <f t="shared" si="25"/>
        <v>5.572544762918725</v>
      </c>
      <c r="F1268" s="532">
        <v>207465.55</v>
      </c>
    </row>
    <row r="1269" spans="1:6" ht="15">
      <c r="A1269" s="531" t="s">
        <v>894</v>
      </c>
      <c r="B1269" s="532">
        <v>6335260</v>
      </c>
      <c r="C1269" s="532">
        <v>484220</v>
      </c>
      <c r="D1269" s="532">
        <v>292341.4</v>
      </c>
      <c r="E1269" s="529">
        <f t="shared" si="25"/>
        <v>4.614513058658998</v>
      </c>
      <c r="F1269" s="532">
        <v>139501.68</v>
      </c>
    </row>
    <row r="1270" spans="1:6" ht="15">
      <c r="A1270" s="531" t="s">
        <v>904</v>
      </c>
      <c r="B1270" s="532">
        <v>878300</v>
      </c>
      <c r="C1270" s="532">
        <v>129887</v>
      </c>
      <c r="D1270" s="532">
        <v>109637.46</v>
      </c>
      <c r="E1270" s="529">
        <f t="shared" si="25"/>
        <v>12.482916998747582</v>
      </c>
      <c r="F1270" s="532">
        <v>67963.87</v>
      </c>
    </row>
    <row r="1271" spans="1:6" ht="26.25">
      <c r="A1271" s="531" t="s">
        <v>920</v>
      </c>
      <c r="B1271" s="532">
        <v>615892</v>
      </c>
      <c r="C1271" s="532">
        <v>558392</v>
      </c>
      <c r="D1271" s="532">
        <v>18654.65</v>
      </c>
      <c r="E1271" s="529">
        <f t="shared" si="25"/>
        <v>3.0288833107103197</v>
      </c>
      <c r="F1271" s="532">
        <v>0</v>
      </c>
    </row>
    <row r="1272" spans="1:6" ht="15">
      <c r="A1272" s="531" t="s">
        <v>922</v>
      </c>
      <c r="B1272" s="532">
        <v>558392</v>
      </c>
      <c r="C1272" s="532">
        <v>558392</v>
      </c>
      <c r="D1272" s="532">
        <v>18654.65</v>
      </c>
      <c r="E1272" s="529">
        <f t="shared" si="25"/>
        <v>3.340780312038855</v>
      </c>
      <c r="F1272" s="532">
        <v>0</v>
      </c>
    </row>
    <row r="1273" spans="1:6" ht="15">
      <c r="A1273" s="531" t="s">
        <v>924</v>
      </c>
      <c r="B1273" s="532">
        <v>57500</v>
      </c>
      <c r="C1273" s="532">
        <v>0</v>
      </c>
      <c r="D1273" s="532">
        <v>0</v>
      </c>
      <c r="E1273" s="529">
        <f t="shared" si="25"/>
        <v>0</v>
      </c>
      <c r="F1273" s="532">
        <v>0</v>
      </c>
    </row>
    <row r="1274" spans="1:6" ht="15">
      <c r="A1274" s="531" t="s">
        <v>926</v>
      </c>
      <c r="B1274" s="532">
        <v>8286420</v>
      </c>
      <c r="C1274" s="532">
        <v>1221515</v>
      </c>
      <c r="D1274" s="532">
        <v>175211.93</v>
      </c>
      <c r="E1274" s="529">
        <f t="shared" si="25"/>
        <v>2.1144466488543907</v>
      </c>
      <c r="F1274" s="532">
        <v>103985.13</v>
      </c>
    </row>
    <row r="1275" spans="1:6" ht="15">
      <c r="A1275" s="531" t="s">
        <v>928</v>
      </c>
      <c r="B1275" s="532">
        <v>100412</v>
      </c>
      <c r="C1275" s="532">
        <v>99025</v>
      </c>
      <c r="D1275" s="532">
        <v>28929.07</v>
      </c>
      <c r="E1275" s="529">
        <f t="shared" si="25"/>
        <v>28.81037127036609</v>
      </c>
      <c r="F1275" s="532">
        <v>3297.85</v>
      </c>
    </row>
    <row r="1276" spans="1:6" ht="26.25">
      <c r="A1276" s="531" t="s">
        <v>996</v>
      </c>
      <c r="B1276" s="532">
        <v>100412</v>
      </c>
      <c r="C1276" s="532">
        <v>99025</v>
      </c>
      <c r="D1276" s="532">
        <v>28929.07</v>
      </c>
      <c r="E1276" s="529">
        <f t="shared" si="25"/>
        <v>28.81037127036609</v>
      </c>
      <c r="F1276" s="532">
        <v>3297.85</v>
      </c>
    </row>
    <row r="1277" spans="1:6" ht="39">
      <c r="A1277" s="531" t="s">
        <v>998</v>
      </c>
      <c r="B1277" s="532">
        <v>15254</v>
      </c>
      <c r="C1277" s="532">
        <v>15254</v>
      </c>
      <c r="D1277" s="532">
        <v>0</v>
      </c>
      <c r="E1277" s="529">
        <f t="shared" si="25"/>
        <v>0</v>
      </c>
      <c r="F1277" s="532">
        <v>0</v>
      </c>
    </row>
    <row r="1278" spans="1:6" ht="39">
      <c r="A1278" s="531" t="s">
        <v>1013</v>
      </c>
      <c r="B1278" s="532">
        <v>85158</v>
      </c>
      <c r="C1278" s="532">
        <v>83771</v>
      </c>
      <c r="D1278" s="532">
        <v>28929.07</v>
      </c>
      <c r="E1278" s="529">
        <f t="shared" si="25"/>
        <v>33.97105380586674</v>
      </c>
      <c r="F1278" s="532">
        <v>3297.85</v>
      </c>
    </row>
    <row r="1279" spans="1:6" ht="39">
      <c r="A1279" s="531" t="s">
        <v>934</v>
      </c>
      <c r="B1279" s="532">
        <v>8186008</v>
      </c>
      <c r="C1279" s="532">
        <v>1122490</v>
      </c>
      <c r="D1279" s="532">
        <v>146282.86</v>
      </c>
      <c r="E1279" s="529">
        <f t="shared" si="25"/>
        <v>1.7869865262775213</v>
      </c>
      <c r="F1279" s="532">
        <v>100687.28</v>
      </c>
    </row>
    <row r="1280" spans="1:6" ht="15">
      <c r="A1280" s="531" t="s">
        <v>936</v>
      </c>
      <c r="B1280" s="532">
        <v>109096</v>
      </c>
      <c r="C1280" s="532">
        <v>32000</v>
      </c>
      <c r="D1280" s="532">
        <v>12595.65</v>
      </c>
      <c r="E1280" s="529">
        <f t="shared" si="25"/>
        <v>11.545473711226808</v>
      </c>
      <c r="F1280" s="532">
        <v>9554.19</v>
      </c>
    </row>
    <row r="1281" spans="1:6" ht="15">
      <c r="A1281" s="531" t="s">
        <v>938</v>
      </c>
      <c r="B1281" s="532">
        <v>109096</v>
      </c>
      <c r="C1281" s="532">
        <v>32000</v>
      </c>
      <c r="D1281" s="532">
        <v>12595.65</v>
      </c>
      <c r="E1281" s="529">
        <f t="shared" si="25"/>
        <v>11.545473711226808</v>
      </c>
      <c r="F1281" s="532">
        <v>9554.19</v>
      </c>
    </row>
    <row r="1282" spans="1:6" ht="15">
      <c r="A1282" s="531" t="s">
        <v>444</v>
      </c>
      <c r="B1282" s="532">
        <v>-2857155</v>
      </c>
      <c r="C1282" s="532">
        <v>-2763732</v>
      </c>
      <c r="D1282" s="532">
        <v>-413382.5</v>
      </c>
      <c r="E1282" s="534" t="s">
        <v>440</v>
      </c>
      <c r="F1282" s="532">
        <v>-246179.06</v>
      </c>
    </row>
    <row r="1283" spans="1:6" ht="15">
      <c r="A1283" s="531" t="s">
        <v>445</v>
      </c>
      <c r="B1283" s="532">
        <v>2857155</v>
      </c>
      <c r="C1283" s="532">
        <v>2763732</v>
      </c>
      <c r="D1283" s="535" t="s">
        <v>440</v>
      </c>
      <c r="E1283" s="534" t="s">
        <v>440</v>
      </c>
      <c r="F1283" s="535" t="s">
        <v>440</v>
      </c>
    </row>
    <row r="1284" spans="1:6" ht="15">
      <c r="A1284" s="531" t="s">
        <v>510</v>
      </c>
      <c r="B1284" s="532">
        <v>2857155</v>
      </c>
      <c r="C1284" s="532">
        <v>2763732</v>
      </c>
      <c r="D1284" s="535" t="s">
        <v>440</v>
      </c>
      <c r="E1284" s="534" t="s">
        <v>440</v>
      </c>
      <c r="F1284" s="535" t="s">
        <v>440</v>
      </c>
    </row>
    <row r="1285" spans="1:6" ht="26.25">
      <c r="A1285" s="531" t="s">
        <v>512</v>
      </c>
      <c r="B1285" s="532">
        <v>2857155</v>
      </c>
      <c r="C1285" s="532">
        <v>2763732</v>
      </c>
      <c r="D1285" s="535" t="s">
        <v>440</v>
      </c>
      <c r="E1285" s="534" t="s">
        <v>440</v>
      </c>
      <c r="F1285" s="535" t="s">
        <v>440</v>
      </c>
    </row>
    <row r="1286" spans="1:6" ht="15">
      <c r="A1286" s="237" t="s">
        <v>1041</v>
      </c>
      <c r="B1286" s="238"/>
      <c r="C1286" s="238"/>
      <c r="D1286" s="238"/>
      <c r="E1286" s="529"/>
      <c r="F1286" s="238"/>
    </row>
    <row r="1287" spans="1:6" ht="15">
      <c r="A1287" s="237" t="s">
        <v>846</v>
      </c>
      <c r="B1287" s="238">
        <v>2985682</v>
      </c>
      <c r="C1287" s="238">
        <v>283290</v>
      </c>
      <c r="D1287" s="238">
        <v>283290</v>
      </c>
      <c r="E1287" s="239">
        <f aca="true" t="shared" si="26" ref="E1287:E1350">D1287/B1287*100</f>
        <v>9.488284418769313</v>
      </c>
      <c r="F1287" s="238">
        <v>209774</v>
      </c>
    </row>
    <row r="1288" spans="1:6" ht="15">
      <c r="A1288" s="531" t="s">
        <v>849</v>
      </c>
      <c r="B1288" s="532">
        <v>5312</v>
      </c>
      <c r="C1288" s="532">
        <v>0</v>
      </c>
      <c r="D1288" s="532">
        <v>0</v>
      </c>
      <c r="E1288" s="529">
        <f t="shared" si="26"/>
        <v>0</v>
      </c>
      <c r="F1288" s="532">
        <v>0</v>
      </c>
    </row>
    <row r="1289" spans="1:6" ht="15">
      <c r="A1289" s="531" t="s">
        <v>855</v>
      </c>
      <c r="B1289" s="532">
        <v>2980370</v>
      </c>
      <c r="C1289" s="532">
        <v>283290</v>
      </c>
      <c r="D1289" s="532">
        <v>283290</v>
      </c>
      <c r="E1289" s="529">
        <f t="shared" si="26"/>
        <v>9.505195663625656</v>
      </c>
      <c r="F1289" s="532">
        <v>209774</v>
      </c>
    </row>
    <row r="1290" spans="1:6" ht="26.25">
      <c r="A1290" s="531" t="s">
        <v>857</v>
      </c>
      <c r="B1290" s="532">
        <v>2980370</v>
      </c>
      <c r="C1290" s="532">
        <v>283290</v>
      </c>
      <c r="D1290" s="532">
        <v>283290</v>
      </c>
      <c r="E1290" s="529">
        <f t="shared" si="26"/>
        <v>9.505195663625656</v>
      </c>
      <c r="F1290" s="532">
        <v>209774</v>
      </c>
    </row>
    <row r="1291" spans="1:6" ht="15">
      <c r="A1291" s="237" t="s">
        <v>983</v>
      </c>
      <c r="B1291" s="238">
        <v>2992839</v>
      </c>
      <c r="C1291" s="238">
        <v>283790</v>
      </c>
      <c r="D1291" s="238">
        <v>283785.22</v>
      </c>
      <c r="E1291" s="239">
        <f t="shared" si="26"/>
        <v>9.482141204388208</v>
      </c>
      <c r="F1291" s="238">
        <v>267200.63</v>
      </c>
    </row>
    <row r="1292" spans="1:6" ht="15">
      <c r="A1292" s="531" t="s">
        <v>860</v>
      </c>
      <c r="B1292" s="532">
        <v>2992839</v>
      </c>
      <c r="C1292" s="532">
        <v>283790</v>
      </c>
      <c r="D1292" s="532">
        <v>283785.22</v>
      </c>
      <c r="E1292" s="529">
        <f t="shared" si="26"/>
        <v>9.482141204388208</v>
      </c>
      <c r="F1292" s="532">
        <v>267200.63</v>
      </c>
    </row>
    <row r="1293" spans="1:6" ht="15">
      <c r="A1293" s="531" t="s">
        <v>862</v>
      </c>
      <c r="B1293" s="532">
        <v>1737206</v>
      </c>
      <c r="C1293" s="532">
        <v>8055</v>
      </c>
      <c r="D1293" s="532">
        <v>8050.22</v>
      </c>
      <c r="E1293" s="529">
        <f t="shared" si="26"/>
        <v>0.46340042574110385</v>
      </c>
      <c r="F1293" s="532">
        <v>2856.63</v>
      </c>
    </row>
    <row r="1294" spans="1:6" ht="15">
      <c r="A1294" s="531" t="s">
        <v>864</v>
      </c>
      <c r="B1294" s="532">
        <v>7530</v>
      </c>
      <c r="C1294" s="532">
        <v>0</v>
      </c>
      <c r="D1294" s="532">
        <v>0</v>
      </c>
      <c r="E1294" s="529">
        <f t="shared" si="26"/>
        <v>0</v>
      </c>
      <c r="F1294" s="532">
        <v>0</v>
      </c>
    </row>
    <row r="1295" spans="1:6" ht="15">
      <c r="A1295" s="531" t="s">
        <v>866</v>
      </c>
      <c r="B1295" s="532">
        <v>6068</v>
      </c>
      <c r="C1295" s="532">
        <v>0</v>
      </c>
      <c r="D1295" s="532">
        <v>0</v>
      </c>
      <c r="E1295" s="529">
        <f t="shared" si="26"/>
        <v>0</v>
      </c>
      <c r="F1295" s="532">
        <v>0</v>
      </c>
    </row>
    <row r="1296" spans="1:6" ht="15">
      <c r="A1296" s="531" t="s">
        <v>870</v>
      </c>
      <c r="B1296" s="532">
        <v>1729676</v>
      </c>
      <c r="C1296" s="532">
        <v>8055</v>
      </c>
      <c r="D1296" s="532">
        <v>8050.22</v>
      </c>
      <c r="E1296" s="529">
        <f t="shared" si="26"/>
        <v>0.4654178007904371</v>
      </c>
      <c r="F1296" s="532">
        <v>2856.63</v>
      </c>
    </row>
    <row r="1297" spans="1:6" ht="15">
      <c r="A1297" s="531" t="s">
        <v>926</v>
      </c>
      <c r="B1297" s="532">
        <v>1255633</v>
      </c>
      <c r="C1297" s="532">
        <v>275735</v>
      </c>
      <c r="D1297" s="532">
        <v>275735</v>
      </c>
      <c r="E1297" s="529">
        <f t="shared" si="26"/>
        <v>21.95984017622984</v>
      </c>
      <c r="F1297" s="532">
        <v>264344</v>
      </c>
    </row>
    <row r="1298" spans="1:6" ht="39">
      <c r="A1298" s="531" t="s">
        <v>934</v>
      </c>
      <c r="B1298" s="532">
        <v>1255633</v>
      </c>
      <c r="C1298" s="532">
        <v>275735</v>
      </c>
      <c r="D1298" s="532">
        <v>275735</v>
      </c>
      <c r="E1298" s="529">
        <f t="shared" si="26"/>
        <v>21.95984017622984</v>
      </c>
      <c r="F1298" s="532">
        <v>264344</v>
      </c>
    </row>
    <row r="1299" spans="1:6" ht="15">
      <c r="A1299" s="531" t="s">
        <v>444</v>
      </c>
      <c r="B1299" s="532">
        <f>-7157</f>
        <v>-7157</v>
      </c>
      <c r="C1299" s="532">
        <v>-500</v>
      </c>
      <c r="D1299" s="532">
        <v>-495.22</v>
      </c>
      <c r="E1299" s="534" t="s">
        <v>440</v>
      </c>
      <c r="F1299" s="532">
        <v>-57426.63</v>
      </c>
    </row>
    <row r="1300" spans="1:6" ht="15">
      <c r="A1300" s="531" t="s">
        <v>445</v>
      </c>
      <c r="B1300" s="532">
        <f>7157</f>
        <v>7157</v>
      </c>
      <c r="C1300" s="532">
        <v>500</v>
      </c>
      <c r="D1300" s="535" t="s">
        <v>440</v>
      </c>
      <c r="E1300" s="534" t="s">
        <v>440</v>
      </c>
      <c r="F1300" s="535" t="s">
        <v>440</v>
      </c>
    </row>
    <row r="1301" spans="1:6" ht="15">
      <c r="A1301" s="531" t="s">
        <v>510</v>
      </c>
      <c r="B1301" s="532">
        <v>7157</v>
      </c>
      <c r="C1301" s="532">
        <v>500</v>
      </c>
      <c r="D1301" s="535" t="s">
        <v>440</v>
      </c>
      <c r="E1301" s="534" t="s">
        <v>440</v>
      </c>
      <c r="F1301" s="535" t="s">
        <v>440</v>
      </c>
    </row>
    <row r="1302" spans="1:6" ht="26.25">
      <c r="A1302" s="531" t="s">
        <v>512</v>
      </c>
      <c r="B1302" s="532">
        <v>7157</v>
      </c>
      <c r="C1302" s="532">
        <v>500</v>
      </c>
      <c r="D1302" s="535" t="s">
        <v>440</v>
      </c>
      <c r="E1302" s="534" t="s">
        <v>440</v>
      </c>
      <c r="F1302" s="535" t="s">
        <v>440</v>
      </c>
    </row>
    <row r="1303" spans="1:6" ht="15">
      <c r="A1303" s="237" t="s">
        <v>1043</v>
      </c>
      <c r="B1303" s="238"/>
      <c r="C1303" s="238"/>
      <c r="D1303" s="238"/>
      <c r="E1303" s="529"/>
      <c r="F1303" s="238"/>
    </row>
    <row r="1304" spans="1:6" ht="15">
      <c r="A1304" s="237" t="s">
        <v>846</v>
      </c>
      <c r="B1304" s="238">
        <v>780608</v>
      </c>
      <c r="C1304" s="238">
        <v>21445</v>
      </c>
      <c r="D1304" s="238">
        <v>21445</v>
      </c>
      <c r="E1304" s="239">
        <f t="shared" si="26"/>
        <v>2.7472175534967613</v>
      </c>
      <c r="F1304" s="238">
        <v>9524</v>
      </c>
    </row>
    <row r="1305" spans="1:6" ht="15">
      <c r="A1305" s="531" t="s">
        <v>855</v>
      </c>
      <c r="B1305" s="532">
        <v>780608</v>
      </c>
      <c r="C1305" s="532">
        <v>21445</v>
      </c>
      <c r="D1305" s="532">
        <v>21445</v>
      </c>
      <c r="E1305" s="529">
        <f t="shared" si="26"/>
        <v>2.7472175534967613</v>
      </c>
      <c r="F1305" s="532">
        <v>9524</v>
      </c>
    </row>
    <row r="1306" spans="1:6" ht="26.25">
      <c r="A1306" s="531" t="s">
        <v>857</v>
      </c>
      <c r="B1306" s="532">
        <v>780608</v>
      </c>
      <c r="C1306" s="532">
        <v>21445</v>
      </c>
      <c r="D1306" s="532">
        <v>21445</v>
      </c>
      <c r="E1306" s="529">
        <f t="shared" si="26"/>
        <v>2.7472175534967613</v>
      </c>
      <c r="F1306" s="532">
        <v>9524</v>
      </c>
    </row>
    <row r="1307" spans="1:6" ht="15">
      <c r="A1307" s="237" t="s">
        <v>983</v>
      </c>
      <c r="B1307" s="238">
        <v>780608</v>
      </c>
      <c r="C1307" s="238">
        <v>21445</v>
      </c>
      <c r="D1307" s="238">
        <v>18984.06</v>
      </c>
      <c r="E1307" s="239">
        <f t="shared" si="26"/>
        <v>2.431958165942445</v>
      </c>
      <c r="F1307" s="238">
        <v>8507.28</v>
      </c>
    </row>
    <row r="1308" spans="1:6" ht="15">
      <c r="A1308" s="531" t="s">
        <v>860</v>
      </c>
      <c r="B1308" s="532">
        <v>767700</v>
      </c>
      <c r="C1308" s="532">
        <v>21445</v>
      </c>
      <c r="D1308" s="532">
        <v>18984.06</v>
      </c>
      <c r="E1308" s="529">
        <f t="shared" si="26"/>
        <v>2.4728487690504104</v>
      </c>
      <c r="F1308" s="532">
        <v>8507.28</v>
      </c>
    </row>
    <row r="1309" spans="1:6" ht="15">
      <c r="A1309" s="531" t="s">
        <v>862</v>
      </c>
      <c r="B1309" s="532">
        <v>767700</v>
      </c>
      <c r="C1309" s="532">
        <v>21445</v>
      </c>
      <c r="D1309" s="532">
        <v>18984.06</v>
      </c>
      <c r="E1309" s="529">
        <f t="shared" si="26"/>
        <v>2.4728487690504104</v>
      </c>
      <c r="F1309" s="532">
        <v>8507.28</v>
      </c>
    </row>
    <row r="1310" spans="1:6" ht="15">
      <c r="A1310" s="531" t="s">
        <v>864</v>
      </c>
      <c r="B1310" s="532">
        <v>196000</v>
      </c>
      <c r="C1310" s="532">
        <v>21120</v>
      </c>
      <c r="D1310" s="532">
        <v>18675.51</v>
      </c>
      <c r="E1310" s="529">
        <f t="shared" si="26"/>
        <v>9.528321428571427</v>
      </c>
      <c r="F1310" s="532">
        <v>8473.45</v>
      </c>
    </row>
    <row r="1311" spans="1:6" ht="15">
      <c r="A1311" s="531" t="s">
        <v>866</v>
      </c>
      <c r="B1311" s="532">
        <v>157950</v>
      </c>
      <c r="C1311" s="532">
        <v>17020</v>
      </c>
      <c r="D1311" s="532">
        <v>16573.82</v>
      </c>
      <c r="E1311" s="529">
        <f t="shared" si="26"/>
        <v>10.493080088635644</v>
      </c>
      <c r="F1311" s="532">
        <v>8473.45</v>
      </c>
    </row>
    <row r="1312" spans="1:6" ht="15">
      <c r="A1312" s="531" t="s">
        <v>870</v>
      </c>
      <c r="B1312" s="532">
        <v>571700</v>
      </c>
      <c r="C1312" s="532">
        <v>325</v>
      </c>
      <c r="D1312" s="532">
        <v>308.55</v>
      </c>
      <c r="E1312" s="529">
        <f t="shared" si="26"/>
        <v>0.05397061395836977</v>
      </c>
      <c r="F1312" s="532">
        <v>33.83</v>
      </c>
    </row>
    <row r="1313" spans="1:6" ht="15">
      <c r="A1313" s="531" t="s">
        <v>936</v>
      </c>
      <c r="B1313" s="532">
        <v>12908</v>
      </c>
      <c r="C1313" s="532">
        <v>0</v>
      </c>
      <c r="D1313" s="532">
        <v>0</v>
      </c>
      <c r="E1313" s="529">
        <f t="shared" si="26"/>
        <v>0</v>
      </c>
      <c r="F1313" s="532">
        <v>0</v>
      </c>
    </row>
    <row r="1314" spans="1:6" ht="15">
      <c r="A1314" s="531" t="s">
        <v>938</v>
      </c>
      <c r="B1314" s="532">
        <v>12908</v>
      </c>
      <c r="C1314" s="532">
        <v>0</v>
      </c>
      <c r="D1314" s="532">
        <v>0</v>
      </c>
      <c r="E1314" s="529">
        <f t="shared" si="26"/>
        <v>0</v>
      </c>
      <c r="F1314" s="532">
        <v>0</v>
      </c>
    </row>
    <row r="1315" spans="1:6" ht="15">
      <c r="A1315" s="531" t="s">
        <v>444</v>
      </c>
      <c r="B1315" s="532">
        <v>0</v>
      </c>
      <c r="C1315" s="532">
        <v>0</v>
      </c>
      <c r="D1315" s="532">
        <v>2460.94</v>
      </c>
      <c r="E1315" s="534" t="s">
        <v>440</v>
      </c>
      <c r="F1315" s="532">
        <v>1016.72</v>
      </c>
    </row>
    <row r="1316" spans="1:6" ht="15">
      <c r="A1316" s="237" t="s">
        <v>777</v>
      </c>
      <c r="B1316" s="238"/>
      <c r="C1316" s="238"/>
      <c r="D1316" s="238"/>
      <c r="E1316" s="529"/>
      <c r="F1316" s="238"/>
    </row>
    <row r="1317" spans="1:6" ht="15">
      <c r="A1317" s="237" t="s">
        <v>846</v>
      </c>
      <c r="B1317" s="238">
        <v>974754</v>
      </c>
      <c r="C1317" s="238">
        <v>89641</v>
      </c>
      <c r="D1317" s="238">
        <v>89641</v>
      </c>
      <c r="E1317" s="239">
        <f t="shared" si="26"/>
        <v>9.196269007359806</v>
      </c>
      <c r="F1317" s="238">
        <v>49697</v>
      </c>
    </row>
    <row r="1318" spans="1:6" ht="15">
      <c r="A1318" s="531" t="s">
        <v>493</v>
      </c>
      <c r="B1318" s="532">
        <v>16867</v>
      </c>
      <c r="C1318" s="532">
        <v>0</v>
      </c>
      <c r="D1318" s="532">
        <v>0</v>
      </c>
      <c r="E1318" s="534" t="s">
        <v>440</v>
      </c>
      <c r="F1318" s="532">
        <v>0</v>
      </c>
    </row>
    <row r="1319" spans="1:6" ht="15">
      <c r="A1319" s="531" t="s">
        <v>1024</v>
      </c>
      <c r="B1319" s="532">
        <v>16867</v>
      </c>
      <c r="C1319" s="532">
        <v>0</v>
      </c>
      <c r="D1319" s="532">
        <v>0</v>
      </c>
      <c r="E1319" s="529">
        <f t="shared" si="26"/>
        <v>0</v>
      </c>
      <c r="F1319" s="532">
        <v>0</v>
      </c>
    </row>
    <row r="1320" spans="1:6" ht="15">
      <c r="A1320" s="531" t="s">
        <v>1026</v>
      </c>
      <c r="B1320" s="532">
        <v>16867</v>
      </c>
      <c r="C1320" s="532">
        <v>0</v>
      </c>
      <c r="D1320" s="532">
        <v>0</v>
      </c>
      <c r="E1320" s="529">
        <f t="shared" si="26"/>
        <v>0</v>
      </c>
      <c r="F1320" s="532">
        <v>0</v>
      </c>
    </row>
    <row r="1321" spans="1:6" ht="39">
      <c r="A1321" s="531" t="s">
        <v>1028</v>
      </c>
      <c r="B1321" s="532">
        <v>16867</v>
      </c>
      <c r="C1321" s="532">
        <v>0</v>
      </c>
      <c r="D1321" s="532">
        <v>0</v>
      </c>
      <c r="E1321" s="529">
        <f t="shared" si="26"/>
        <v>0</v>
      </c>
      <c r="F1321" s="532">
        <v>0</v>
      </c>
    </row>
    <row r="1322" spans="1:6" ht="39">
      <c r="A1322" s="531" t="s">
        <v>1032</v>
      </c>
      <c r="B1322" s="532">
        <v>16867</v>
      </c>
      <c r="C1322" s="532">
        <v>0</v>
      </c>
      <c r="D1322" s="532">
        <v>0</v>
      </c>
      <c r="E1322" s="529">
        <f t="shared" si="26"/>
        <v>0</v>
      </c>
      <c r="F1322" s="532">
        <v>0</v>
      </c>
    </row>
    <row r="1323" spans="1:6" ht="15">
      <c r="A1323" s="531" t="s">
        <v>855</v>
      </c>
      <c r="B1323" s="532">
        <v>957887</v>
      </c>
      <c r="C1323" s="532">
        <v>89641</v>
      </c>
      <c r="D1323" s="532">
        <v>89641</v>
      </c>
      <c r="E1323" s="529">
        <f t="shared" si="26"/>
        <v>9.358201959103736</v>
      </c>
      <c r="F1323" s="532">
        <v>49697</v>
      </c>
    </row>
    <row r="1324" spans="1:6" ht="26.25">
      <c r="A1324" s="531" t="s">
        <v>857</v>
      </c>
      <c r="B1324" s="532">
        <v>957887</v>
      </c>
      <c r="C1324" s="532">
        <v>89641</v>
      </c>
      <c r="D1324" s="532">
        <v>89641</v>
      </c>
      <c r="E1324" s="529">
        <f t="shared" si="26"/>
        <v>9.358201959103736</v>
      </c>
      <c r="F1324" s="532">
        <v>49697</v>
      </c>
    </row>
    <row r="1325" spans="1:6" ht="15">
      <c r="A1325" s="237" t="s">
        <v>983</v>
      </c>
      <c r="B1325" s="238">
        <v>974754</v>
      </c>
      <c r="C1325" s="238">
        <v>89641</v>
      </c>
      <c r="D1325" s="238">
        <v>89635.71</v>
      </c>
      <c r="E1325" s="239">
        <f t="shared" si="26"/>
        <v>9.195726306329597</v>
      </c>
      <c r="F1325" s="238">
        <v>49691.71</v>
      </c>
    </row>
    <row r="1326" spans="1:6" ht="15">
      <c r="A1326" s="531" t="s">
        <v>860</v>
      </c>
      <c r="B1326" s="532">
        <v>974447</v>
      </c>
      <c r="C1326" s="532">
        <v>89641</v>
      </c>
      <c r="D1326" s="532">
        <v>89635.71</v>
      </c>
      <c r="E1326" s="529">
        <f t="shared" si="26"/>
        <v>9.198623424362742</v>
      </c>
      <c r="F1326" s="532">
        <v>49691.71</v>
      </c>
    </row>
    <row r="1327" spans="1:6" ht="15">
      <c r="A1327" s="531" t="s">
        <v>862</v>
      </c>
      <c r="B1327" s="532">
        <v>974447</v>
      </c>
      <c r="C1327" s="532">
        <v>89641</v>
      </c>
      <c r="D1327" s="532">
        <v>89635.71</v>
      </c>
      <c r="E1327" s="529">
        <f t="shared" si="26"/>
        <v>9.198623424362742</v>
      </c>
      <c r="F1327" s="532">
        <v>49691.71</v>
      </c>
    </row>
    <row r="1328" spans="1:6" ht="15">
      <c r="A1328" s="531" t="s">
        <v>864</v>
      </c>
      <c r="B1328" s="532">
        <v>695855</v>
      </c>
      <c r="C1328" s="532">
        <v>82075</v>
      </c>
      <c r="D1328" s="532">
        <v>82075</v>
      </c>
      <c r="E1328" s="529">
        <f t="shared" si="26"/>
        <v>11.794842316287157</v>
      </c>
      <c r="F1328" s="532">
        <v>46278</v>
      </c>
    </row>
    <row r="1329" spans="1:6" ht="15">
      <c r="A1329" s="531" t="s">
        <v>866</v>
      </c>
      <c r="B1329" s="532">
        <v>558391</v>
      </c>
      <c r="C1329" s="532">
        <v>67603</v>
      </c>
      <c r="D1329" s="532">
        <v>67603</v>
      </c>
      <c r="E1329" s="529">
        <f t="shared" si="26"/>
        <v>12.10674957153679</v>
      </c>
      <c r="F1329" s="532">
        <v>35311</v>
      </c>
    </row>
    <row r="1330" spans="1:6" ht="15">
      <c r="A1330" s="531" t="s">
        <v>870</v>
      </c>
      <c r="B1330" s="532">
        <v>278592</v>
      </c>
      <c r="C1330" s="532">
        <v>7566</v>
      </c>
      <c r="D1330" s="532">
        <v>7560.71</v>
      </c>
      <c r="E1330" s="529">
        <f t="shared" si="26"/>
        <v>2.7139006145187228</v>
      </c>
      <c r="F1330" s="532">
        <v>3413.71</v>
      </c>
    </row>
    <row r="1331" spans="1:6" ht="15">
      <c r="A1331" s="531" t="s">
        <v>936</v>
      </c>
      <c r="B1331" s="532">
        <v>307</v>
      </c>
      <c r="C1331" s="532">
        <v>0</v>
      </c>
      <c r="D1331" s="532">
        <v>0</v>
      </c>
      <c r="E1331" s="529">
        <f t="shared" si="26"/>
        <v>0</v>
      </c>
      <c r="F1331" s="532">
        <v>0</v>
      </c>
    </row>
    <row r="1332" spans="1:6" ht="15">
      <c r="A1332" s="531" t="s">
        <v>938</v>
      </c>
      <c r="B1332" s="532">
        <v>307</v>
      </c>
      <c r="C1332" s="532">
        <v>0</v>
      </c>
      <c r="D1332" s="532">
        <v>0</v>
      </c>
      <c r="E1332" s="529">
        <f t="shared" si="26"/>
        <v>0</v>
      </c>
      <c r="F1332" s="532">
        <v>0</v>
      </c>
    </row>
    <row r="1333" spans="1:6" ht="15">
      <c r="A1333" s="531" t="s">
        <v>444</v>
      </c>
      <c r="B1333" s="532">
        <v>0</v>
      </c>
      <c r="C1333" s="532">
        <v>0</v>
      </c>
      <c r="D1333" s="532">
        <v>5.29</v>
      </c>
      <c r="E1333" s="534" t="s">
        <v>440</v>
      </c>
      <c r="F1333" s="532">
        <v>5.29</v>
      </c>
    </row>
    <row r="1334" spans="1:6" ht="15">
      <c r="A1334" s="237" t="s">
        <v>1046</v>
      </c>
      <c r="B1334" s="238"/>
      <c r="C1334" s="238"/>
      <c r="D1334" s="238"/>
      <c r="E1334" s="529"/>
      <c r="F1334" s="238"/>
    </row>
    <row r="1335" spans="1:6" ht="15">
      <c r="A1335" s="237" t="s">
        <v>846</v>
      </c>
      <c r="B1335" s="238">
        <v>1697530</v>
      </c>
      <c r="C1335" s="238">
        <v>675534</v>
      </c>
      <c r="D1335" s="238">
        <v>673566</v>
      </c>
      <c r="E1335" s="239">
        <f t="shared" si="26"/>
        <v>39.67918092758302</v>
      </c>
      <c r="F1335" s="238">
        <v>668854</v>
      </c>
    </row>
    <row r="1336" spans="1:6" ht="15">
      <c r="A1336" s="531" t="s">
        <v>849</v>
      </c>
      <c r="B1336" s="532">
        <v>479720</v>
      </c>
      <c r="C1336" s="532">
        <v>0</v>
      </c>
      <c r="D1336" s="532">
        <v>0</v>
      </c>
      <c r="E1336" s="529">
        <f t="shared" si="26"/>
        <v>0</v>
      </c>
      <c r="F1336" s="532">
        <v>0</v>
      </c>
    </row>
    <row r="1337" spans="1:6" ht="26.25">
      <c r="A1337" s="531" t="s">
        <v>1003</v>
      </c>
      <c r="B1337" s="532">
        <v>399738</v>
      </c>
      <c r="C1337" s="532">
        <v>0</v>
      </c>
      <c r="D1337" s="532">
        <v>0</v>
      </c>
      <c r="E1337" s="529">
        <f t="shared" si="26"/>
        <v>0</v>
      </c>
      <c r="F1337" s="532">
        <v>0</v>
      </c>
    </row>
    <row r="1338" spans="1:6" ht="15">
      <c r="A1338" s="531" t="s">
        <v>493</v>
      </c>
      <c r="B1338" s="532">
        <v>1968</v>
      </c>
      <c r="C1338" s="532">
        <v>1968</v>
      </c>
      <c r="D1338" s="532">
        <v>0</v>
      </c>
      <c r="E1338" s="534" t="s">
        <v>440</v>
      </c>
      <c r="F1338" s="532">
        <v>0</v>
      </c>
    </row>
    <row r="1339" spans="1:6" ht="15">
      <c r="A1339" s="531" t="s">
        <v>1024</v>
      </c>
      <c r="B1339" s="532">
        <v>1968</v>
      </c>
      <c r="C1339" s="532">
        <v>1968</v>
      </c>
      <c r="D1339" s="532">
        <v>0</v>
      </c>
      <c r="E1339" s="529">
        <f t="shared" si="26"/>
        <v>0</v>
      </c>
      <c r="F1339" s="532">
        <v>0</v>
      </c>
    </row>
    <row r="1340" spans="1:6" ht="15">
      <c r="A1340" s="531" t="s">
        <v>1026</v>
      </c>
      <c r="B1340" s="532">
        <v>1968</v>
      </c>
      <c r="C1340" s="532">
        <v>1968</v>
      </c>
      <c r="D1340" s="532">
        <v>0</v>
      </c>
      <c r="E1340" s="529">
        <f t="shared" si="26"/>
        <v>0</v>
      </c>
      <c r="F1340" s="532">
        <v>0</v>
      </c>
    </row>
    <row r="1341" spans="1:6" ht="39">
      <c r="A1341" s="531" t="s">
        <v>1028</v>
      </c>
      <c r="B1341" s="532">
        <v>1968</v>
      </c>
      <c r="C1341" s="532">
        <v>1968</v>
      </c>
      <c r="D1341" s="532">
        <v>0</v>
      </c>
      <c r="E1341" s="529">
        <f t="shared" si="26"/>
        <v>0</v>
      </c>
      <c r="F1341" s="532">
        <v>0</v>
      </c>
    </row>
    <row r="1342" spans="1:6" ht="39">
      <c r="A1342" s="531" t="s">
        <v>1032</v>
      </c>
      <c r="B1342" s="532">
        <v>1968</v>
      </c>
      <c r="C1342" s="532">
        <v>1968</v>
      </c>
      <c r="D1342" s="532">
        <v>0</v>
      </c>
      <c r="E1342" s="529">
        <f t="shared" si="26"/>
        <v>0</v>
      </c>
      <c r="F1342" s="532">
        <v>0</v>
      </c>
    </row>
    <row r="1343" spans="1:6" ht="15">
      <c r="A1343" s="531" t="s">
        <v>855</v>
      </c>
      <c r="B1343" s="532">
        <v>1215842</v>
      </c>
      <c r="C1343" s="532">
        <v>673566</v>
      </c>
      <c r="D1343" s="532">
        <v>673566</v>
      </c>
      <c r="E1343" s="529">
        <f t="shared" si="26"/>
        <v>55.39913903286776</v>
      </c>
      <c r="F1343" s="532">
        <v>668854</v>
      </c>
    </row>
    <row r="1344" spans="1:6" ht="26.25">
      <c r="A1344" s="531" t="s">
        <v>857</v>
      </c>
      <c r="B1344" s="532">
        <v>1215842</v>
      </c>
      <c r="C1344" s="532">
        <v>673566</v>
      </c>
      <c r="D1344" s="532">
        <v>673566</v>
      </c>
      <c r="E1344" s="529">
        <f t="shared" si="26"/>
        <v>55.39913903286776</v>
      </c>
      <c r="F1344" s="532">
        <v>668854</v>
      </c>
    </row>
    <row r="1345" spans="1:6" ht="15">
      <c r="A1345" s="237" t="s">
        <v>983</v>
      </c>
      <c r="B1345" s="238">
        <v>1699805</v>
      </c>
      <c r="C1345" s="238">
        <v>675534</v>
      </c>
      <c r="D1345" s="238">
        <v>11090.79</v>
      </c>
      <c r="E1345" s="239">
        <f t="shared" si="26"/>
        <v>0.6524742543997695</v>
      </c>
      <c r="F1345" s="238">
        <v>11080.79</v>
      </c>
    </row>
    <row r="1346" spans="1:6" ht="15">
      <c r="A1346" s="531" t="s">
        <v>860</v>
      </c>
      <c r="B1346" s="532">
        <v>1699205</v>
      </c>
      <c r="C1346" s="532">
        <v>675534</v>
      </c>
      <c r="D1346" s="532">
        <v>11090.79</v>
      </c>
      <c r="E1346" s="529">
        <f t="shared" si="26"/>
        <v>0.652704647173237</v>
      </c>
      <c r="F1346" s="532">
        <v>11080.79</v>
      </c>
    </row>
    <row r="1347" spans="1:6" ht="15">
      <c r="A1347" s="531" t="s">
        <v>862</v>
      </c>
      <c r="B1347" s="532">
        <v>173811</v>
      </c>
      <c r="C1347" s="532">
        <v>24234</v>
      </c>
      <c r="D1347" s="532">
        <v>11090.79</v>
      </c>
      <c r="E1347" s="529">
        <f t="shared" si="26"/>
        <v>6.380948271398243</v>
      </c>
      <c r="F1347" s="532">
        <v>11080.79</v>
      </c>
    </row>
    <row r="1348" spans="1:6" ht="15">
      <c r="A1348" s="531" t="s">
        <v>864</v>
      </c>
      <c r="B1348" s="532">
        <v>41428</v>
      </c>
      <c r="C1348" s="532">
        <v>7694</v>
      </c>
      <c r="D1348" s="532">
        <v>7086.79</v>
      </c>
      <c r="E1348" s="529">
        <f t="shared" si="26"/>
        <v>17.10628077628657</v>
      </c>
      <c r="F1348" s="532">
        <v>7086.79</v>
      </c>
    </row>
    <row r="1349" spans="1:6" ht="15">
      <c r="A1349" s="531" t="s">
        <v>866</v>
      </c>
      <c r="B1349" s="532">
        <v>33385</v>
      </c>
      <c r="C1349" s="532">
        <v>6200</v>
      </c>
      <c r="D1349" s="532">
        <v>5703.13</v>
      </c>
      <c r="E1349" s="529">
        <f t="shared" si="26"/>
        <v>17.08291148719485</v>
      </c>
      <c r="F1349" s="532">
        <v>5703.13</v>
      </c>
    </row>
    <row r="1350" spans="1:6" ht="15">
      <c r="A1350" s="531" t="s">
        <v>870</v>
      </c>
      <c r="B1350" s="532">
        <v>132383</v>
      </c>
      <c r="C1350" s="532">
        <v>16540</v>
      </c>
      <c r="D1350" s="532">
        <v>4004</v>
      </c>
      <c r="E1350" s="529">
        <f t="shared" si="26"/>
        <v>3.0245575338223185</v>
      </c>
      <c r="F1350" s="532">
        <v>3994</v>
      </c>
    </row>
    <row r="1351" spans="1:6" ht="15">
      <c r="A1351" s="531" t="s">
        <v>892</v>
      </c>
      <c r="B1351" s="532">
        <v>1125656</v>
      </c>
      <c r="C1351" s="532">
        <v>651300</v>
      </c>
      <c r="D1351" s="532">
        <v>0</v>
      </c>
      <c r="E1351" s="529">
        <f aca="true" t="shared" si="27" ref="E1351:E1416">D1351/B1351*100</f>
        <v>0</v>
      </c>
      <c r="F1351" s="532">
        <v>0</v>
      </c>
    </row>
    <row r="1352" spans="1:6" ht="15">
      <c r="A1352" s="531" t="s">
        <v>894</v>
      </c>
      <c r="B1352" s="532">
        <v>1125656</v>
      </c>
      <c r="C1352" s="532">
        <v>651300</v>
      </c>
      <c r="D1352" s="532">
        <v>0</v>
      </c>
      <c r="E1352" s="529">
        <f t="shared" si="27"/>
        <v>0</v>
      </c>
      <c r="F1352" s="532">
        <v>0</v>
      </c>
    </row>
    <row r="1353" spans="1:6" ht="15">
      <c r="A1353" s="531" t="s">
        <v>926</v>
      </c>
      <c r="B1353" s="532">
        <v>399738</v>
      </c>
      <c r="C1353" s="532">
        <v>0</v>
      </c>
      <c r="D1353" s="532">
        <v>0</v>
      </c>
      <c r="E1353" s="529">
        <f t="shared" si="27"/>
        <v>0</v>
      </c>
      <c r="F1353" s="532">
        <v>0</v>
      </c>
    </row>
    <row r="1354" spans="1:6" ht="15">
      <c r="A1354" s="531" t="s">
        <v>1007</v>
      </c>
      <c r="B1354" s="532">
        <v>399738</v>
      </c>
      <c r="C1354" s="532">
        <v>0</v>
      </c>
      <c r="D1354" s="532">
        <v>0</v>
      </c>
      <c r="E1354" s="529">
        <f t="shared" si="27"/>
        <v>0</v>
      </c>
      <c r="F1354" s="532">
        <v>0</v>
      </c>
    </row>
    <row r="1355" spans="1:6" ht="39">
      <c r="A1355" s="531" t="s">
        <v>1009</v>
      </c>
      <c r="B1355" s="532">
        <v>399738</v>
      </c>
      <c r="C1355" s="532">
        <v>0</v>
      </c>
      <c r="D1355" s="532">
        <v>0</v>
      </c>
      <c r="E1355" s="529">
        <f t="shared" si="27"/>
        <v>0</v>
      </c>
      <c r="F1355" s="532">
        <v>0</v>
      </c>
    </row>
    <row r="1356" spans="1:6" ht="15">
      <c r="A1356" s="531" t="s">
        <v>936</v>
      </c>
      <c r="B1356" s="532">
        <v>600</v>
      </c>
      <c r="C1356" s="532">
        <v>0</v>
      </c>
      <c r="D1356" s="532">
        <v>0</v>
      </c>
      <c r="E1356" s="529">
        <f t="shared" si="27"/>
        <v>0</v>
      </c>
      <c r="F1356" s="532">
        <v>0</v>
      </c>
    </row>
    <row r="1357" spans="1:6" ht="15">
      <c r="A1357" s="531" t="s">
        <v>938</v>
      </c>
      <c r="B1357" s="532">
        <v>600</v>
      </c>
      <c r="C1357" s="532">
        <v>0</v>
      </c>
      <c r="D1357" s="532">
        <v>0</v>
      </c>
      <c r="E1357" s="529">
        <f t="shared" si="27"/>
        <v>0</v>
      </c>
      <c r="F1357" s="532">
        <v>0</v>
      </c>
    </row>
    <row r="1358" spans="1:6" ht="15">
      <c r="A1358" s="531" t="s">
        <v>444</v>
      </c>
      <c r="B1358" s="532">
        <f>B1335-B1345</f>
        <v>-2275</v>
      </c>
      <c r="C1358" s="532">
        <v>0</v>
      </c>
      <c r="D1358" s="532">
        <v>662475.21</v>
      </c>
      <c r="E1358" s="534" t="s">
        <v>440</v>
      </c>
      <c r="F1358" s="532">
        <v>657773.21</v>
      </c>
    </row>
    <row r="1359" spans="1:6" ht="15">
      <c r="A1359" s="531" t="s">
        <v>445</v>
      </c>
      <c r="B1359" s="532">
        <f>-B1358</f>
        <v>2275</v>
      </c>
      <c r="C1359" s="532">
        <v>0</v>
      </c>
      <c r="D1359" s="535" t="s">
        <v>440</v>
      </c>
      <c r="E1359" s="534" t="s">
        <v>440</v>
      </c>
      <c r="F1359" s="535" t="s">
        <v>440</v>
      </c>
    </row>
    <row r="1360" spans="1:6" ht="15">
      <c r="A1360" s="531" t="s">
        <v>510</v>
      </c>
      <c r="B1360" s="532">
        <f>B1359</f>
        <v>2275</v>
      </c>
      <c r="C1360" s="532">
        <v>0</v>
      </c>
      <c r="D1360" s="535" t="str">
        <f>D1359</f>
        <v>x</v>
      </c>
      <c r="E1360" s="534" t="s">
        <v>440</v>
      </c>
      <c r="F1360" s="535" t="str">
        <f>F1359</f>
        <v>x</v>
      </c>
    </row>
    <row r="1361" spans="1:6" ht="26.25">
      <c r="A1361" s="531" t="s">
        <v>512</v>
      </c>
      <c r="B1361" s="532">
        <f>B1360</f>
        <v>2275</v>
      </c>
      <c r="C1361" s="532">
        <v>0</v>
      </c>
      <c r="D1361" s="535" t="str">
        <f>D1359</f>
        <v>x</v>
      </c>
      <c r="E1361" s="534" t="s">
        <v>440</v>
      </c>
      <c r="F1361" s="535" t="str">
        <f>F1359</f>
        <v>x</v>
      </c>
    </row>
    <row r="1362" spans="1:6" ht="15">
      <c r="A1362" s="237" t="s">
        <v>808</v>
      </c>
      <c r="B1362" s="238"/>
      <c r="C1362" s="238"/>
      <c r="D1362" s="528" t="str">
        <f>D1359</f>
        <v>x</v>
      </c>
      <c r="E1362" s="534" t="s">
        <v>440</v>
      </c>
      <c r="F1362" s="528" t="str">
        <f>F1359</f>
        <v>x</v>
      </c>
    </row>
    <row r="1363" spans="1:6" ht="15">
      <c r="A1363" s="237" t="s">
        <v>846</v>
      </c>
      <c r="B1363" s="238">
        <v>3909925</v>
      </c>
      <c r="C1363" s="238">
        <v>451860</v>
      </c>
      <c r="D1363" s="238">
        <v>451860</v>
      </c>
      <c r="E1363" s="239">
        <f t="shared" si="27"/>
        <v>11.55674341579442</v>
      </c>
      <c r="F1363" s="238">
        <v>199939</v>
      </c>
    </row>
    <row r="1364" spans="1:6" ht="15">
      <c r="A1364" s="531" t="s">
        <v>493</v>
      </c>
      <c r="B1364" s="532">
        <v>651</v>
      </c>
      <c r="C1364" s="238">
        <v>0</v>
      </c>
      <c r="D1364" s="238">
        <v>0</v>
      </c>
      <c r="E1364" s="527" t="s">
        <v>440</v>
      </c>
      <c r="F1364" s="238">
        <v>0</v>
      </c>
    </row>
    <row r="1365" spans="1:6" ht="15">
      <c r="A1365" s="531" t="s">
        <v>1024</v>
      </c>
      <c r="B1365" s="532">
        <v>651</v>
      </c>
      <c r="C1365" s="238">
        <v>0</v>
      </c>
      <c r="D1365" s="238">
        <v>0</v>
      </c>
      <c r="E1365" s="527" t="s">
        <v>440</v>
      </c>
      <c r="F1365" s="238">
        <v>0</v>
      </c>
    </row>
    <row r="1366" spans="1:6" ht="15">
      <c r="A1366" s="531" t="s">
        <v>1026</v>
      </c>
      <c r="B1366" s="532">
        <v>651</v>
      </c>
      <c r="C1366" s="238">
        <v>0</v>
      </c>
      <c r="D1366" s="238">
        <v>0</v>
      </c>
      <c r="E1366" s="527" t="s">
        <v>440</v>
      </c>
      <c r="F1366" s="238">
        <v>0</v>
      </c>
    </row>
    <row r="1367" spans="1:6" ht="26.25">
      <c r="A1367" s="531" t="s">
        <v>351</v>
      </c>
      <c r="B1367" s="532">
        <v>651</v>
      </c>
      <c r="C1367" s="238">
        <v>0</v>
      </c>
      <c r="D1367" s="238">
        <v>0</v>
      </c>
      <c r="E1367" s="527" t="s">
        <v>440</v>
      </c>
      <c r="F1367" s="238">
        <v>0</v>
      </c>
    </row>
    <row r="1368" spans="1:6" ht="39">
      <c r="A1368" s="531" t="s">
        <v>1032</v>
      </c>
      <c r="B1368" s="532">
        <v>651</v>
      </c>
      <c r="C1368" s="238">
        <v>0</v>
      </c>
      <c r="D1368" s="238">
        <v>0</v>
      </c>
      <c r="E1368" s="527" t="s">
        <v>440</v>
      </c>
      <c r="F1368" s="238">
        <v>0</v>
      </c>
    </row>
    <row r="1369" spans="1:6" ht="15">
      <c r="A1369" s="531" t="s">
        <v>855</v>
      </c>
      <c r="B1369" s="532">
        <v>3909274</v>
      </c>
      <c r="C1369" s="532">
        <v>451860</v>
      </c>
      <c r="D1369" s="532">
        <v>451860</v>
      </c>
      <c r="E1369" s="529">
        <f t="shared" si="27"/>
        <v>11.558667926576648</v>
      </c>
      <c r="F1369" s="532">
        <v>199939</v>
      </c>
    </row>
    <row r="1370" spans="1:6" ht="26.25">
      <c r="A1370" s="531" t="s">
        <v>857</v>
      </c>
      <c r="B1370" s="532">
        <v>3909274</v>
      </c>
      <c r="C1370" s="532">
        <v>451860</v>
      </c>
      <c r="D1370" s="532">
        <v>451860</v>
      </c>
      <c r="E1370" s="529">
        <f t="shared" si="27"/>
        <v>11.558667926576648</v>
      </c>
      <c r="F1370" s="532">
        <v>199939</v>
      </c>
    </row>
    <row r="1371" spans="1:6" ht="15">
      <c r="A1371" s="237" t="s">
        <v>983</v>
      </c>
      <c r="B1371" s="238">
        <v>3909925</v>
      </c>
      <c r="C1371" s="238">
        <v>451860</v>
      </c>
      <c r="D1371" s="238">
        <v>292749.07</v>
      </c>
      <c r="E1371" s="239">
        <f t="shared" si="27"/>
        <v>7.487332109950959</v>
      </c>
      <c r="F1371" s="238">
        <v>183408.81</v>
      </c>
    </row>
    <row r="1372" spans="1:6" ht="15">
      <c r="A1372" s="531" t="s">
        <v>860</v>
      </c>
      <c r="B1372" s="532">
        <v>3874706</v>
      </c>
      <c r="C1372" s="532">
        <v>451860</v>
      </c>
      <c r="D1372" s="532">
        <v>292749.07</v>
      </c>
      <c r="E1372" s="529">
        <f t="shared" si="27"/>
        <v>7.555387944272416</v>
      </c>
      <c r="F1372" s="532">
        <v>183408.81</v>
      </c>
    </row>
    <row r="1373" spans="1:6" ht="15">
      <c r="A1373" s="531" t="s">
        <v>862</v>
      </c>
      <c r="B1373" s="532">
        <v>3608018</v>
      </c>
      <c r="C1373" s="532">
        <v>336989</v>
      </c>
      <c r="D1373" s="532">
        <v>194666.07</v>
      </c>
      <c r="E1373" s="529">
        <f t="shared" si="27"/>
        <v>5.395374136160075</v>
      </c>
      <c r="F1373" s="532">
        <v>98596.81</v>
      </c>
    </row>
    <row r="1374" spans="1:6" ht="15">
      <c r="A1374" s="531" t="s">
        <v>864</v>
      </c>
      <c r="B1374" s="532">
        <v>1697446</v>
      </c>
      <c r="C1374" s="532">
        <v>225317</v>
      </c>
      <c r="D1374" s="532">
        <v>138679.75</v>
      </c>
      <c r="E1374" s="529">
        <f t="shared" si="27"/>
        <v>8.169906435904293</v>
      </c>
      <c r="F1374" s="532">
        <v>72060.54</v>
      </c>
    </row>
    <row r="1375" spans="1:6" ht="15">
      <c r="A1375" s="531" t="s">
        <v>866</v>
      </c>
      <c r="B1375" s="532">
        <v>1359025</v>
      </c>
      <c r="C1375" s="532">
        <v>182632</v>
      </c>
      <c r="D1375" s="532">
        <v>115443.44</v>
      </c>
      <c r="E1375" s="529">
        <f t="shared" si="27"/>
        <v>8.494578098268981</v>
      </c>
      <c r="F1375" s="532">
        <v>59599</v>
      </c>
    </row>
    <row r="1376" spans="1:6" ht="15">
      <c r="A1376" s="531" t="s">
        <v>870</v>
      </c>
      <c r="B1376" s="532">
        <v>1910572</v>
      </c>
      <c r="C1376" s="532">
        <v>111672</v>
      </c>
      <c r="D1376" s="532">
        <v>55986.32</v>
      </c>
      <c r="E1376" s="529">
        <f t="shared" si="27"/>
        <v>2.930343373607485</v>
      </c>
      <c r="F1376" s="532">
        <v>26536.27</v>
      </c>
    </row>
    <row r="1377" spans="1:6" ht="15">
      <c r="A1377" s="531" t="s">
        <v>892</v>
      </c>
      <c r="B1377" s="532">
        <v>97000</v>
      </c>
      <c r="C1377" s="532">
        <v>88329</v>
      </c>
      <c r="D1377" s="532">
        <v>71541</v>
      </c>
      <c r="E1377" s="529">
        <f t="shared" si="27"/>
        <v>73.75360824742268</v>
      </c>
      <c r="F1377" s="532">
        <v>71541</v>
      </c>
    </row>
    <row r="1378" spans="1:6" ht="15">
      <c r="A1378" s="531" t="s">
        <v>894</v>
      </c>
      <c r="B1378" s="532">
        <v>97000</v>
      </c>
      <c r="C1378" s="532">
        <v>88329</v>
      </c>
      <c r="D1378" s="532">
        <v>71541</v>
      </c>
      <c r="E1378" s="529">
        <f t="shared" si="27"/>
        <v>73.75360824742268</v>
      </c>
      <c r="F1378" s="532">
        <v>71541</v>
      </c>
    </row>
    <row r="1379" spans="1:6" ht="15">
      <c r="A1379" s="531" t="s">
        <v>926</v>
      </c>
      <c r="B1379" s="532">
        <v>169688</v>
      </c>
      <c r="C1379" s="532">
        <v>26542</v>
      </c>
      <c r="D1379" s="532">
        <v>26542</v>
      </c>
      <c r="E1379" s="529">
        <f t="shared" si="27"/>
        <v>15.641648201404932</v>
      </c>
      <c r="F1379" s="532">
        <v>13271</v>
      </c>
    </row>
    <row r="1380" spans="1:6" ht="39">
      <c r="A1380" s="531" t="s">
        <v>934</v>
      </c>
      <c r="B1380" s="532">
        <v>169688</v>
      </c>
      <c r="C1380" s="532">
        <v>26542</v>
      </c>
      <c r="D1380" s="532">
        <v>26542</v>
      </c>
      <c r="E1380" s="529">
        <f t="shared" si="27"/>
        <v>15.641648201404932</v>
      </c>
      <c r="F1380" s="532">
        <v>13271</v>
      </c>
    </row>
    <row r="1381" spans="1:6" ht="15">
      <c r="A1381" s="531" t="s">
        <v>936</v>
      </c>
      <c r="B1381" s="532">
        <v>35219</v>
      </c>
      <c r="C1381" s="532">
        <v>0</v>
      </c>
      <c r="D1381" s="532">
        <v>0</v>
      </c>
      <c r="E1381" s="529">
        <f t="shared" si="27"/>
        <v>0</v>
      </c>
      <c r="F1381" s="532">
        <v>0</v>
      </c>
    </row>
    <row r="1382" spans="1:6" ht="15">
      <c r="A1382" s="531" t="s">
        <v>938</v>
      </c>
      <c r="B1382" s="532">
        <v>35219</v>
      </c>
      <c r="C1382" s="532">
        <v>0</v>
      </c>
      <c r="D1382" s="532">
        <v>0</v>
      </c>
      <c r="E1382" s="529">
        <f t="shared" si="27"/>
        <v>0</v>
      </c>
      <c r="F1382" s="532">
        <v>0</v>
      </c>
    </row>
    <row r="1383" spans="1:6" ht="15">
      <c r="A1383" s="531" t="s">
        <v>444</v>
      </c>
      <c r="B1383" s="532">
        <v>0</v>
      </c>
      <c r="C1383" s="532">
        <v>0</v>
      </c>
      <c r="D1383" s="532">
        <v>159110.93</v>
      </c>
      <c r="E1383" s="534" t="s">
        <v>440</v>
      </c>
      <c r="F1383" s="532">
        <v>16530.19</v>
      </c>
    </row>
    <row r="1384" spans="1:6" ht="15">
      <c r="A1384" s="237" t="s">
        <v>823</v>
      </c>
      <c r="B1384" s="238"/>
      <c r="C1384" s="238"/>
      <c r="D1384" s="238"/>
      <c r="E1384" s="529"/>
      <c r="F1384" s="238"/>
    </row>
    <row r="1385" spans="1:6" ht="15">
      <c r="A1385" s="237" t="s">
        <v>846</v>
      </c>
      <c r="B1385" s="238">
        <v>640080</v>
      </c>
      <c r="C1385" s="238">
        <v>116574</v>
      </c>
      <c r="D1385" s="238">
        <v>100329.06</v>
      </c>
      <c r="E1385" s="239">
        <f t="shared" si="27"/>
        <v>15.674456317960257</v>
      </c>
      <c r="F1385" s="238">
        <v>39352.84</v>
      </c>
    </row>
    <row r="1386" spans="1:6" ht="15">
      <c r="A1386" s="531" t="s">
        <v>493</v>
      </c>
      <c r="B1386" s="532">
        <v>75756</v>
      </c>
      <c r="C1386" s="532">
        <v>44641</v>
      </c>
      <c r="D1386" s="532">
        <v>28396.06</v>
      </c>
      <c r="E1386" s="529">
        <f t="shared" si="27"/>
        <v>37.48357885844026</v>
      </c>
      <c r="F1386" s="532">
        <v>2764.84</v>
      </c>
    </row>
    <row r="1387" spans="1:6" ht="15">
      <c r="A1387" s="531" t="s">
        <v>1024</v>
      </c>
      <c r="B1387" s="532">
        <v>75756</v>
      </c>
      <c r="C1387" s="532">
        <v>44641</v>
      </c>
      <c r="D1387" s="532">
        <v>28396.06</v>
      </c>
      <c r="E1387" s="529">
        <f t="shared" si="27"/>
        <v>37.48357885844026</v>
      </c>
      <c r="F1387" s="532">
        <v>2764.84</v>
      </c>
    </row>
    <row r="1388" spans="1:6" ht="15">
      <c r="A1388" s="531" t="s">
        <v>1026</v>
      </c>
      <c r="B1388" s="532">
        <v>75756</v>
      </c>
      <c r="C1388" s="532">
        <v>44641</v>
      </c>
      <c r="D1388" s="532">
        <v>28396.06</v>
      </c>
      <c r="E1388" s="529">
        <f t="shared" si="27"/>
        <v>37.48357885844026</v>
      </c>
      <c r="F1388" s="532">
        <v>2764.84</v>
      </c>
    </row>
    <row r="1389" spans="1:6" ht="39">
      <c r="A1389" s="531" t="s">
        <v>1028</v>
      </c>
      <c r="B1389" s="532">
        <v>75756</v>
      </c>
      <c r="C1389" s="532">
        <v>44641</v>
      </c>
      <c r="D1389" s="532">
        <v>28396.06</v>
      </c>
      <c r="E1389" s="529">
        <f t="shared" si="27"/>
        <v>37.48357885844026</v>
      </c>
      <c r="F1389" s="532">
        <v>2764.84</v>
      </c>
    </row>
    <row r="1390" spans="1:6" ht="39">
      <c r="A1390" s="531" t="s">
        <v>1030</v>
      </c>
      <c r="B1390" s="532">
        <v>11155</v>
      </c>
      <c r="C1390" s="532">
        <v>0</v>
      </c>
      <c r="D1390" s="532">
        <v>0</v>
      </c>
      <c r="E1390" s="529">
        <f t="shared" si="27"/>
        <v>0</v>
      </c>
      <c r="F1390" s="532">
        <v>0</v>
      </c>
    </row>
    <row r="1391" spans="1:6" ht="39">
      <c r="A1391" s="531" t="s">
        <v>1032</v>
      </c>
      <c r="B1391" s="532">
        <v>64601</v>
      </c>
      <c r="C1391" s="532">
        <v>44641</v>
      </c>
      <c r="D1391" s="532">
        <v>28396.06</v>
      </c>
      <c r="E1391" s="529">
        <f t="shared" si="27"/>
        <v>43.95606879150478</v>
      </c>
      <c r="F1391" s="532">
        <v>2764.84</v>
      </c>
    </row>
    <row r="1392" spans="1:6" ht="15">
      <c r="A1392" s="531" t="s">
        <v>855</v>
      </c>
      <c r="B1392" s="532">
        <v>564324</v>
      </c>
      <c r="C1392" s="532">
        <v>71933</v>
      </c>
      <c r="D1392" s="532">
        <v>71933</v>
      </c>
      <c r="E1392" s="529">
        <f t="shared" si="27"/>
        <v>12.746755410012689</v>
      </c>
      <c r="F1392" s="532">
        <v>36588</v>
      </c>
    </row>
    <row r="1393" spans="1:6" ht="26.25">
      <c r="A1393" s="531" t="s">
        <v>857</v>
      </c>
      <c r="B1393" s="532">
        <v>564324</v>
      </c>
      <c r="C1393" s="532">
        <v>71933</v>
      </c>
      <c r="D1393" s="532">
        <v>71933</v>
      </c>
      <c r="E1393" s="529">
        <f t="shared" si="27"/>
        <v>12.746755410012689</v>
      </c>
      <c r="F1393" s="532">
        <v>36588</v>
      </c>
    </row>
    <row r="1394" spans="1:6" ht="15">
      <c r="A1394" s="237" t="s">
        <v>983</v>
      </c>
      <c r="B1394" s="238">
        <v>682120</v>
      </c>
      <c r="C1394" s="238">
        <v>116574</v>
      </c>
      <c r="D1394" s="238">
        <v>52278.13</v>
      </c>
      <c r="E1394" s="239">
        <f t="shared" si="27"/>
        <v>7.664066439922594</v>
      </c>
      <c r="F1394" s="238">
        <v>26521.9</v>
      </c>
    </row>
    <row r="1395" spans="1:6" ht="15">
      <c r="A1395" s="531" t="s">
        <v>860</v>
      </c>
      <c r="B1395" s="532">
        <v>676620</v>
      </c>
      <c r="C1395" s="532">
        <v>116574</v>
      </c>
      <c r="D1395" s="532">
        <v>52278.13</v>
      </c>
      <c r="E1395" s="529">
        <f t="shared" si="27"/>
        <v>7.726364872454257</v>
      </c>
      <c r="F1395" s="532">
        <v>26521.9</v>
      </c>
    </row>
    <row r="1396" spans="1:6" ht="15">
      <c r="A1396" s="531" t="s">
        <v>862</v>
      </c>
      <c r="B1396" s="532">
        <v>663555</v>
      </c>
      <c r="C1396" s="532">
        <v>116574</v>
      </c>
      <c r="D1396" s="532">
        <v>52278.13</v>
      </c>
      <c r="E1396" s="529">
        <f t="shared" si="27"/>
        <v>7.878492363104791</v>
      </c>
      <c r="F1396" s="532">
        <v>26521.9</v>
      </c>
    </row>
    <row r="1397" spans="1:6" ht="15">
      <c r="A1397" s="531" t="s">
        <v>864</v>
      </c>
      <c r="B1397" s="532">
        <v>406554</v>
      </c>
      <c r="C1397" s="532">
        <v>55523</v>
      </c>
      <c r="D1397" s="532">
        <v>39588.11</v>
      </c>
      <c r="E1397" s="529">
        <f t="shared" si="27"/>
        <v>9.73747890809093</v>
      </c>
      <c r="F1397" s="532">
        <v>21679.95</v>
      </c>
    </row>
    <row r="1398" spans="1:6" ht="15">
      <c r="A1398" s="531" t="s">
        <v>866</v>
      </c>
      <c r="B1398" s="532">
        <v>324774</v>
      </c>
      <c r="C1398" s="532">
        <v>45772</v>
      </c>
      <c r="D1398" s="532">
        <v>31860.23</v>
      </c>
      <c r="E1398" s="529">
        <f t="shared" si="27"/>
        <v>9.809969394101744</v>
      </c>
      <c r="F1398" s="532">
        <v>17702.41</v>
      </c>
    </row>
    <row r="1399" spans="1:6" ht="15">
      <c r="A1399" s="531" t="s">
        <v>870</v>
      </c>
      <c r="B1399" s="532">
        <v>257001</v>
      </c>
      <c r="C1399" s="532">
        <v>61051</v>
      </c>
      <c r="D1399" s="532">
        <v>12690.02</v>
      </c>
      <c r="E1399" s="529">
        <f t="shared" si="27"/>
        <v>4.9377317597986</v>
      </c>
      <c r="F1399" s="532">
        <v>4841.95</v>
      </c>
    </row>
    <row r="1400" spans="1:6" ht="15">
      <c r="A1400" s="531" t="s">
        <v>892</v>
      </c>
      <c r="B1400" s="532">
        <v>13065</v>
      </c>
      <c r="C1400" s="532">
        <v>0</v>
      </c>
      <c r="D1400" s="532">
        <v>0</v>
      </c>
      <c r="E1400" s="529">
        <f t="shared" si="27"/>
        <v>0</v>
      </c>
      <c r="F1400" s="532">
        <v>0</v>
      </c>
    </row>
    <row r="1401" spans="1:6" ht="15">
      <c r="A1401" s="531" t="s">
        <v>904</v>
      </c>
      <c r="B1401" s="532">
        <v>13065</v>
      </c>
      <c r="C1401" s="532">
        <v>0</v>
      </c>
      <c r="D1401" s="532">
        <v>0</v>
      </c>
      <c r="E1401" s="529">
        <f t="shared" si="27"/>
        <v>0</v>
      </c>
      <c r="F1401" s="532">
        <v>0</v>
      </c>
    </row>
    <row r="1402" spans="1:6" ht="15">
      <c r="A1402" s="531" t="s">
        <v>936</v>
      </c>
      <c r="B1402" s="532">
        <v>5500</v>
      </c>
      <c r="C1402" s="532">
        <v>0</v>
      </c>
      <c r="D1402" s="532">
        <v>0</v>
      </c>
      <c r="E1402" s="529">
        <f t="shared" si="27"/>
        <v>0</v>
      </c>
      <c r="F1402" s="532">
        <v>0</v>
      </c>
    </row>
    <row r="1403" spans="1:6" ht="15">
      <c r="A1403" s="531" t="s">
        <v>938</v>
      </c>
      <c r="B1403" s="532">
        <v>5500</v>
      </c>
      <c r="C1403" s="532">
        <v>0</v>
      </c>
      <c r="D1403" s="532">
        <v>0</v>
      </c>
      <c r="E1403" s="529">
        <f t="shared" si="27"/>
        <v>0</v>
      </c>
      <c r="F1403" s="532">
        <v>0</v>
      </c>
    </row>
    <row r="1404" spans="1:6" ht="15">
      <c r="A1404" s="531" t="s">
        <v>444</v>
      </c>
      <c r="B1404" s="532">
        <f>B1385-B1394</f>
        <v>-42040</v>
      </c>
      <c r="C1404" s="532">
        <v>0</v>
      </c>
      <c r="D1404" s="532">
        <v>48050.93</v>
      </c>
      <c r="E1404" s="534" t="s">
        <v>440</v>
      </c>
      <c r="F1404" s="532">
        <v>12830.94</v>
      </c>
    </row>
    <row r="1405" spans="1:6" ht="15">
      <c r="A1405" s="531" t="s">
        <v>445</v>
      </c>
      <c r="B1405" s="532">
        <f>-B1404</f>
        <v>42040</v>
      </c>
      <c r="C1405" s="532">
        <v>0</v>
      </c>
      <c r="D1405" s="535" t="s">
        <v>440</v>
      </c>
      <c r="E1405" s="534" t="s">
        <v>440</v>
      </c>
      <c r="F1405" s="535" t="s">
        <v>440</v>
      </c>
    </row>
    <row r="1406" spans="1:6" ht="15">
      <c r="A1406" s="531" t="s">
        <v>510</v>
      </c>
      <c r="B1406" s="532">
        <f>B1405</f>
        <v>42040</v>
      </c>
      <c r="C1406" s="532">
        <v>0</v>
      </c>
      <c r="D1406" s="535" t="str">
        <f>D1405</f>
        <v>x</v>
      </c>
      <c r="E1406" s="534" t="s">
        <v>440</v>
      </c>
      <c r="F1406" s="535" t="str">
        <f>F1405</f>
        <v>x</v>
      </c>
    </row>
    <row r="1407" spans="1:6" ht="26.25">
      <c r="A1407" s="531" t="s">
        <v>512</v>
      </c>
      <c r="B1407" s="532">
        <f>B1406</f>
        <v>42040</v>
      </c>
      <c r="C1407" s="532">
        <v>0</v>
      </c>
      <c r="D1407" s="535" t="str">
        <f>D1405</f>
        <v>x</v>
      </c>
      <c r="E1407" s="534" t="s">
        <v>440</v>
      </c>
      <c r="F1407" s="535" t="str">
        <f>F1405</f>
        <v>x</v>
      </c>
    </row>
    <row r="1408" spans="1:6" ht="15">
      <c r="A1408" s="237" t="s">
        <v>1054</v>
      </c>
      <c r="B1408" s="238"/>
      <c r="C1408" s="238">
        <v>0</v>
      </c>
      <c r="D1408" s="528" t="str">
        <f>D1405</f>
        <v>x</v>
      </c>
      <c r="E1408" s="534" t="s">
        <v>440</v>
      </c>
      <c r="F1408" s="528" t="str">
        <f>F1405</f>
        <v>x</v>
      </c>
    </row>
    <row r="1409" spans="1:6" ht="15">
      <c r="A1409" s="237" t="s">
        <v>846</v>
      </c>
      <c r="B1409" s="238">
        <v>1137783</v>
      </c>
      <c r="C1409" s="238">
        <v>49958</v>
      </c>
      <c r="D1409" s="238">
        <v>49958</v>
      </c>
      <c r="E1409" s="239">
        <f t="shared" si="27"/>
        <v>4.390819690573686</v>
      </c>
      <c r="F1409" s="238">
        <v>15833</v>
      </c>
    </row>
    <row r="1410" spans="1:6" ht="15">
      <c r="A1410" s="531" t="s">
        <v>849</v>
      </c>
      <c r="B1410" s="532">
        <v>51136</v>
      </c>
      <c r="C1410" s="532">
        <v>0</v>
      </c>
      <c r="D1410" s="532">
        <v>0</v>
      </c>
      <c r="E1410" s="529">
        <f t="shared" si="27"/>
        <v>0</v>
      </c>
      <c r="F1410" s="532">
        <v>0</v>
      </c>
    </row>
    <row r="1411" spans="1:6" ht="15">
      <c r="A1411" s="531" t="s">
        <v>855</v>
      </c>
      <c r="B1411" s="532">
        <v>1086647</v>
      </c>
      <c r="C1411" s="532">
        <v>49958</v>
      </c>
      <c r="D1411" s="532">
        <v>49958</v>
      </c>
      <c r="E1411" s="529">
        <f t="shared" si="27"/>
        <v>4.5974451684861775</v>
      </c>
      <c r="F1411" s="532">
        <v>15833</v>
      </c>
    </row>
    <row r="1412" spans="1:6" ht="26.25">
      <c r="A1412" s="531" t="s">
        <v>857</v>
      </c>
      <c r="B1412" s="532">
        <v>1086647</v>
      </c>
      <c r="C1412" s="532">
        <v>49958</v>
      </c>
      <c r="D1412" s="532">
        <v>49958</v>
      </c>
      <c r="E1412" s="529">
        <f t="shared" si="27"/>
        <v>4.5974451684861775</v>
      </c>
      <c r="F1412" s="532">
        <v>15833</v>
      </c>
    </row>
    <row r="1413" spans="1:6" ht="15">
      <c r="A1413" s="237" t="s">
        <v>983</v>
      </c>
      <c r="B1413" s="238">
        <v>1137783</v>
      </c>
      <c r="C1413" s="238">
        <v>49958</v>
      </c>
      <c r="D1413" s="238">
        <v>43616.5</v>
      </c>
      <c r="E1413" s="239">
        <f t="shared" si="27"/>
        <v>3.833463850312406</v>
      </c>
      <c r="F1413" s="238">
        <v>17214.76</v>
      </c>
    </row>
    <row r="1414" spans="1:6" ht="15">
      <c r="A1414" s="531" t="s">
        <v>860</v>
      </c>
      <c r="B1414" s="532">
        <v>1099560</v>
      </c>
      <c r="C1414" s="532">
        <v>49958</v>
      </c>
      <c r="D1414" s="532">
        <v>43616.5</v>
      </c>
      <c r="E1414" s="529">
        <f t="shared" si="27"/>
        <v>3.9667230528575064</v>
      </c>
      <c r="F1414" s="532">
        <v>17214.76</v>
      </c>
    </row>
    <row r="1415" spans="1:6" ht="15">
      <c r="A1415" s="531" t="s">
        <v>862</v>
      </c>
      <c r="B1415" s="532">
        <v>1099560</v>
      </c>
      <c r="C1415" s="532">
        <v>49958</v>
      </c>
      <c r="D1415" s="532">
        <v>43616.5</v>
      </c>
      <c r="E1415" s="529">
        <f t="shared" si="27"/>
        <v>3.9667230528575064</v>
      </c>
      <c r="F1415" s="532">
        <v>17214.76</v>
      </c>
    </row>
    <row r="1416" spans="1:6" ht="15">
      <c r="A1416" s="531" t="s">
        <v>864</v>
      </c>
      <c r="B1416" s="532">
        <v>575124</v>
      </c>
      <c r="C1416" s="532">
        <v>39600</v>
      </c>
      <c r="D1416" s="532">
        <v>35705.6</v>
      </c>
      <c r="E1416" s="529">
        <f t="shared" si="27"/>
        <v>6.20833072520013</v>
      </c>
      <c r="F1416" s="532">
        <v>12805.34</v>
      </c>
    </row>
    <row r="1417" spans="1:6" ht="15">
      <c r="A1417" s="531" t="s">
        <v>866</v>
      </c>
      <c r="B1417" s="532">
        <v>449247</v>
      </c>
      <c r="C1417" s="532">
        <v>31653</v>
      </c>
      <c r="D1417" s="532">
        <v>29493.66</v>
      </c>
      <c r="E1417" s="529">
        <f>D1417/B1417*100</f>
        <v>6.565132321417839</v>
      </c>
      <c r="F1417" s="532">
        <v>10931.43</v>
      </c>
    </row>
    <row r="1418" spans="1:6" ht="15">
      <c r="A1418" s="531" t="s">
        <v>870</v>
      </c>
      <c r="B1418" s="532">
        <v>524436</v>
      </c>
      <c r="C1418" s="532">
        <v>10358</v>
      </c>
      <c r="D1418" s="532">
        <v>7910.9</v>
      </c>
      <c r="E1418" s="529">
        <f>D1418/B1418*100</f>
        <v>1.5084586107742413</v>
      </c>
      <c r="F1418" s="532">
        <v>4409.42</v>
      </c>
    </row>
    <row r="1419" spans="1:6" ht="15">
      <c r="A1419" s="531" t="s">
        <v>936</v>
      </c>
      <c r="B1419" s="532">
        <v>38223</v>
      </c>
      <c r="C1419" s="532">
        <v>0</v>
      </c>
      <c r="D1419" s="532">
        <v>0</v>
      </c>
      <c r="E1419" s="529">
        <f>D1419/B1419*100</f>
        <v>0</v>
      </c>
      <c r="F1419" s="532">
        <v>0</v>
      </c>
    </row>
    <row r="1420" spans="1:6" ht="15">
      <c r="A1420" s="531" t="s">
        <v>938</v>
      </c>
      <c r="B1420" s="532">
        <v>38223</v>
      </c>
      <c r="C1420" s="532">
        <v>0</v>
      </c>
      <c r="D1420" s="532">
        <v>0</v>
      </c>
      <c r="E1420" s="529">
        <f>D1420/B1420*100</f>
        <v>0</v>
      </c>
      <c r="F1420" s="532">
        <v>0</v>
      </c>
    </row>
    <row r="1421" spans="1:6" ht="15">
      <c r="A1421" s="531" t="s">
        <v>444</v>
      </c>
      <c r="B1421" s="532">
        <v>0</v>
      </c>
      <c r="C1421" s="532">
        <v>0</v>
      </c>
      <c r="D1421" s="532">
        <v>6341.5</v>
      </c>
      <c r="E1421" s="534" t="s">
        <v>440</v>
      </c>
      <c r="F1421" s="532">
        <v>-1381.76</v>
      </c>
    </row>
    <row r="1422" spans="1:6" ht="15">
      <c r="A1422" s="237" t="s">
        <v>352</v>
      </c>
      <c r="B1422" s="238"/>
      <c r="C1422" s="238"/>
      <c r="D1422" s="238"/>
      <c r="E1422" s="529"/>
      <c r="F1422" s="238"/>
    </row>
    <row r="1423" spans="1:6" ht="15">
      <c r="A1423" s="237" t="s">
        <v>846</v>
      </c>
      <c r="B1423" s="238">
        <v>35402232</v>
      </c>
      <c r="C1423" s="238">
        <v>2374074</v>
      </c>
      <c r="D1423" s="238">
        <v>2382288.72</v>
      </c>
      <c r="E1423" s="239">
        <f aca="true" t="shared" si="28" ref="E1423:E1441">D1423/B1423*100</f>
        <v>6.729204870472574</v>
      </c>
      <c r="F1423" s="238">
        <v>1522036.32</v>
      </c>
    </row>
    <row r="1424" spans="1:6" ht="15">
      <c r="A1424" s="531" t="s">
        <v>849</v>
      </c>
      <c r="B1424" s="532">
        <v>14742052</v>
      </c>
      <c r="C1424" s="532">
        <v>944849</v>
      </c>
      <c r="D1424" s="532">
        <v>953063.72</v>
      </c>
      <c r="E1424" s="529">
        <f t="shared" si="28"/>
        <v>6.464932561627106</v>
      </c>
      <c r="F1424" s="532">
        <v>834347.32</v>
      </c>
    </row>
    <row r="1425" spans="1:6" ht="15">
      <c r="A1425" s="531" t="s">
        <v>855</v>
      </c>
      <c r="B1425" s="532">
        <v>20660180</v>
      </c>
      <c r="C1425" s="532">
        <v>1429225</v>
      </c>
      <c r="D1425" s="532">
        <v>1429225</v>
      </c>
      <c r="E1425" s="529">
        <f t="shared" si="28"/>
        <v>6.917776127797532</v>
      </c>
      <c r="F1425" s="532">
        <v>687689</v>
      </c>
    </row>
    <row r="1426" spans="1:6" ht="26.25">
      <c r="A1426" s="531" t="s">
        <v>857</v>
      </c>
      <c r="B1426" s="532">
        <v>20660180</v>
      </c>
      <c r="C1426" s="532">
        <v>1429225</v>
      </c>
      <c r="D1426" s="532">
        <v>1429225</v>
      </c>
      <c r="E1426" s="529">
        <f t="shared" si="28"/>
        <v>6.917776127797532</v>
      </c>
      <c r="F1426" s="532">
        <v>687689</v>
      </c>
    </row>
    <row r="1427" spans="1:6" ht="15">
      <c r="A1427" s="237" t="s">
        <v>983</v>
      </c>
      <c r="B1427" s="238">
        <v>36403833</v>
      </c>
      <c r="C1427" s="238">
        <v>2645999</v>
      </c>
      <c r="D1427" s="238">
        <v>1762679.31</v>
      </c>
      <c r="E1427" s="239">
        <f t="shared" si="28"/>
        <v>4.842015702027861</v>
      </c>
      <c r="F1427" s="238">
        <v>1236066.12</v>
      </c>
    </row>
    <row r="1428" spans="1:6" ht="15">
      <c r="A1428" s="531" t="s">
        <v>860</v>
      </c>
      <c r="B1428" s="532">
        <v>14641456</v>
      </c>
      <c r="C1428" s="532">
        <v>2428466</v>
      </c>
      <c r="D1428" s="532">
        <v>1559294.93</v>
      </c>
      <c r="E1428" s="529">
        <f t="shared" si="28"/>
        <v>10.649862486353816</v>
      </c>
      <c r="F1428" s="532">
        <v>1045124.69</v>
      </c>
    </row>
    <row r="1429" spans="1:6" ht="15">
      <c r="A1429" s="531" t="s">
        <v>862</v>
      </c>
      <c r="B1429" s="532">
        <v>4852911</v>
      </c>
      <c r="C1429" s="532">
        <v>840161</v>
      </c>
      <c r="D1429" s="532">
        <v>603071.49</v>
      </c>
      <c r="E1429" s="529">
        <f t="shared" si="28"/>
        <v>12.427004946103484</v>
      </c>
      <c r="F1429" s="532">
        <v>265581.54</v>
      </c>
    </row>
    <row r="1430" spans="1:6" ht="15">
      <c r="A1430" s="531" t="s">
        <v>864</v>
      </c>
      <c r="B1430" s="532">
        <v>625153</v>
      </c>
      <c r="C1430" s="532">
        <v>156339</v>
      </c>
      <c r="D1430" s="532">
        <v>116651.83</v>
      </c>
      <c r="E1430" s="529">
        <f t="shared" si="28"/>
        <v>18.65972489934464</v>
      </c>
      <c r="F1430" s="532">
        <v>73110.77</v>
      </c>
    </row>
    <row r="1431" spans="1:6" ht="15">
      <c r="A1431" s="531" t="s">
        <v>866</v>
      </c>
      <c r="B1431" s="532">
        <v>503090</v>
      </c>
      <c r="C1431" s="532">
        <v>127643</v>
      </c>
      <c r="D1431" s="532">
        <v>94577.97</v>
      </c>
      <c r="E1431" s="529">
        <f t="shared" si="28"/>
        <v>18.799413623804888</v>
      </c>
      <c r="F1431" s="532">
        <v>58611.52</v>
      </c>
    </row>
    <row r="1432" spans="1:6" ht="15">
      <c r="A1432" s="531" t="s">
        <v>870</v>
      </c>
      <c r="B1432" s="532">
        <v>4227758</v>
      </c>
      <c r="C1432" s="532">
        <v>683822</v>
      </c>
      <c r="D1432" s="532">
        <v>486419.66</v>
      </c>
      <c r="E1432" s="529">
        <f t="shared" si="28"/>
        <v>11.505380866170674</v>
      </c>
      <c r="F1432" s="532">
        <v>192470.77</v>
      </c>
    </row>
    <row r="1433" spans="1:6" ht="15">
      <c r="A1433" s="531" t="s">
        <v>892</v>
      </c>
      <c r="B1433" s="532">
        <v>5037287</v>
      </c>
      <c r="C1433" s="532">
        <v>555793</v>
      </c>
      <c r="D1433" s="532">
        <v>449694.75</v>
      </c>
      <c r="E1433" s="529">
        <f t="shared" si="28"/>
        <v>8.927320400842756</v>
      </c>
      <c r="F1433" s="532">
        <v>381771.6</v>
      </c>
    </row>
    <row r="1434" spans="1:6" ht="15">
      <c r="A1434" s="531" t="s">
        <v>894</v>
      </c>
      <c r="B1434" s="532">
        <v>5029708</v>
      </c>
      <c r="C1434" s="532">
        <v>550086</v>
      </c>
      <c r="D1434" s="532">
        <v>444027.36</v>
      </c>
      <c r="E1434" s="529">
        <f t="shared" si="28"/>
        <v>8.828094195527852</v>
      </c>
      <c r="F1434" s="532">
        <v>378859.19</v>
      </c>
    </row>
    <row r="1435" spans="1:6" ht="15">
      <c r="A1435" s="531" t="s">
        <v>904</v>
      </c>
      <c r="B1435" s="532">
        <v>7579</v>
      </c>
      <c r="C1435" s="532">
        <v>5707</v>
      </c>
      <c r="D1435" s="532">
        <v>5667.39</v>
      </c>
      <c r="E1435" s="529">
        <f t="shared" si="28"/>
        <v>74.77754321150549</v>
      </c>
      <c r="F1435" s="532">
        <v>2912.41</v>
      </c>
    </row>
    <row r="1436" spans="1:6" ht="26.25">
      <c r="A1436" s="531" t="s">
        <v>920</v>
      </c>
      <c r="B1436" s="532">
        <v>121000</v>
      </c>
      <c r="C1436" s="532">
        <v>121000</v>
      </c>
      <c r="D1436" s="532">
        <v>120999.16</v>
      </c>
      <c r="E1436" s="529">
        <f t="shared" si="28"/>
        <v>99.99930578512397</v>
      </c>
      <c r="F1436" s="532">
        <v>120999.16</v>
      </c>
    </row>
    <row r="1437" spans="1:6" ht="15">
      <c r="A1437" s="531" t="s">
        <v>924</v>
      </c>
      <c r="B1437" s="532">
        <v>121000</v>
      </c>
      <c r="C1437" s="532">
        <v>121000</v>
      </c>
      <c r="D1437" s="532">
        <v>120999.16</v>
      </c>
      <c r="E1437" s="529">
        <f t="shared" si="28"/>
        <v>99.99930578512397</v>
      </c>
      <c r="F1437" s="532">
        <v>120999.16</v>
      </c>
    </row>
    <row r="1438" spans="1:6" ht="15">
      <c r="A1438" s="531" t="s">
        <v>926</v>
      </c>
      <c r="B1438" s="532">
        <v>4630258</v>
      </c>
      <c r="C1438" s="532">
        <v>911512</v>
      </c>
      <c r="D1438" s="532">
        <v>385529.53</v>
      </c>
      <c r="E1438" s="529">
        <f t="shared" si="28"/>
        <v>8.326307734903757</v>
      </c>
      <c r="F1438" s="532">
        <v>276772.39</v>
      </c>
    </row>
    <row r="1439" spans="1:6" ht="39">
      <c r="A1439" s="531" t="s">
        <v>934</v>
      </c>
      <c r="B1439" s="532">
        <v>4630258</v>
      </c>
      <c r="C1439" s="532">
        <v>911512</v>
      </c>
      <c r="D1439" s="532">
        <v>385529.53</v>
      </c>
      <c r="E1439" s="529">
        <f t="shared" si="28"/>
        <v>8.326307734903757</v>
      </c>
      <c r="F1439" s="532">
        <v>276772.39</v>
      </c>
    </row>
    <row r="1440" spans="1:6" ht="15">
      <c r="A1440" s="531" t="s">
        <v>936</v>
      </c>
      <c r="B1440" s="532">
        <v>21762377</v>
      </c>
      <c r="C1440" s="532">
        <v>217533</v>
      </c>
      <c r="D1440" s="532">
        <v>203384.38</v>
      </c>
      <c r="E1440" s="529">
        <f t="shared" si="28"/>
        <v>0.9345687743576908</v>
      </c>
      <c r="F1440" s="532">
        <v>190941.43</v>
      </c>
    </row>
    <row r="1441" spans="1:6" ht="15">
      <c r="A1441" s="531" t="s">
        <v>938</v>
      </c>
      <c r="B1441" s="532">
        <f>B1440</f>
        <v>21762377</v>
      </c>
      <c r="C1441" s="532">
        <v>217533</v>
      </c>
      <c r="D1441" s="532">
        <v>203384.38</v>
      </c>
      <c r="E1441" s="529">
        <f t="shared" si="28"/>
        <v>0.9345687743576908</v>
      </c>
      <c r="F1441" s="532">
        <v>190941.43</v>
      </c>
    </row>
    <row r="1442" spans="1:6" ht="15">
      <c r="A1442" s="531" t="s">
        <v>444</v>
      </c>
      <c r="B1442" s="532">
        <f>B1423-B1427</f>
        <v>-1001601</v>
      </c>
      <c r="C1442" s="532">
        <v>-271925</v>
      </c>
      <c r="D1442" s="532">
        <v>619609.41</v>
      </c>
      <c r="E1442" s="534" t="s">
        <v>440</v>
      </c>
      <c r="F1442" s="532">
        <v>285970.2</v>
      </c>
    </row>
    <row r="1443" spans="1:6" ht="15">
      <c r="A1443" s="531" t="s">
        <v>445</v>
      </c>
      <c r="B1443" s="532">
        <f>-B1442</f>
        <v>1001601</v>
      </c>
      <c r="C1443" s="532">
        <v>271925</v>
      </c>
      <c r="D1443" s="535" t="s">
        <v>440</v>
      </c>
      <c r="E1443" s="534" t="s">
        <v>440</v>
      </c>
      <c r="F1443" s="535" t="s">
        <v>440</v>
      </c>
    </row>
    <row r="1444" spans="1:6" ht="15">
      <c r="A1444" s="531" t="s">
        <v>510</v>
      </c>
      <c r="B1444" s="532">
        <f>B1443</f>
        <v>1001601</v>
      </c>
      <c r="C1444" s="532">
        <v>271925</v>
      </c>
      <c r="D1444" s="535" t="s">
        <v>440</v>
      </c>
      <c r="E1444" s="534" t="s">
        <v>440</v>
      </c>
      <c r="F1444" s="535" t="s">
        <v>440</v>
      </c>
    </row>
    <row r="1445" spans="1:6" ht="26.25">
      <c r="A1445" s="531" t="s">
        <v>512</v>
      </c>
      <c r="B1445" s="532">
        <f>B1444</f>
        <v>1001601</v>
      </c>
      <c r="C1445" s="532">
        <v>271925</v>
      </c>
      <c r="D1445" s="535" t="s">
        <v>440</v>
      </c>
      <c r="E1445" s="534" t="s">
        <v>440</v>
      </c>
      <c r="F1445" s="535" t="s">
        <v>440</v>
      </c>
    </row>
    <row r="1446" spans="1:6" ht="39">
      <c r="A1446" s="237" t="s">
        <v>353</v>
      </c>
      <c r="B1446" s="238"/>
      <c r="C1446" s="238"/>
      <c r="D1446" s="238"/>
      <c r="E1446" s="529"/>
      <c r="F1446" s="238"/>
    </row>
    <row r="1447" spans="1:6" ht="15">
      <c r="A1447" s="237" t="s">
        <v>846</v>
      </c>
      <c r="B1447" s="238">
        <v>10275449</v>
      </c>
      <c r="C1447" s="238">
        <v>2021549</v>
      </c>
      <c r="D1447" s="238">
        <v>2021100.51</v>
      </c>
      <c r="E1447" s="239">
        <f aca="true" t="shared" si="29" ref="E1447:E1479">D1447/B1447*100</f>
        <v>19.669218444858224</v>
      </c>
      <c r="F1447" s="238">
        <v>1417938.99</v>
      </c>
    </row>
    <row r="1448" spans="1:6" ht="15">
      <c r="A1448" s="531" t="s">
        <v>849</v>
      </c>
      <c r="B1448" s="532">
        <v>7126416</v>
      </c>
      <c r="C1448" s="532">
        <v>931548</v>
      </c>
      <c r="D1448" s="532">
        <v>931099.51</v>
      </c>
      <c r="E1448" s="529">
        <f t="shared" si="29"/>
        <v>13.065466708651305</v>
      </c>
      <c r="F1448" s="532">
        <v>831951.99</v>
      </c>
    </row>
    <row r="1449" spans="1:6" ht="15">
      <c r="A1449" s="531" t="s">
        <v>855</v>
      </c>
      <c r="B1449" s="532">
        <v>3149033</v>
      </c>
      <c r="C1449" s="532">
        <v>1090001</v>
      </c>
      <c r="D1449" s="532">
        <v>1090001</v>
      </c>
      <c r="E1449" s="529">
        <f t="shared" si="29"/>
        <v>34.61383224628005</v>
      </c>
      <c r="F1449" s="532">
        <v>585987</v>
      </c>
    </row>
    <row r="1450" spans="1:6" ht="26.25">
      <c r="A1450" s="531" t="s">
        <v>857</v>
      </c>
      <c r="B1450" s="532">
        <v>3149033</v>
      </c>
      <c r="C1450" s="532">
        <v>1090001</v>
      </c>
      <c r="D1450" s="532">
        <v>1090001</v>
      </c>
      <c r="E1450" s="529">
        <f t="shared" si="29"/>
        <v>34.61383224628005</v>
      </c>
      <c r="F1450" s="532">
        <v>585987</v>
      </c>
    </row>
    <row r="1451" spans="1:6" ht="15">
      <c r="A1451" s="237" t="s">
        <v>983</v>
      </c>
      <c r="B1451" s="238">
        <v>10863655</v>
      </c>
      <c r="C1451" s="238">
        <v>2286174</v>
      </c>
      <c r="D1451" s="238">
        <v>1445282.71</v>
      </c>
      <c r="E1451" s="239">
        <f t="shared" si="29"/>
        <v>13.303834759111918</v>
      </c>
      <c r="F1451" s="238">
        <v>1006158.81</v>
      </c>
    </row>
    <row r="1452" spans="1:6" ht="15">
      <c r="A1452" s="531" t="s">
        <v>860</v>
      </c>
      <c r="B1452" s="532">
        <v>10190015</v>
      </c>
      <c r="C1452" s="532">
        <v>2091502</v>
      </c>
      <c r="D1452" s="532">
        <v>1264759.33</v>
      </c>
      <c r="E1452" s="529">
        <f t="shared" si="29"/>
        <v>12.411751405665253</v>
      </c>
      <c r="F1452" s="532">
        <v>828592.74</v>
      </c>
    </row>
    <row r="1453" spans="1:6" ht="15">
      <c r="A1453" s="531" t="s">
        <v>862</v>
      </c>
      <c r="B1453" s="532">
        <v>2111528</v>
      </c>
      <c r="C1453" s="532">
        <v>719482</v>
      </c>
      <c r="D1453" s="532">
        <v>522480.4</v>
      </c>
      <c r="E1453" s="529">
        <f t="shared" si="29"/>
        <v>24.74418525352257</v>
      </c>
      <c r="F1453" s="532">
        <v>209636.32</v>
      </c>
    </row>
    <row r="1454" spans="1:6" ht="15">
      <c r="A1454" s="531" t="s">
        <v>864</v>
      </c>
      <c r="B1454" s="532">
        <v>445759</v>
      </c>
      <c r="C1454" s="532">
        <v>134277</v>
      </c>
      <c r="D1454" s="532">
        <v>102798.27</v>
      </c>
      <c r="E1454" s="529">
        <f t="shared" si="29"/>
        <v>23.061400891513127</v>
      </c>
      <c r="F1454" s="532">
        <v>64430.91</v>
      </c>
    </row>
    <row r="1455" spans="1:6" ht="15">
      <c r="A1455" s="531" t="s">
        <v>866</v>
      </c>
      <c r="B1455" s="532">
        <v>358984</v>
      </c>
      <c r="C1455" s="532">
        <v>109786</v>
      </c>
      <c r="D1455" s="532">
        <v>83389.59</v>
      </c>
      <c r="E1455" s="529">
        <f t="shared" si="29"/>
        <v>23.229333340761706</v>
      </c>
      <c r="F1455" s="532">
        <v>52241.74</v>
      </c>
    </row>
    <row r="1456" spans="1:6" ht="15">
      <c r="A1456" s="531" t="s">
        <v>870</v>
      </c>
      <c r="B1456" s="532">
        <v>1665769</v>
      </c>
      <c r="C1456" s="532">
        <v>585205</v>
      </c>
      <c r="D1456" s="532">
        <v>419682.13</v>
      </c>
      <c r="E1456" s="529">
        <f t="shared" si="29"/>
        <v>25.194497556383872</v>
      </c>
      <c r="F1456" s="532">
        <v>145205.41</v>
      </c>
    </row>
    <row r="1457" spans="1:6" ht="15">
      <c r="A1457" s="531" t="s">
        <v>892</v>
      </c>
      <c r="B1457" s="532">
        <v>3648229</v>
      </c>
      <c r="C1457" s="532">
        <v>460508</v>
      </c>
      <c r="D1457" s="532">
        <v>356749.4</v>
      </c>
      <c r="E1457" s="529">
        <f t="shared" si="29"/>
        <v>9.778700843614807</v>
      </c>
      <c r="F1457" s="532">
        <v>342184.03</v>
      </c>
    </row>
    <row r="1458" spans="1:6" ht="15">
      <c r="A1458" s="531" t="s">
        <v>894</v>
      </c>
      <c r="B1458" s="532">
        <v>3640650</v>
      </c>
      <c r="C1458" s="532">
        <v>454801</v>
      </c>
      <c r="D1458" s="532">
        <v>351082.01</v>
      </c>
      <c r="E1458" s="529">
        <f t="shared" si="29"/>
        <v>9.6433881312403</v>
      </c>
      <c r="F1458" s="532">
        <v>339271.62</v>
      </c>
    </row>
    <row r="1459" spans="1:6" ht="15">
      <c r="A1459" s="531" t="s">
        <v>904</v>
      </c>
      <c r="B1459" s="532">
        <v>7579</v>
      </c>
      <c r="C1459" s="532">
        <v>5707</v>
      </c>
      <c r="D1459" s="532">
        <v>5667.39</v>
      </c>
      <c r="E1459" s="529">
        <f t="shared" si="29"/>
        <v>74.77754321150549</v>
      </c>
      <c r="F1459" s="532">
        <v>2912.41</v>
      </c>
    </row>
    <row r="1460" spans="1:6" ht="15">
      <c r="A1460" s="531" t="s">
        <v>926</v>
      </c>
      <c r="B1460" s="532">
        <v>4430258</v>
      </c>
      <c r="C1460" s="532">
        <v>911512</v>
      </c>
      <c r="D1460" s="532">
        <v>385529.53</v>
      </c>
      <c r="E1460" s="529">
        <f t="shared" si="29"/>
        <v>8.702191384790684</v>
      </c>
      <c r="F1460" s="532">
        <v>276772.39</v>
      </c>
    </row>
    <row r="1461" spans="1:6" ht="39">
      <c r="A1461" s="531" t="s">
        <v>934</v>
      </c>
      <c r="B1461" s="532">
        <v>4430258</v>
      </c>
      <c r="C1461" s="532">
        <v>911512</v>
      </c>
      <c r="D1461" s="532">
        <v>385529.53</v>
      </c>
      <c r="E1461" s="529">
        <f t="shared" si="29"/>
        <v>8.702191384790684</v>
      </c>
      <c r="F1461" s="532">
        <v>276772.39</v>
      </c>
    </row>
    <row r="1462" spans="1:6" ht="15">
      <c r="A1462" s="531" t="s">
        <v>936</v>
      </c>
      <c r="B1462" s="532">
        <v>673640</v>
      </c>
      <c r="C1462" s="532">
        <v>194672</v>
      </c>
      <c r="D1462" s="532">
        <v>180523.38</v>
      </c>
      <c r="E1462" s="529">
        <f t="shared" si="29"/>
        <v>26.79819785048394</v>
      </c>
      <c r="F1462" s="532">
        <v>177566.07</v>
      </c>
    </row>
    <row r="1463" spans="1:6" ht="15">
      <c r="A1463" s="531" t="s">
        <v>938</v>
      </c>
      <c r="B1463" s="532">
        <v>673640</v>
      </c>
      <c r="C1463" s="532">
        <v>194672</v>
      </c>
      <c r="D1463" s="532">
        <v>180523.38</v>
      </c>
      <c r="E1463" s="529">
        <f t="shared" si="29"/>
        <v>26.79819785048394</v>
      </c>
      <c r="F1463" s="532">
        <v>177566.07</v>
      </c>
    </row>
    <row r="1464" spans="1:6" ht="15">
      <c r="A1464" s="531" t="s">
        <v>444</v>
      </c>
      <c r="B1464" s="532">
        <f>B1447-B1451</f>
        <v>-588206</v>
      </c>
      <c r="C1464" s="532">
        <v>-264625</v>
      </c>
      <c r="D1464" s="532">
        <v>575817.8</v>
      </c>
      <c r="E1464" s="534" t="s">
        <v>440</v>
      </c>
      <c r="F1464" s="532">
        <v>411780.180000001</v>
      </c>
    </row>
    <row r="1465" spans="1:6" ht="15">
      <c r="A1465" s="531" t="s">
        <v>445</v>
      </c>
      <c r="B1465" s="532">
        <f>-B1464</f>
        <v>588206</v>
      </c>
      <c r="C1465" s="532">
        <v>264625</v>
      </c>
      <c r="D1465" s="535" t="s">
        <v>440</v>
      </c>
      <c r="E1465" s="534" t="s">
        <v>440</v>
      </c>
      <c r="F1465" s="535" t="s">
        <v>440</v>
      </c>
    </row>
    <row r="1466" spans="1:6" ht="15">
      <c r="A1466" s="531" t="s">
        <v>510</v>
      </c>
      <c r="B1466" s="532">
        <f>B1465</f>
        <v>588206</v>
      </c>
      <c r="C1466" s="532">
        <v>264625</v>
      </c>
      <c r="D1466" s="535" t="s">
        <v>440</v>
      </c>
      <c r="E1466" s="534" t="s">
        <v>440</v>
      </c>
      <c r="F1466" s="535" t="s">
        <v>440</v>
      </c>
    </row>
    <row r="1467" spans="1:6" ht="26.25">
      <c r="A1467" s="531" t="s">
        <v>512</v>
      </c>
      <c r="B1467" s="532">
        <f>B1466</f>
        <v>588206</v>
      </c>
      <c r="C1467" s="532">
        <v>264625</v>
      </c>
      <c r="D1467" s="535" t="s">
        <v>440</v>
      </c>
      <c r="E1467" s="534" t="s">
        <v>440</v>
      </c>
      <c r="F1467" s="535" t="s">
        <v>440</v>
      </c>
    </row>
    <row r="1468" spans="1:6" ht="15">
      <c r="A1468" s="237" t="s">
        <v>713</v>
      </c>
      <c r="B1468" s="238"/>
      <c r="C1468" s="238"/>
      <c r="D1468" s="238"/>
      <c r="E1468" s="529"/>
      <c r="F1468" s="238"/>
    </row>
    <row r="1469" spans="1:6" ht="15">
      <c r="A1469" s="237" t="s">
        <v>846</v>
      </c>
      <c r="B1469" s="238">
        <v>50821</v>
      </c>
      <c r="C1469" s="238">
        <v>27297</v>
      </c>
      <c r="D1469" s="238">
        <v>27297</v>
      </c>
      <c r="E1469" s="239">
        <f t="shared" si="29"/>
        <v>53.712048169063976</v>
      </c>
      <c r="F1469" s="238">
        <v>2169</v>
      </c>
    </row>
    <row r="1470" spans="1:6" ht="15">
      <c r="A1470" s="531" t="s">
        <v>855</v>
      </c>
      <c r="B1470" s="532">
        <v>50821</v>
      </c>
      <c r="C1470" s="532">
        <v>27297</v>
      </c>
      <c r="D1470" s="532">
        <v>27297</v>
      </c>
      <c r="E1470" s="529">
        <f t="shared" si="29"/>
        <v>53.712048169063976</v>
      </c>
      <c r="F1470" s="532">
        <v>2169</v>
      </c>
    </row>
    <row r="1471" spans="1:6" ht="26.25">
      <c r="A1471" s="531" t="s">
        <v>857</v>
      </c>
      <c r="B1471" s="532">
        <v>50821</v>
      </c>
      <c r="C1471" s="532">
        <v>27297</v>
      </c>
      <c r="D1471" s="532">
        <v>27297</v>
      </c>
      <c r="E1471" s="529">
        <f t="shared" si="29"/>
        <v>53.712048169063976</v>
      </c>
      <c r="F1471" s="532">
        <v>2169</v>
      </c>
    </row>
    <row r="1472" spans="1:6" ht="15">
      <c r="A1472" s="237" t="s">
        <v>983</v>
      </c>
      <c r="B1472" s="238">
        <v>50821</v>
      </c>
      <c r="C1472" s="238">
        <v>27297</v>
      </c>
      <c r="D1472" s="238">
        <v>3197.39</v>
      </c>
      <c r="E1472" s="239">
        <f t="shared" si="29"/>
        <v>6.291473996969757</v>
      </c>
      <c r="F1472" s="238">
        <v>1794.94</v>
      </c>
    </row>
    <row r="1473" spans="1:6" ht="15">
      <c r="A1473" s="531" t="s">
        <v>860</v>
      </c>
      <c r="B1473" s="532">
        <v>50821</v>
      </c>
      <c r="C1473" s="532">
        <v>27297</v>
      </c>
      <c r="D1473" s="532">
        <v>3197.39</v>
      </c>
      <c r="E1473" s="529">
        <f t="shared" si="29"/>
        <v>6.291473996969757</v>
      </c>
      <c r="F1473" s="532">
        <v>1794.94</v>
      </c>
    </row>
    <row r="1474" spans="1:6" ht="15">
      <c r="A1474" s="531" t="s">
        <v>862</v>
      </c>
      <c r="B1474" s="532">
        <v>28664</v>
      </c>
      <c r="C1474" s="532">
        <v>5140</v>
      </c>
      <c r="D1474" s="532">
        <v>3197.39</v>
      </c>
      <c r="E1474" s="529">
        <f t="shared" si="29"/>
        <v>11.154723695227462</v>
      </c>
      <c r="F1474" s="532">
        <v>1794.94</v>
      </c>
    </row>
    <row r="1475" spans="1:6" ht="15">
      <c r="A1475" s="531" t="s">
        <v>864</v>
      </c>
      <c r="B1475" s="532">
        <v>7228</v>
      </c>
      <c r="C1475" s="532">
        <v>4238</v>
      </c>
      <c r="D1475" s="532">
        <v>3172.11</v>
      </c>
      <c r="E1475" s="529">
        <f t="shared" si="29"/>
        <v>43.88641394576646</v>
      </c>
      <c r="F1475" s="532">
        <v>1781.93</v>
      </c>
    </row>
    <row r="1476" spans="1:6" ht="15">
      <c r="A1476" s="531" t="s">
        <v>866</v>
      </c>
      <c r="B1476" s="532">
        <v>5744</v>
      </c>
      <c r="C1476" s="532">
        <v>3386</v>
      </c>
      <c r="D1476" s="532">
        <v>2556.3</v>
      </c>
      <c r="E1476" s="529">
        <f t="shared" si="29"/>
        <v>44.50383008356547</v>
      </c>
      <c r="F1476" s="532">
        <v>1436</v>
      </c>
    </row>
    <row r="1477" spans="1:6" ht="15">
      <c r="A1477" s="531" t="s">
        <v>870</v>
      </c>
      <c r="B1477" s="532">
        <v>21436</v>
      </c>
      <c r="C1477" s="532">
        <v>902</v>
      </c>
      <c r="D1477" s="532">
        <v>25.28</v>
      </c>
      <c r="E1477" s="529">
        <f t="shared" si="29"/>
        <v>0.1179324500839709</v>
      </c>
      <c r="F1477" s="532">
        <v>13.01</v>
      </c>
    </row>
    <row r="1478" spans="1:6" ht="15">
      <c r="A1478" s="531" t="s">
        <v>926</v>
      </c>
      <c r="B1478" s="532">
        <v>22157</v>
      </c>
      <c r="C1478" s="532">
        <v>22157</v>
      </c>
      <c r="D1478" s="532">
        <v>0</v>
      </c>
      <c r="E1478" s="529">
        <f t="shared" si="29"/>
        <v>0</v>
      </c>
      <c r="F1478" s="532">
        <v>0</v>
      </c>
    </row>
    <row r="1479" spans="1:6" ht="39">
      <c r="A1479" s="531" t="s">
        <v>934</v>
      </c>
      <c r="B1479" s="532">
        <v>22157</v>
      </c>
      <c r="C1479" s="532">
        <v>22157</v>
      </c>
      <c r="D1479" s="532">
        <v>0</v>
      </c>
      <c r="E1479" s="529">
        <f t="shared" si="29"/>
        <v>0</v>
      </c>
      <c r="F1479" s="532">
        <v>0</v>
      </c>
    </row>
    <row r="1480" spans="1:6" ht="15">
      <c r="A1480" s="531" t="s">
        <v>444</v>
      </c>
      <c r="B1480" s="532">
        <v>0</v>
      </c>
      <c r="C1480" s="532">
        <v>0</v>
      </c>
      <c r="D1480" s="532">
        <v>24099.61</v>
      </c>
      <c r="E1480" s="534" t="s">
        <v>440</v>
      </c>
      <c r="F1480" s="532">
        <v>374.06</v>
      </c>
    </row>
    <row r="1481" spans="1:6" ht="15">
      <c r="A1481" s="237" t="s">
        <v>1011</v>
      </c>
      <c r="B1481" s="238"/>
      <c r="C1481" s="238"/>
      <c r="D1481" s="238"/>
      <c r="E1481" s="529"/>
      <c r="F1481" s="238"/>
    </row>
    <row r="1482" spans="1:6" ht="15">
      <c r="A1482" s="237" t="s">
        <v>846</v>
      </c>
      <c r="B1482" s="238">
        <v>14661160</v>
      </c>
      <c r="C1482" s="238">
        <v>1217604</v>
      </c>
      <c r="D1482" s="238">
        <v>1216272.57</v>
      </c>
      <c r="E1482" s="239">
        <f aca="true" t="shared" si="30" ref="E1482:E1533">D1482/B1482*100</f>
        <v>8.295882249426375</v>
      </c>
      <c r="F1482" s="238">
        <v>1041271.78</v>
      </c>
    </row>
    <row r="1483" spans="1:6" ht="15">
      <c r="A1483" s="531" t="s">
        <v>849</v>
      </c>
      <c r="B1483" s="532">
        <v>14466753</v>
      </c>
      <c r="C1483" s="532">
        <v>1203684</v>
      </c>
      <c r="D1483" s="532">
        <v>1202352.57</v>
      </c>
      <c r="E1483" s="529">
        <f t="shared" si="30"/>
        <v>8.31114328142604</v>
      </c>
      <c r="F1483" s="532">
        <v>1033497.78</v>
      </c>
    </row>
    <row r="1484" spans="1:6" ht="26.25">
      <c r="A1484" s="531" t="s">
        <v>1003</v>
      </c>
      <c r="B1484" s="532">
        <v>7340337</v>
      </c>
      <c r="C1484" s="532">
        <v>272136</v>
      </c>
      <c r="D1484" s="532">
        <v>271470.69</v>
      </c>
      <c r="E1484" s="529">
        <f t="shared" si="30"/>
        <v>3.698340961729686</v>
      </c>
      <c r="F1484" s="532">
        <v>201552.94</v>
      </c>
    </row>
    <row r="1485" spans="1:6" ht="15">
      <c r="A1485" s="531" t="s">
        <v>855</v>
      </c>
      <c r="B1485" s="532">
        <v>194407</v>
      </c>
      <c r="C1485" s="532">
        <v>13920</v>
      </c>
      <c r="D1485" s="532">
        <v>13920</v>
      </c>
      <c r="E1485" s="529">
        <f t="shared" si="30"/>
        <v>7.16023599973252</v>
      </c>
      <c r="F1485" s="532">
        <v>7774</v>
      </c>
    </row>
    <row r="1486" spans="1:6" ht="26.25">
      <c r="A1486" s="531" t="s">
        <v>857</v>
      </c>
      <c r="B1486" s="532">
        <v>194407</v>
      </c>
      <c r="C1486" s="532">
        <v>13920</v>
      </c>
      <c r="D1486" s="532">
        <v>13920</v>
      </c>
      <c r="E1486" s="529">
        <f t="shared" si="30"/>
        <v>7.16023599973252</v>
      </c>
      <c r="F1486" s="532">
        <v>7774</v>
      </c>
    </row>
    <row r="1487" spans="1:6" ht="15">
      <c r="A1487" s="237" t="s">
        <v>983</v>
      </c>
      <c r="B1487" s="238">
        <v>14661160</v>
      </c>
      <c r="C1487" s="238">
        <v>1217604</v>
      </c>
      <c r="D1487" s="238">
        <v>1214929.46</v>
      </c>
      <c r="E1487" s="239">
        <f t="shared" si="30"/>
        <v>8.286721241702566</v>
      </c>
      <c r="F1487" s="238">
        <v>1044149.15</v>
      </c>
    </row>
    <row r="1488" spans="1:6" ht="15">
      <c r="A1488" s="531" t="s">
        <v>860</v>
      </c>
      <c r="B1488" s="532">
        <v>14661160</v>
      </c>
      <c r="C1488" s="532">
        <v>1217604</v>
      </c>
      <c r="D1488" s="532">
        <v>1214929.46</v>
      </c>
      <c r="E1488" s="529">
        <f t="shared" si="30"/>
        <v>8.286721241702566</v>
      </c>
      <c r="F1488" s="532">
        <v>1044149.15</v>
      </c>
    </row>
    <row r="1489" spans="1:6" ht="15">
      <c r="A1489" s="531" t="s">
        <v>862</v>
      </c>
      <c r="B1489" s="532">
        <v>194407</v>
      </c>
      <c r="C1489" s="532">
        <v>13920</v>
      </c>
      <c r="D1489" s="532">
        <v>12648.28</v>
      </c>
      <c r="E1489" s="529">
        <f t="shared" si="30"/>
        <v>6.506082599906382</v>
      </c>
      <c r="F1489" s="532">
        <v>10661.1</v>
      </c>
    </row>
    <row r="1490" spans="1:6" ht="15">
      <c r="A1490" s="531" t="s">
        <v>864</v>
      </c>
      <c r="B1490" s="532">
        <v>146290</v>
      </c>
      <c r="C1490" s="532">
        <v>12334</v>
      </c>
      <c r="D1490" s="532">
        <v>12067.48</v>
      </c>
      <c r="E1490" s="529">
        <f t="shared" si="30"/>
        <v>8.24901223596965</v>
      </c>
      <c r="F1490" s="532">
        <v>10661.1</v>
      </c>
    </row>
    <row r="1491" spans="1:6" ht="15">
      <c r="A1491" s="531" t="s">
        <v>866</v>
      </c>
      <c r="B1491" s="532">
        <v>117924</v>
      </c>
      <c r="C1491" s="532">
        <v>9589</v>
      </c>
      <c r="D1491" s="532">
        <v>9504.86</v>
      </c>
      <c r="E1491" s="529">
        <f t="shared" si="30"/>
        <v>8.060157389505106</v>
      </c>
      <c r="F1491" s="532">
        <v>8276.48</v>
      </c>
    </row>
    <row r="1492" spans="1:6" ht="15">
      <c r="A1492" s="531" t="s">
        <v>870</v>
      </c>
      <c r="B1492" s="532">
        <v>48117</v>
      </c>
      <c r="C1492" s="532">
        <v>1586</v>
      </c>
      <c r="D1492" s="532">
        <v>580.8</v>
      </c>
      <c r="E1492" s="529">
        <f t="shared" si="30"/>
        <v>1.2070577966207368</v>
      </c>
      <c r="F1492" s="532">
        <v>0</v>
      </c>
    </row>
    <row r="1493" spans="1:6" ht="15">
      <c r="A1493" s="531" t="s">
        <v>892</v>
      </c>
      <c r="B1493" s="532">
        <v>2602785</v>
      </c>
      <c r="C1493" s="532">
        <v>186373</v>
      </c>
      <c r="D1493" s="532">
        <v>185669.58</v>
      </c>
      <c r="E1493" s="529">
        <f t="shared" si="30"/>
        <v>7.13349661996669</v>
      </c>
      <c r="F1493" s="532">
        <v>185669.58</v>
      </c>
    </row>
    <row r="1494" spans="1:6" ht="15">
      <c r="A1494" s="531" t="s">
        <v>894</v>
      </c>
      <c r="B1494" s="532">
        <v>2602785</v>
      </c>
      <c r="C1494" s="532">
        <v>186373</v>
      </c>
      <c r="D1494" s="532">
        <v>185669.58</v>
      </c>
      <c r="E1494" s="529">
        <f t="shared" si="30"/>
        <v>7.13349661996669</v>
      </c>
      <c r="F1494" s="532">
        <v>185669.58</v>
      </c>
    </row>
    <row r="1495" spans="1:6" ht="15">
      <c r="A1495" s="531" t="s">
        <v>926</v>
      </c>
      <c r="B1495" s="532">
        <v>11863968</v>
      </c>
      <c r="C1495" s="532">
        <v>1017311</v>
      </c>
      <c r="D1495" s="532">
        <v>1016611.6</v>
      </c>
      <c r="E1495" s="529">
        <f t="shared" si="30"/>
        <v>8.568900388133212</v>
      </c>
      <c r="F1495" s="532">
        <v>847818.47</v>
      </c>
    </row>
    <row r="1496" spans="1:6" ht="15">
      <c r="A1496" s="531" t="s">
        <v>928</v>
      </c>
      <c r="B1496" s="532">
        <v>705216</v>
      </c>
      <c r="C1496" s="532">
        <v>382704</v>
      </c>
      <c r="D1496" s="532">
        <v>382702.08</v>
      </c>
      <c r="E1496" s="529">
        <f t="shared" si="30"/>
        <v>54.267356384426904</v>
      </c>
      <c r="F1496" s="532">
        <v>381160.83</v>
      </c>
    </row>
    <row r="1497" spans="1:6" ht="26.25">
      <c r="A1497" s="531" t="s">
        <v>996</v>
      </c>
      <c r="B1497" s="532">
        <v>705216</v>
      </c>
      <c r="C1497" s="532">
        <v>382704</v>
      </c>
      <c r="D1497" s="532">
        <v>382702.08</v>
      </c>
      <c r="E1497" s="529">
        <f t="shared" si="30"/>
        <v>54.267356384426904</v>
      </c>
      <c r="F1497" s="532">
        <v>381160.83</v>
      </c>
    </row>
    <row r="1498" spans="1:6" ht="39">
      <c r="A1498" s="531" t="s">
        <v>1013</v>
      </c>
      <c r="B1498" s="532">
        <v>705216</v>
      </c>
      <c r="C1498" s="532">
        <v>382704</v>
      </c>
      <c r="D1498" s="532">
        <v>382702.08</v>
      </c>
      <c r="E1498" s="529">
        <f t="shared" si="30"/>
        <v>54.267356384426904</v>
      </c>
      <c r="F1498" s="532">
        <v>381160.83</v>
      </c>
    </row>
    <row r="1499" spans="1:6" ht="39">
      <c r="A1499" s="531" t="s">
        <v>934</v>
      </c>
      <c r="B1499" s="532">
        <v>3818415</v>
      </c>
      <c r="C1499" s="532">
        <v>362471</v>
      </c>
      <c r="D1499" s="532">
        <v>362438.83</v>
      </c>
      <c r="E1499" s="529">
        <f t="shared" si="30"/>
        <v>9.491865865810814</v>
      </c>
      <c r="F1499" s="532">
        <v>265104.69</v>
      </c>
    </row>
    <row r="1500" spans="1:6" ht="15">
      <c r="A1500" s="531" t="s">
        <v>1007</v>
      </c>
      <c r="B1500" s="532">
        <v>7340337</v>
      </c>
      <c r="C1500" s="532">
        <v>272136</v>
      </c>
      <c r="D1500" s="532">
        <v>271470.69</v>
      </c>
      <c r="E1500" s="529">
        <f t="shared" si="30"/>
        <v>3.698340961729686</v>
      </c>
      <c r="F1500" s="532">
        <v>201552.95</v>
      </c>
    </row>
    <row r="1501" spans="1:6" ht="39">
      <c r="A1501" s="531" t="s">
        <v>1009</v>
      </c>
      <c r="B1501" s="532">
        <v>7340337</v>
      </c>
      <c r="C1501" s="532">
        <v>272136</v>
      </c>
      <c r="D1501" s="532">
        <v>271470.69</v>
      </c>
      <c r="E1501" s="529">
        <f t="shared" si="30"/>
        <v>3.698340961729686</v>
      </c>
      <c r="F1501" s="532">
        <v>201552.95</v>
      </c>
    </row>
    <row r="1502" spans="1:6" ht="15">
      <c r="A1502" s="531" t="s">
        <v>444</v>
      </c>
      <c r="B1502" s="532">
        <v>0</v>
      </c>
      <c r="C1502" s="532">
        <v>0</v>
      </c>
      <c r="D1502" s="532">
        <v>1343.11</v>
      </c>
      <c r="E1502" s="534" t="s">
        <v>440</v>
      </c>
      <c r="F1502" s="532">
        <v>-2877.37</v>
      </c>
    </row>
    <row r="1503" spans="1:6" ht="15">
      <c r="A1503" s="237" t="s">
        <v>1023</v>
      </c>
      <c r="B1503" s="238"/>
      <c r="C1503" s="238"/>
      <c r="D1503" s="238"/>
      <c r="E1503" s="529"/>
      <c r="F1503" s="238"/>
    </row>
    <row r="1504" spans="1:6" ht="15">
      <c r="A1504" s="237" t="s">
        <v>846</v>
      </c>
      <c r="B1504" s="238">
        <v>221285</v>
      </c>
      <c r="C1504" s="238">
        <v>202309</v>
      </c>
      <c r="D1504" s="238">
        <v>202309</v>
      </c>
      <c r="E1504" s="239">
        <f t="shared" si="30"/>
        <v>91.42463339132793</v>
      </c>
      <c r="F1504" s="238">
        <v>11303</v>
      </c>
    </row>
    <row r="1505" spans="1:6" ht="15">
      <c r="A1505" s="531" t="s">
        <v>855</v>
      </c>
      <c r="B1505" s="532">
        <v>221285</v>
      </c>
      <c r="C1505" s="532">
        <v>202309</v>
      </c>
      <c r="D1505" s="532">
        <v>202309</v>
      </c>
      <c r="E1505" s="529">
        <f t="shared" si="30"/>
        <v>91.42463339132793</v>
      </c>
      <c r="F1505" s="532">
        <v>11303</v>
      </c>
    </row>
    <row r="1506" spans="1:6" ht="26.25">
      <c r="A1506" s="531" t="s">
        <v>857</v>
      </c>
      <c r="B1506" s="532">
        <v>221285</v>
      </c>
      <c r="C1506" s="532">
        <v>202309</v>
      </c>
      <c r="D1506" s="532">
        <v>202309</v>
      </c>
      <c r="E1506" s="529">
        <f t="shared" si="30"/>
        <v>91.42463339132793</v>
      </c>
      <c r="F1506" s="532">
        <v>11303</v>
      </c>
    </row>
    <row r="1507" spans="1:6" ht="15">
      <c r="A1507" s="237" t="s">
        <v>983</v>
      </c>
      <c r="B1507" s="238">
        <v>221285</v>
      </c>
      <c r="C1507" s="238">
        <v>202309</v>
      </c>
      <c r="D1507" s="238">
        <v>193584.75</v>
      </c>
      <c r="E1507" s="239">
        <f t="shared" si="30"/>
        <v>87.4820932281899</v>
      </c>
      <c r="F1507" s="238">
        <v>12225.38</v>
      </c>
    </row>
    <row r="1508" spans="1:6" ht="15">
      <c r="A1508" s="531" t="s">
        <v>860</v>
      </c>
      <c r="B1508" s="532">
        <v>221285</v>
      </c>
      <c r="C1508" s="532">
        <v>202309</v>
      </c>
      <c r="D1508" s="532">
        <v>193584.75</v>
      </c>
      <c r="E1508" s="529">
        <f t="shared" si="30"/>
        <v>87.4820932281899</v>
      </c>
      <c r="F1508" s="532">
        <v>12225.38</v>
      </c>
    </row>
    <row r="1509" spans="1:6" ht="15">
      <c r="A1509" s="531" t="s">
        <v>862</v>
      </c>
      <c r="B1509" s="532">
        <v>221285</v>
      </c>
      <c r="C1509" s="532">
        <v>202309</v>
      </c>
      <c r="D1509" s="532">
        <v>193584.75</v>
      </c>
      <c r="E1509" s="529">
        <f t="shared" si="30"/>
        <v>87.4820932281899</v>
      </c>
      <c r="F1509" s="532">
        <v>12225.38</v>
      </c>
    </row>
    <row r="1510" spans="1:6" ht="15">
      <c r="A1510" s="531" t="s">
        <v>864</v>
      </c>
      <c r="B1510" s="532">
        <v>4641</v>
      </c>
      <c r="C1510" s="532">
        <v>2107</v>
      </c>
      <c r="D1510" s="532">
        <v>1802.32</v>
      </c>
      <c r="E1510" s="529">
        <f t="shared" si="30"/>
        <v>38.83473389355742</v>
      </c>
      <c r="F1510" s="532">
        <v>1056.32</v>
      </c>
    </row>
    <row r="1511" spans="1:6" ht="15">
      <c r="A1511" s="531" t="s">
        <v>866</v>
      </c>
      <c r="B1511" s="532">
        <v>3740</v>
      </c>
      <c r="C1511" s="532">
        <v>1698</v>
      </c>
      <c r="D1511" s="532">
        <v>1512.54</v>
      </c>
      <c r="E1511" s="529">
        <f t="shared" si="30"/>
        <v>40.44224598930481</v>
      </c>
      <c r="F1511" s="532">
        <v>911.54</v>
      </c>
    </row>
    <row r="1512" spans="1:6" ht="15">
      <c r="A1512" s="531" t="s">
        <v>870</v>
      </c>
      <c r="B1512" s="532">
        <v>216644</v>
      </c>
      <c r="C1512" s="532">
        <v>200202</v>
      </c>
      <c r="D1512" s="532">
        <v>191782.43</v>
      </c>
      <c r="E1512" s="529">
        <f t="shared" si="30"/>
        <v>88.52422868853972</v>
      </c>
      <c r="F1512" s="532">
        <v>11169.06</v>
      </c>
    </row>
    <row r="1513" spans="1:6" ht="15">
      <c r="A1513" s="531" t="s">
        <v>444</v>
      </c>
      <c r="B1513" s="532">
        <v>0</v>
      </c>
      <c r="C1513" s="532">
        <v>0</v>
      </c>
      <c r="D1513" s="532">
        <v>8724.25</v>
      </c>
      <c r="E1513" s="534" t="s">
        <v>440</v>
      </c>
      <c r="F1513" s="532">
        <v>-922.38</v>
      </c>
    </row>
    <row r="1514" spans="1:6" ht="15">
      <c r="A1514" s="237" t="s">
        <v>1034</v>
      </c>
      <c r="B1514" s="238"/>
      <c r="C1514" s="238"/>
      <c r="D1514" s="238"/>
      <c r="E1514" s="529"/>
      <c r="F1514" s="238"/>
    </row>
    <row r="1515" spans="1:6" ht="15">
      <c r="A1515" s="237" t="s">
        <v>846</v>
      </c>
      <c r="B1515" s="238">
        <v>220962</v>
      </c>
      <c r="C1515" s="238">
        <v>68043</v>
      </c>
      <c r="D1515" s="238">
        <v>68042.22</v>
      </c>
      <c r="E1515" s="239">
        <f t="shared" si="30"/>
        <v>30.79362967388058</v>
      </c>
      <c r="F1515" s="238">
        <v>37682.98</v>
      </c>
    </row>
    <row r="1516" spans="1:6" ht="15">
      <c r="A1516" s="531" t="s">
        <v>849</v>
      </c>
      <c r="B1516" s="532">
        <v>0</v>
      </c>
      <c r="C1516" s="532">
        <v>0</v>
      </c>
      <c r="D1516" s="532">
        <v>-0.03</v>
      </c>
      <c r="E1516" s="529"/>
      <c r="F1516" s="532">
        <v>-0.02</v>
      </c>
    </row>
    <row r="1517" spans="1:6" ht="15">
      <c r="A1517" s="531" t="s">
        <v>493</v>
      </c>
      <c r="B1517" s="532">
        <v>1542</v>
      </c>
      <c r="C1517" s="532">
        <v>1542</v>
      </c>
      <c r="D1517" s="532">
        <v>1541.25</v>
      </c>
      <c r="E1517" s="529">
        <f t="shared" si="30"/>
        <v>99.95136186770428</v>
      </c>
      <c r="F1517" s="532">
        <v>0</v>
      </c>
    </row>
    <row r="1518" spans="1:6" ht="15">
      <c r="A1518" s="531" t="s">
        <v>1024</v>
      </c>
      <c r="B1518" s="532">
        <v>1542</v>
      </c>
      <c r="C1518" s="532">
        <v>1542</v>
      </c>
      <c r="D1518" s="532">
        <v>1541.25</v>
      </c>
      <c r="E1518" s="529">
        <f t="shared" si="30"/>
        <v>99.95136186770428</v>
      </c>
      <c r="F1518" s="532">
        <v>0</v>
      </c>
    </row>
    <row r="1519" spans="1:6" ht="15">
      <c r="A1519" s="531" t="s">
        <v>1026</v>
      </c>
      <c r="B1519" s="532">
        <v>1542</v>
      </c>
      <c r="C1519" s="532">
        <v>1542</v>
      </c>
      <c r="D1519" s="532">
        <v>1541.25</v>
      </c>
      <c r="E1519" s="529">
        <f t="shared" si="30"/>
        <v>99.95136186770428</v>
      </c>
      <c r="F1519" s="532">
        <v>0</v>
      </c>
    </row>
    <row r="1520" spans="1:6" ht="39">
      <c r="A1520" s="531" t="s">
        <v>1028</v>
      </c>
      <c r="B1520" s="532">
        <v>1542</v>
      </c>
      <c r="C1520" s="532">
        <v>1542</v>
      </c>
      <c r="D1520" s="532">
        <v>1541.25</v>
      </c>
      <c r="E1520" s="529">
        <f t="shared" si="30"/>
        <v>99.95136186770428</v>
      </c>
      <c r="F1520" s="532">
        <v>0</v>
      </c>
    </row>
    <row r="1521" spans="1:6" ht="39">
      <c r="A1521" s="531" t="s">
        <v>1032</v>
      </c>
      <c r="B1521" s="532">
        <v>1542</v>
      </c>
      <c r="C1521" s="532">
        <v>1542</v>
      </c>
      <c r="D1521" s="532">
        <v>1541.25</v>
      </c>
      <c r="E1521" s="529">
        <f t="shared" si="30"/>
        <v>99.95136186770428</v>
      </c>
      <c r="F1521" s="532">
        <v>0</v>
      </c>
    </row>
    <row r="1522" spans="1:6" ht="15">
      <c r="A1522" s="531" t="s">
        <v>855</v>
      </c>
      <c r="B1522" s="532">
        <v>219420</v>
      </c>
      <c r="C1522" s="532">
        <v>66501</v>
      </c>
      <c r="D1522" s="532">
        <v>66501</v>
      </c>
      <c r="E1522" s="529">
        <f t="shared" si="30"/>
        <v>30.30762920426579</v>
      </c>
      <c r="F1522" s="532">
        <v>37683</v>
      </c>
    </row>
    <row r="1523" spans="1:6" ht="26.25">
      <c r="A1523" s="531" t="s">
        <v>857</v>
      </c>
      <c r="B1523" s="532">
        <v>219420</v>
      </c>
      <c r="C1523" s="532">
        <v>66501</v>
      </c>
      <c r="D1523" s="532">
        <v>66501</v>
      </c>
      <c r="E1523" s="529">
        <f t="shared" si="30"/>
        <v>30.30762920426579</v>
      </c>
      <c r="F1523" s="532">
        <v>37683</v>
      </c>
    </row>
    <row r="1524" spans="1:6" ht="15">
      <c r="A1524" s="237" t="s">
        <v>983</v>
      </c>
      <c r="B1524" s="238">
        <v>268835</v>
      </c>
      <c r="C1524" s="238">
        <v>80373</v>
      </c>
      <c r="D1524" s="238">
        <v>12682.68</v>
      </c>
      <c r="E1524" s="239">
        <f t="shared" si="30"/>
        <v>4.717644651924043</v>
      </c>
      <c r="F1524" s="238">
        <v>8069.85</v>
      </c>
    </row>
    <row r="1525" spans="1:6" ht="15">
      <c r="A1525" s="531" t="s">
        <v>860</v>
      </c>
      <c r="B1525" s="532">
        <v>268835</v>
      </c>
      <c r="C1525" s="532">
        <v>80373</v>
      </c>
      <c r="D1525" s="532">
        <v>12682.68</v>
      </c>
      <c r="E1525" s="529">
        <f t="shared" si="30"/>
        <v>4.717644651924043</v>
      </c>
      <c r="F1525" s="532">
        <v>8069.85</v>
      </c>
    </row>
    <row r="1526" spans="1:6" ht="15">
      <c r="A1526" s="531" t="s">
        <v>862</v>
      </c>
      <c r="B1526" s="532">
        <v>219148</v>
      </c>
      <c r="C1526" s="532">
        <v>66501</v>
      </c>
      <c r="D1526" s="532">
        <v>6631.59</v>
      </c>
      <c r="E1526" s="529">
        <f t="shared" si="30"/>
        <v>3.0260782667421102</v>
      </c>
      <c r="F1526" s="532">
        <v>4773.74</v>
      </c>
    </row>
    <row r="1527" spans="1:6" ht="15">
      <c r="A1527" s="531" t="s">
        <v>864</v>
      </c>
      <c r="B1527" s="532">
        <v>21274</v>
      </c>
      <c r="C1527" s="532">
        <v>9706</v>
      </c>
      <c r="D1527" s="532">
        <v>5766.06</v>
      </c>
      <c r="E1527" s="529">
        <f t="shared" si="30"/>
        <v>27.103788662216793</v>
      </c>
      <c r="F1527" s="532">
        <v>4353.14</v>
      </c>
    </row>
    <row r="1528" spans="1:6" ht="15">
      <c r="A1528" s="531" t="s">
        <v>866</v>
      </c>
      <c r="B1528" s="532">
        <v>17143</v>
      </c>
      <c r="C1528" s="532">
        <v>7841</v>
      </c>
      <c r="D1528" s="532">
        <v>4683.47</v>
      </c>
      <c r="E1528" s="529">
        <f t="shared" si="30"/>
        <v>27.320013999883336</v>
      </c>
      <c r="F1528" s="532">
        <v>3372.35</v>
      </c>
    </row>
    <row r="1529" spans="1:6" ht="15">
      <c r="A1529" s="531" t="s">
        <v>870</v>
      </c>
      <c r="B1529" s="532">
        <v>197874</v>
      </c>
      <c r="C1529" s="532">
        <v>56795</v>
      </c>
      <c r="D1529" s="532">
        <v>865.53</v>
      </c>
      <c r="E1529" s="529">
        <f t="shared" si="30"/>
        <v>0.43741471845720004</v>
      </c>
      <c r="F1529" s="532">
        <v>420.6</v>
      </c>
    </row>
    <row r="1530" spans="1:6" ht="15">
      <c r="A1530" s="531" t="s">
        <v>892</v>
      </c>
      <c r="B1530" s="532">
        <v>7579</v>
      </c>
      <c r="C1530" s="532">
        <v>5707</v>
      </c>
      <c r="D1530" s="532">
        <v>5667.39</v>
      </c>
      <c r="E1530" s="529">
        <f t="shared" si="30"/>
        <v>74.77754321150549</v>
      </c>
      <c r="F1530" s="532">
        <v>2912.41</v>
      </c>
    </row>
    <row r="1531" spans="1:6" ht="15">
      <c r="A1531" s="531" t="s">
        <v>904</v>
      </c>
      <c r="B1531" s="532">
        <v>7579</v>
      </c>
      <c r="C1531" s="532">
        <v>5707</v>
      </c>
      <c r="D1531" s="532">
        <v>5667.39</v>
      </c>
      <c r="E1531" s="529">
        <f t="shared" si="30"/>
        <v>74.77754321150549</v>
      </c>
      <c r="F1531" s="532">
        <v>2912.41</v>
      </c>
    </row>
    <row r="1532" spans="1:6" ht="15">
      <c r="A1532" s="531" t="s">
        <v>926</v>
      </c>
      <c r="B1532" s="532">
        <v>42108</v>
      </c>
      <c r="C1532" s="532">
        <v>8165</v>
      </c>
      <c r="D1532" s="532">
        <v>383.7</v>
      </c>
      <c r="E1532" s="529">
        <f t="shared" si="30"/>
        <v>0.9112282701624393</v>
      </c>
      <c r="F1532" s="532">
        <v>383.7</v>
      </c>
    </row>
    <row r="1533" spans="1:6" ht="39">
      <c r="A1533" s="531" t="s">
        <v>934</v>
      </c>
      <c r="B1533" s="532">
        <v>42108</v>
      </c>
      <c r="C1533" s="532">
        <v>8165</v>
      </c>
      <c r="D1533" s="532">
        <v>383.7</v>
      </c>
      <c r="E1533" s="529">
        <f t="shared" si="30"/>
        <v>0.9112282701624393</v>
      </c>
      <c r="F1533" s="532">
        <v>383.7</v>
      </c>
    </row>
    <row r="1534" spans="1:6" ht="15">
      <c r="A1534" s="531" t="s">
        <v>444</v>
      </c>
      <c r="B1534" s="532">
        <v>-47873</v>
      </c>
      <c r="C1534" s="532">
        <v>-12330</v>
      </c>
      <c r="D1534" s="532">
        <v>55359.54</v>
      </c>
      <c r="E1534" s="534" t="s">
        <v>440</v>
      </c>
      <c r="F1534" s="532">
        <v>29613.13</v>
      </c>
    </row>
    <row r="1535" spans="1:6" ht="15">
      <c r="A1535" s="531" t="s">
        <v>445</v>
      </c>
      <c r="B1535" s="532">
        <v>47873</v>
      </c>
      <c r="C1535" s="532">
        <v>12330</v>
      </c>
      <c r="D1535" s="535" t="s">
        <v>440</v>
      </c>
      <c r="E1535" s="534" t="s">
        <v>440</v>
      </c>
      <c r="F1535" s="535" t="s">
        <v>440</v>
      </c>
    </row>
    <row r="1536" spans="1:6" ht="15">
      <c r="A1536" s="531" t="s">
        <v>510</v>
      </c>
      <c r="B1536" s="532">
        <v>47873</v>
      </c>
      <c r="C1536" s="532">
        <v>12330</v>
      </c>
      <c r="D1536" s="535" t="s">
        <v>440</v>
      </c>
      <c r="E1536" s="534" t="s">
        <v>440</v>
      </c>
      <c r="F1536" s="535" t="s">
        <v>440</v>
      </c>
    </row>
    <row r="1537" spans="1:6" ht="26.25">
      <c r="A1537" s="531" t="s">
        <v>512</v>
      </c>
      <c r="B1537" s="532">
        <v>47873</v>
      </c>
      <c r="C1537" s="532">
        <v>12330</v>
      </c>
      <c r="D1537" s="535" t="s">
        <v>440</v>
      </c>
      <c r="E1537" s="534" t="s">
        <v>440</v>
      </c>
      <c r="F1537" s="535" t="s">
        <v>440</v>
      </c>
    </row>
    <row r="1538" spans="1:6" ht="15">
      <c r="A1538" s="237" t="s">
        <v>1041</v>
      </c>
      <c r="B1538" s="238"/>
      <c r="C1538" s="238"/>
      <c r="D1538" s="238"/>
      <c r="E1538" s="529"/>
      <c r="F1538" s="238"/>
    </row>
    <row r="1539" spans="1:6" ht="15">
      <c r="A1539" s="237" t="s">
        <v>846</v>
      </c>
      <c r="B1539" s="238">
        <v>178190</v>
      </c>
      <c r="C1539" s="238">
        <v>59566</v>
      </c>
      <c r="D1539" s="238">
        <v>59566</v>
      </c>
      <c r="E1539" s="239">
        <f aca="true" t="shared" si="31" ref="E1539:E1602">D1539/B1539*100</f>
        <v>33.4283629833324</v>
      </c>
      <c r="F1539" s="238">
        <v>55368</v>
      </c>
    </row>
    <row r="1540" spans="1:6" ht="15">
      <c r="A1540" s="531" t="s">
        <v>855</v>
      </c>
      <c r="B1540" s="532">
        <v>178190</v>
      </c>
      <c r="C1540" s="532">
        <v>59566</v>
      </c>
      <c r="D1540" s="532">
        <v>59566</v>
      </c>
      <c r="E1540" s="529">
        <f t="shared" si="31"/>
        <v>33.4283629833324</v>
      </c>
      <c r="F1540" s="532">
        <v>55368</v>
      </c>
    </row>
    <row r="1541" spans="1:6" ht="26.25">
      <c r="A1541" s="531" t="s">
        <v>857</v>
      </c>
      <c r="B1541" s="532">
        <v>178190</v>
      </c>
      <c r="C1541" s="532">
        <v>59566</v>
      </c>
      <c r="D1541" s="532">
        <v>59566</v>
      </c>
      <c r="E1541" s="529">
        <f t="shared" si="31"/>
        <v>33.4283629833324</v>
      </c>
      <c r="F1541" s="532">
        <v>55368</v>
      </c>
    </row>
    <row r="1542" spans="1:6" ht="15">
      <c r="A1542" s="237" t="s">
        <v>983</v>
      </c>
      <c r="B1542" s="238">
        <v>178190</v>
      </c>
      <c r="C1542" s="238">
        <v>59566</v>
      </c>
      <c r="D1542" s="238">
        <v>58097.32</v>
      </c>
      <c r="E1542" s="239">
        <f t="shared" si="31"/>
        <v>32.604141646557046</v>
      </c>
      <c r="F1542" s="238">
        <v>57150.84</v>
      </c>
    </row>
    <row r="1543" spans="1:6" ht="15">
      <c r="A1543" s="531" t="s">
        <v>860</v>
      </c>
      <c r="B1543" s="532">
        <v>178190</v>
      </c>
      <c r="C1543" s="532">
        <v>59566</v>
      </c>
      <c r="D1543" s="532">
        <v>58097.32</v>
      </c>
      <c r="E1543" s="529">
        <f t="shared" si="31"/>
        <v>32.604141646557046</v>
      </c>
      <c r="F1543" s="532">
        <v>57150.84</v>
      </c>
    </row>
    <row r="1544" spans="1:6" ht="15">
      <c r="A1544" s="531" t="s">
        <v>862</v>
      </c>
      <c r="B1544" s="532">
        <v>178190</v>
      </c>
      <c r="C1544" s="532">
        <v>59566</v>
      </c>
      <c r="D1544" s="532">
        <v>58097.32</v>
      </c>
      <c r="E1544" s="529">
        <f t="shared" si="31"/>
        <v>32.604141646557046</v>
      </c>
      <c r="F1544" s="532">
        <v>57150.84</v>
      </c>
    </row>
    <row r="1545" spans="1:6" ht="15">
      <c r="A1545" s="531" t="s">
        <v>864</v>
      </c>
      <c r="B1545" s="532">
        <v>8222</v>
      </c>
      <c r="C1545" s="532">
        <v>923</v>
      </c>
      <c r="D1545" s="532">
        <v>790</v>
      </c>
      <c r="E1545" s="529">
        <f t="shared" si="31"/>
        <v>9.608367793724154</v>
      </c>
      <c r="F1545" s="532">
        <v>790</v>
      </c>
    </row>
    <row r="1546" spans="1:6" ht="15">
      <c r="A1546" s="531" t="s">
        <v>866</v>
      </c>
      <c r="B1546" s="532">
        <v>6607</v>
      </c>
      <c r="C1546" s="532">
        <v>742</v>
      </c>
      <c r="D1546" s="532">
        <v>689</v>
      </c>
      <c r="E1546" s="529">
        <f t="shared" si="31"/>
        <v>10.42833358559104</v>
      </c>
      <c r="F1546" s="532">
        <v>689</v>
      </c>
    </row>
    <row r="1547" spans="1:6" ht="15">
      <c r="A1547" s="531" t="s">
        <v>870</v>
      </c>
      <c r="B1547" s="532">
        <v>169968</v>
      </c>
      <c r="C1547" s="532">
        <v>58643</v>
      </c>
      <c r="D1547" s="532">
        <v>57307.32</v>
      </c>
      <c r="E1547" s="529">
        <f t="shared" si="31"/>
        <v>33.71653487715335</v>
      </c>
      <c r="F1547" s="532">
        <v>56360.84</v>
      </c>
    </row>
    <row r="1548" spans="1:6" ht="15">
      <c r="A1548" s="531" t="s">
        <v>444</v>
      </c>
      <c r="B1548" s="532">
        <v>0</v>
      </c>
      <c r="C1548" s="532">
        <v>0</v>
      </c>
      <c r="D1548" s="532">
        <v>1468.68</v>
      </c>
      <c r="E1548" s="534" t="s">
        <v>440</v>
      </c>
      <c r="F1548" s="532">
        <v>-1782.84</v>
      </c>
    </row>
    <row r="1549" spans="1:6" ht="15">
      <c r="A1549" s="237" t="s">
        <v>777</v>
      </c>
      <c r="B1549" s="238"/>
      <c r="C1549" s="238"/>
      <c r="D1549" s="238"/>
      <c r="E1549" s="529"/>
      <c r="F1549" s="238"/>
    </row>
    <row r="1550" spans="1:6" ht="15">
      <c r="A1550" s="237" t="s">
        <v>846</v>
      </c>
      <c r="B1550" s="238">
        <v>3971</v>
      </c>
      <c r="C1550" s="238">
        <v>373</v>
      </c>
      <c r="D1550" s="238">
        <v>373</v>
      </c>
      <c r="E1550" s="239">
        <f t="shared" si="31"/>
        <v>9.393099974817426</v>
      </c>
      <c r="F1550" s="238">
        <v>373</v>
      </c>
    </row>
    <row r="1551" spans="1:6" ht="15">
      <c r="A1551" s="531" t="s">
        <v>855</v>
      </c>
      <c r="B1551" s="532">
        <v>3971</v>
      </c>
      <c r="C1551" s="532">
        <v>373</v>
      </c>
      <c r="D1551" s="532">
        <v>373</v>
      </c>
      <c r="E1551" s="529">
        <f t="shared" si="31"/>
        <v>9.393099974817426</v>
      </c>
      <c r="F1551" s="532">
        <v>373</v>
      </c>
    </row>
    <row r="1552" spans="1:6" ht="26.25">
      <c r="A1552" s="531" t="s">
        <v>857</v>
      </c>
      <c r="B1552" s="532">
        <v>3971</v>
      </c>
      <c r="C1552" s="532">
        <v>373</v>
      </c>
      <c r="D1552" s="532">
        <v>373</v>
      </c>
      <c r="E1552" s="529">
        <f t="shared" si="31"/>
        <v>9.393099974817426</v>
      </c>
      <c r="F1552" s="532">
        <v>373</v>
      </c>
    </row>
    <row r="1553" spans="1:6" ht="15">
      <c r="A1553" s="237" t="s">
        <v>983</v>
      </c>
      <c r="B1553" s="238">
        <v>3971</v>
      </c>
      <c r="C1553" s="238">
        <v>373</v>
      </c>
      <c r="D1553" s="238">
        <v>372.27</v>
      </c>
      <c r="E1553" s="239">
        <f t="shared" si="31"/>
        <v>9.374716696046335</v>
      </c>
      <c r="F1553" s="238">
        <v>372.27</v>
      </c>
    </row>
    <row r="1554" spans="1:6" ht="15">
      <c r="A1554" s="531" t="s">
        <v>860</v>
      </c>
      <c r="B1554" s="532">
        <v>3971</v>
      </c>
      <c r="C1554" s="532">
        <v>373</v>
      </c>
      <c r="D1554" s="532">
        <v>372.27</v>
      </c>
      <c r="E1554" s="529">
        <f t="shared" si="31"/>
        <v>9.374716696046335</v>
      </c>
      <c r="F1554" s="532">
        <v>372.27</v>
      </c>
    </row>
    <row r="1555" spans="1:6" ht="15">
      <c r="A1555" s="531" t="s">
        <v>862</v>
      </c>
      <c r="B1555" s="532">
        <v>3971</v>
      </c>
      <c r="C1555" s="532">
        <v>373</v>
      </c>
      <c r="D1555" s="532">
        <v>372.27</v>
      </c>
      <c r="E1555" s="529">
        <f t="shared" si="31"/>
        <v>9.374716696046335</v>
      </c>
      <c r="F1555" s="532">
        <v>372.27</v>
      </c>
    </row>
    <row r="1556" spans="1:6" ht="15">
      <c r="A1556" s="531" t="s">
        <v>864</v>
      </c>
      <c r="B1556" s="532">
        <v>3772</v>
      </c>
      <c r="C1556" s="532">
        <v>373</v>
      </c>
      <c r="D1556" s="532">
        <v>372.27</v>
      </c>
      <c r="E1556" s="529">
        <f t="shared" si="31"/>
        <v>9.86930010604454</v>
      </c>
      <c r="F1556" s="532">
        <v>372.27</v>
      </c>
    </row>
    <row r="1557" spans="1:6" ht="15">
      <c r="A1557" s="531" t="s">
        <v>866</v>
      </c>
      <c r="B1557" s="532">
        <v>3040</v>
      </c>
      <c r="C1557" s="532">
        <v>300</v>
      </c>
      <c r="D1557" s="532">
        <v>300</v>
      </c>
      <c r="E1557" s="529">
        <f t="shared" si="31"/>
        <v>9.868421052631579</v>
      </c>
      <c r="F1557" s="532">
        <v>300</v>
      </c>
    </row>
    <row r="1558" spans="1:6" ht="15">
      <c r="A1558" s="531" t="s">
        <v>870</v>
      </c>
      <c r="B1558" s="532">
        <v>199</v>
      </c>
      <c r="C1558" s="532">
        <v>0</v>
      </c>
      <c r="D1558" s="532">
        <v>0</v>
      </c>
      <c r="E1558" s="529">
        <f t="shared" si="31"/>
        <v>0</v>
      </c>
      <c r="F1558" s="532">
        <v>0</v>
      </c>
    </row>
    <row r="1559" spans="1:6" ht="15">
      <c r="A1559" s="531" t="s">
        <v>444</v>
      </c>
      <c r="B1559" s="532">
        <v>0</v>
      </c>
      <c r="C1559" s="532">
        <v>0</v>
      </c>
      <c r="D1559" s="532">
        <v>0.73</v>
      </c>
      <c r="E1559" s="534" t="s">
        <v>440</v>
      </c>
      <c r="F1559" s="532">
        <v>0.73</v>
      </c>
    </row>
    <row r="1560" spans="1:6" ht="15">
      <c r="A1560" s="237" t="s">
        <v>1046</v>
      </c>
      <c r="B1560" s="238"/>
      <c r="C1560" s="238"/>
      <c r="D1560" s="238"/>
      <c r="E1560" s="529"/>
      <c r="F1560" s="238"/>
    </row>
    <row r="1561" spans="1:6" ht="15">
      <c r="A1561" s="237" t="s">
        <v>846</v>
      </c>
      <c r="B1561" s="238">
        <v>1517161</v>
      </c>
      <c r="C1561" s="238">
        <v>443586</v>
      </c>
      <c r="D1561" s="238">
        <v>443586</v>
      </c>
      <c r="E1561" s="239">
        <f t="shared" si="31"/>
        <v>29.237898944146334</v>
      </c>
      <c r="F1561" s="238">
        <v>313947</v>
      </c>
    </row>
    <row r="1562" spans="1:6" ht="15">
      <c r="A1562" s="531" t="s">
        <v>855</v>
      </c>
      <c r="B1562" s="532">
        <v>1517161</v>
      </c>
      <c r="C1562" s="532">
        <v>443586</v>
      </c>
      <c r="D1562" s="532">
        <v>443586</v>
      </c>
      <c r="E1562" s="529">
        <f t="shared" si="31"/>
        <v>29.237898944146334</v>
      </c>
      <c r="F1562" s="532">
        <v>313947</v>
      </c>
    </row>
    <row r="1563" spans="1:6" ht="26.25">
      <c r="A1563" s="531" t="s">
        <v>857</v>
      </c>
      <c r="B1563" s="532">
        <v>1517161</v>
      </c>
      <c r="C1563" s="532">
        <v>443586</v>
      </c>
      <c r="D1563" s="532">
        <v>443586</v>
      </c>
      <c r="E1563" s="529">
        <f t="shared" si="31"/>
        <v>29.237898944146334</v>
      </c>
      <c r="F1563" s="532">
        <v>313947</v>
      </c>
    </row>
    <row r="1564" spans="1:6" ht="15">
      <c r="A1564" s="237" t="s">
        <v>983</v>
      </c>
      <c r="B1564" s="238">
        <v>1517161</v>
      </c>
      <c r="C1564" s="238">
        <v>443586</v>
      </c>
      <c r="D1564" s="238">
        <v>385827.23</v>
      </c>
      <c r="E1564" s="239">
        <f t="shared" si="31"/>
        <v>25.430869235367897</v>
      </c>
      <c r="F1564" s="238">
        <v>274354.42</v>
      </c>
    </row>
    <row r="1565" spans="1:6" ht="15">
      <c r="A1565" s="531" t="s">
        <v>860</v>
      </c>
      <c r="B1565" s="532">
        <v>855583</v>
      </c>
      <c r="C1565" s="532">
        <v>254976</v>
      </c>
      <c r="D1565" s="532">
        <v>207034.73</v>
      </c>
      <c r="E1565" s="529">
        <f t="shared" si="31"/>
        <v>24.19808832106295</v>
      </c>
      <c r="F1565" s="532">
        <v>98519.23</v>
      </c>
    </row>
    <row r="1566" spans="1:6" ht="15">
      <c r="A1566" s="531" t="s">
        <v>862</v>
      </c>
      <c r="B1566" s="532">
        <v>855583</v>
      </c>
      <c r="C1566" s="532">
        <v>254976</v>
      </c>
      <c r="D1566" s="532">
        <v>207034.73</v>
      </c>
      <c r="E1566" s="529">
        <f t="shared" si="31"/>
        <v>24.19808832106295</v>
      </c>
      <c r="F1566" s="532">
        <v>98519.23</v>
      </c>
    </row>
    <row r="1567" spans="1:6" ht="15">
      <c r="A1567" s="531" t="s">
        <v>864</v>
      </c>
      <c r="B1567" s="532">
        <v>121372</v>
      </c>
      <c r="C1567" s="532">
        <v>45716</v>
      </c>
      <c r="D1567" s="532">
        <v>41848.16</v>
      </c>
      <c r="E1567" s="529">
        <f t="shared" si="31"/>
        <v>34.479253864153186</v>
      </c>
      <c r="F1567" s="532">
        <v>23027.69</v>
      </c>
    </row>
    <row r="1568" spans="1:6" ht="15">
      <c r="A1568" s="531" t="s">
        <v>866</v>
      </c>
      <c r="B1568" s="532">
        <v>97997</v>
      </c>
      <c r="C1568" s="532">
        <v>36898</v>
      </c>
      <c r="D1568" s="532">
        <v>34006.7</v>
      </c>
      <c r="E1568" s="529">
        <f t="shared" si="31"/>
        <v>34.701776584997496</v>
      </c>
      <c r="F1568" s="532">
        <v>18570.21</v>
      </c>
    </row>
    <row r="1569" spans="1:6" ht="15">
      <c r="A1569" s="531" t="s">
        <v>870</v>
      </c>
      <c r="B1569" s="532">
        <v>734211</v>
      </c>
      <c r="C1569" s="532">
        <v>209260</v>
      </c>
      <c r="D1569" s="532">
        <v>165186.57</v>
      </c>
      <c r="E1569" s="529">
        <f t="shared" si="31"/>
        <v>22.498514732141032</v>
      </c>
      <c r="F1569" s="532">
        <v>75491.54</v>
      </c>
    </row>
    <row r="1570" spans="1:6" ht="15">
      <c r="A1570" s="531" t="s">
        <v>936</v>
      </c>
      <c r="B1570" s="532">
        <v>661578</v>
      </c>
      <c r="C1570" s="532">
        <v>188610</v>
      </c>
      <c r="D1570" s="532">
        <v>178792.5</v>
      </c>
      <c r="E1570" s="529">
        <f t="shared" si="31"/>
        <v>27.02515803125255</v>
      </c>
      <c r="F1570" s="532">
        <v>175835.19</v>
      </c>
    </row>
    <row r="1571" spans="1:6" ht="15">
      <c r="A1571" s="531" t="s">
        <v>938</v>
      </c>
      <c r="B1571" s="532">
        <v>661578</v>
      </c>
      <c r="C1571" s="532">
        <v>188610</v>
      </c>
      <c r="D1571" s="532">
        <v>178792.5</v>
      </c>
      <c r="E1571" s="529">
        <f t="shared" si="31"/>
        <v>27.02515803125255</v>
      </c>
      <c r="F1571" s="532">
        <v>175835.19</v>
      </c>
    </row>
    <row r="1572" spans="1:6" ht="15">
      <c r="A1572" s="531" t="s">
        <v>444</v>
      </c>
      <c r="B1572" s="532">
        <v>0</v>
      </c>
      <c r="C1572" s="532">
        <v>0</v>
      </c>
      <c r="D1572" s="532">
        <v>57758.77</v>
      </c>
      <c r="E1572" s="534" t="s">
        <v>440</v>
      </c>
      <c r="F1572" s="532">
        <v>39592.58</v>
      </c>
    </row>
    <row r="1573" spans="1:6" ht="15">
      <c r="A1573" s="237" t="s">
        <v>808</v>
      </c>
      <c r="B1573" s="238"/>
      <c r="C1573" s="238"/>
      <c r="D1573" s="238"/>
      <c r="E1573" s="529"/>
      <c r="F1573" s="238"/>
    </row>
    <row r="1574" spans="1:6" ht="15">
      <c r="A1574" s="237" t="s">
        <v>846</v>
      </c>
      <c r="B1574" s="238">
        <v>1271541</v>
      </c>
      <c r="C1574" s="238">
        <v>610172</v>
      </c>
      <c r="D1574" s="238">
        <v>587860.49</v>
      </c>
      <c r="E1574" s="239">
        <f t="shared" si="31"/>
        <v>46.232130147592564</v>
      </c>
      <c r="F1574" s="238">
        <v>503607</v>
      </c>
    </row>
    <row r="1575" spans="1:6" ht="15">
      <c r="A1575" s="531" t="s">
        <v>849</v>
      </c>
      <c r="B1575" s="532">
        <v>0</v>
      </c>
      <c r="C1575" s="532">
        <v>0</v>
      </c>
      <c r="D1575" s="532">
        <v>217.66</v>
      </c>
      <c r="E1575" s="529"/>
      <c r="F1575" s="532">
        <v>7.17</v>
      </c>
    </row>
    <row r="1576" spans="1:6" ht="15">
      <c r="A1576" s="531" t="s">
        <v>493</v>
      </c>
      <c r="B1576" s="532">
        <v>703674</v>
      </c>
      <c r="C1576" s="532">
        <v>403690</v>
      </c>
      <c r="D1576" s="532">
        <v>381160.83</v>
      </c>
      <c r="E1576" s="529">
        <f t="shared" si="31"/>
        <v>54.16724648061461</v>
      </c>
      <c r="F1576" s="532">
        <v>381160.83</v>
      </c>
    </row>
    <row r="1577" spans="1:6" ht="15">
      <c r="A1577" s="531" t="s">
        <v>1024</v>
      </c>
      <c r="B1577" s="532">
        <v>703674</v>
      </c>
      <c r="C1577" s="532">
        <v>403690</v>
      </c>
      <c r="D1577" s="532">
        <v>381160.83</v>
      </c>
      <c r="E1577" s="529">
        <f t="shared" si="31"/>
        <v>54.16724648061461</v>
      </c>
      <c r="F1577" s="532">
        <v>381160.83</v>
      </c>
    </row>
    <row r="1578" spans="1:6" ht="15">
      <c r="A1578" s="531" t="s">
        <v>1026</v>
      </c>
      <c r="B1578" s="532">
        <v>703674</v>
      </c>
      <c r="C1578" s="532">
        <v>403690</v>
      </c>
      <c r="D1578" s="532">
        <v>381160.83</v>
      </c>
      <c r="E1578" s="529">
        <f t="shared" si="31"/>
        <v>54.16724648061461</v>
      </c>
      <c r="F1578" s="532">
        <v>381160.83</v>
      </c>
    </row>
    <row r="1579" spans="1:6" ht="39">
      <c r="A1579" s="531" t="s">
        <v>1028</v>
      </c>
      <c r="B1579" s="532">
        <v>703674</v>
      </c>
      <c r="C1579" s="532">
        <v>403690</v>
      </c>
      <c r="D1579" s="532">
        <v>381160.83</v>
      </c>
      <c r="E1579" s="529">
        <f t="shared" si="31"/>
        <v>54.16724648061461</v>
      </c>
      <c r="F1579" s="532">
        <v>381160.83</v>
      </c>
    </row>
    <row r="1580" spans="1:6" ht="39">
      <c r="A1580" s="531" t="s">
        <v>1032</v>
      </c>
      <c r="B1580" s="532">
        <v>703674</v>
      </c>
      <c r="C1580" s="532">
        <v>403690</v>
      </c>
      <c r="D1580" s="532">
        <v>381160.83</v>
      </c>
      <c r="E1580" s="529">
        <f t="shared" si="31"/>
        <v>54.16724648061461</v>
      </c>
      <c r="F1580" s="532">
        <v>381160.83</v>
      </c>
    </row>
    <row r="1581" spans="1:6" ht="15">
      <c r="A1581" s="531" t="s">
        <v>855</v>
      </c>
      <c r="B1581" s="532">
        <v>567867</v>
      </c>
      <c r="C1581" s="532">
        <v>206482</v>
      </c>
      <c r="D1581" s="532">
        <v>206482</v>
      </c>
      <c r="E1581" s="529">
        <f t="shared" si="31"/>
        <v>36.360978891184025</v>
      </c>
      <c r="F1581" s="532">
        <v>122439</v>
      </c>
    </row>
    <row r="1582" spans="1:6" ht="26.25">
      <c r="A1582" s="531" t="s">
        <v>857</v>
      </c>
      <c r="B1582" s="532">
        <v>567867</v>
      </c>
      <c r="C1582" s="532">
        <v>206482</v>
      </c>
      <c r="D1582" s="532">
        <v>206482</v>
      </c>
      <c r="E1582" s="529">
        <f t="shared" si="31"/>
        <v>36.360978891184025</v>
      </c>
      <c r="F1582" s="532">
        <v>122439</v>
      </c>
    </row>
    <row r="1583" spans="1:6" ht="15">
      <c r="A1583" s="237" t="s">
        <v>983</v>
      </c>
      <c r="B1583" s="238">
        <v>1501308</v>
      </c>
      <c r="C1583" s="238">
        <v>839939</v>
      </c>
      <c r="D1583" s="238">
        <v>188467.88</v>
      </c>
      <c r="E1583" s="239">
        <f t="shared" si="31"/>
        <v>12.553578612782987</v>
      </c>
      <c r="F1583" s="238">
        <v>171402.39</v>
      </c>
    </row>
    <row r="1584" spans="1:6" ht="15">
      <c r="A1584" s="531" t="s">
        <v>860</v>
      </c>
      <c r="B1584" s="532">
        <v>1501308</v>
      </c>
      <c r="C1584" s="532">
        <v>839939</v>
      </c>
      <c r="D1584" s="532">
        <v>188467.88</v>
      </c>
      <c r="E1584" s="529">
        <f t="shared" si="31"/>
        <v>12.553578612782987</v>
      </c>
      <c r="F1584" s="532">
        <v>171402.39</v>
      </c>
    </row>
    <row r="1585" spans="1:6" ht="15">
      <c r="A1585" s="531" t="s">
        <v>862</v>
      </c>
      <c r="B1585" s="532">
        <v>273330</v>
      </c>
      <c r="C1585" s="532">
        <v>70144</v>
      </c>
      <c r="D1585" s="532">
        <v>13369.86</v>
      </c>
      <c r="E1585" s="529">
        <f t="shared" si="31"/>
        <v>4.89147184721765</v>
      </c>
      <c r="F1585" s="532">
        <v>7588.37</v>
      </c>
    </row>
    <row r="1586" spans="1:6" ht="15">
      <c r="A1586" s="531" t="s">
        <v>864</v>
      </c>
      <c r="B1586" s="532">
        <v>67628</v>
      </c>
      <c r="C1586" s="532">
        <v>26289</v>
      </c>
      <c r="D1586" s="532">
        <v>12400.47</v>
      </c>
      <c r="E1586" s="529">
        <f t="shared" si="31"/>
        <v>18.336295617199973</v>
      </c>
      <c r="F1586" s="532">
        <v>6705.51</v>
      </c>
    </row>
    <row r="1587" spans="1:6" ht="15">
      <c r="A1587" s="531" t="s">
        <v>866</v>
      </c>
      <c r="B1587" s="532">
        <v>54462</v>
      </c>
      <c r="C1587" s="532">
        <v>21365</v>
      </c>
      <c r="D1587" s="532">
        <v>9789.78</v>
      </c>
      <c r="E1587" s="529">
        <f t="shared" si="31"/>
        <v>17.975432411589733</v>
      </c>
      <c r="F1587" s="532">
        <v>5528.33</v>
      </c>
    </row>
    <row r="1588" spans="1:6" ht="15">
      <c r="A1588" s="531" t="s">
        <v>870</v>
      </c>
      <c r="B1588" s="532">
        <v>205702</v>
      </c>
      <c r="C1588" s="532">
        <v>43855</v>
      </c>
      <c r="D1588" s="532">
        <v>969.39</v>
      </c>
      <c r="E1588" s="529">
        <f t="shared" si="31"/>
        <v>0.4712593946582921</v>
      </c>
      <c r="F1588" s="532">
        <v>882.86</v>
      </c>
    </row>
    <row r="1589" spans="1:6" ht="15">
      <c r="A1589" s="531" t="s">
        <v>892</v>
      </c>
      <c r="B1589" s="532">
        <v>680539</v>
      </c>
      <c r="C1589" s="532">
        <v>251215</v>
      </c>
      <c r="D1589" s="532">
        <v>152530.02</v>
      </c>
      <c r="E1589" s="529">
        <f t="shared" si="31"/>
        <v>22.41311960078702</v>
      </c>
      <c r="F1589" s="532">
        <v>152530.02</v>
      </c>
    </row>
    <row r="1590" spans="1:6" ht="15">
      <c r="A1590" s="531" t="s">
        <v>894</v>
      </c>
      <c r="B1590" s="532">
        <v>680539</v>
      </c>
      <c r="C1590" s="532">
        <v>251215</v>
      </c>
      <c r="D1590" s="532">
        <v>152530.02</v>
      </c>
      <c r="E1590" s="529">
        <f t="shared" si="31"/>
        <v>22.41311960078702</v>
      </c>
      <c r="F1590" s="532">
        <v>152530.02</v>
      </c>
    </row>
    <row r="1591" spans="1:6" ht="15">
      <c r="A1591" s="531" t="s">
        <v>926</v>
      </c>
      <c r="B1591" s="532">
        <v>547439</v>
      </c>
      <c r="C1591" s="532">
        <v>518580</v>
      </c>
      <c r="D1591" s="532">
        <v>22568</v>
      </c>
      <c r="E1591" s="529">
        <f t="shared" si="31"/>
        <v>4.122468439406035</v>
      </c>
      <c r="F1591" s="532">
        <v>11284</v>
      </c>
    </row>
    <row r="1592" spans="1:6" ht="39">
      <c r="A1592" s="531" t="s">
        <v>934</v>
      </c>
      <c r="B1592" s="532">
        <v>547439</v>
      </c>
      <c r="C1592" s="532">
        <v>518580</v>
      </c>
      <c r="D1592" s="532">
        <v>22568</v>
      </c>
      <c r="E1592" s="529">
        <f t="shared" si="31"/>
        <v>4.122468439406035</v>
      </c>
      <c r="F1592" s="532">
        <v>11284</v>
      </c>
    </row>
    <row r="1593" spans="1:6" ht="15">
      <c r="A1593" s="531" t="s">
        <v>444</v>
      </c>
      <c r="B1593" s="532">
        <v>-229767</v>
      </c>
      <c r="C1593" s="532">
        <v>-229767</v>
      </c>
      <c r="D1593" s="532">
        <v>399392.61</v>
      </c>
      <c r="E1593" s="534" t="s">
        <v>440</v>
      </c>
      <c r="F1593" s="532">
        <v>332204.61</v>
      </c>
    </row>
    <row r="1594" spans="1:6" ht="15">
      <c r="A1594" s="531" t="s">
        <v>445</v>
      </c>
      <c r="B1594" s="532">
        <v>229767</v>
      </c>
      <c r="C1594" s="532">
        <v>229767</v>
      </c>
      <c r="D1594" s="535" t="s">
        <v>440</v>
      </c>
      <c r="E1594" s="534" t="s">
        <v>440</v>
      </c>
      <c r="F1594" s="535" t="s">
        <v>440</v>
      </c>
    </row>
    <row r="1595" spans="1:6" ht="15">
      <c r="A1595" s="531" t="s">
        <v>510</v>
      </c>
      <c r="B1595" s="532">
        <v>229767</v>
      </c>
      <c r="C1595" s="532">
        <v>229767</v>
      </c>
      <c r="D1595" s="535" t="s">
        <v>440</v>
      </c>
      <c r="E1595" s="534" t="s">
        <v>440</v>
      </c>
      <c r="F1595" s="535" t="s">
        <v>440</v>
      </c>
    </row>
    <row r="1596" spans="1:6" ht="26.25">
      <c r="A1596" s="531" t="s">
        <v>512</v>
      </c>
      <c r="B1596" s="532">
        <v>229767</v>
      </c>
      <c r="C1596" s="532">
        <v>229767</v>
      </c>
      <c r="D1596" s="535" t="s">
        <v>440</v>
      </c>
      <c r="E1596" s="534" t="s">
        <v>440</v>
      </c>
      <c r="F1596" s="535" t="s">
        <v>440</v>
      </c>
    </row>
    <row r="1597" spans="1:6" ht="15">
      <c r="A1597" s="237" t="s">
        <v>823</v>
      </c>
      <c r="B1597" s="238"/>
      <c r="C1597" s="238"/>
      <c r="D1597" s="238"/>
      <c r="E1597" s="529"/>
      <c r="F1597" s="238"/>
    </row>
    <row r="1598" spans="1:6" ht="15">
      <c r="A1598" s="237" t="s">
        <v>846</v>
      </c>
      <c r="B1598" s="238">
        <v>186978</v>
      </c>
      <c r="C1598" s="238">
        <v>63682</v>
      </c>
      <c r="D1598" s="238">
        <v>63682</v>
      </c>
      <c r="E1598" s="239">
        <f t="shared" si="31"/>
        <v>34.058552343056405</v>
      </c>
      <c r="F1598" s="238">
        <v>34025</v>
      </c>
    </row>
    <row r="1599" spans="1:6" ht="15">
      <c r="A1599" s="531" t="s">
        <v>855</v>
      </c>
      <c r="B1599" s="532">
        <v>186978</v>
      </c>
      <c r="C1599" s="532">
        <v>63682</v>
      </c>
      <c r="D1599" s="532">
        <v>63682</v>
      </c>
      <c r="E1599" s="529">
        <f t="shared" si="31"/>
        <v>34.058552343056405</v>
      </c>
      <c r="F1599" s="532">
        <v>34025</v>
      </c>
    </row>
    <row r="1600" spans="1:6" ht="26.25">
      <c r="A1600" s="531" t="s">
        <v>857</v>
      </c>
      <c r="B1600" s="532">
        <v>186978</v>
      </c>
      <c r="C1600" s="532">
        <v>63682</v>
      </c>
      <c r="D1600" s="532">
        <v>63682</v>
      </c>
      <c r="E1600" s="529">
        <f t="shared" si="31"/>
        <v>34.058552343056405</v>
      </c>
      <c r="F1600" s="532">
        <v>34025</v>
      </c>
    </row>
    <row r="1601" spans="1:6" ht="15">
      <c r="A1601" s="237" t="s">
        <v>983</v>
      </c>
      <c r="B1601" s="238">
        <v>497544</v>
      </c>
      <c r="C1601" s="238">
        <v>63682</v>
      </c>
      <c r="D1601" s="238">
        <v>36011.64</v>
      </c>
      <c r="E1601" s="239">
        <f t="shared" si="31"/>
        <v>7.237880468863055</v>
      </c>
      <c r="F1601" s="238">
        <v>18447.49</v>
      </c>
    </row>
    <row r="1602" spans="1:6" ht="15">
      <c r="A1602" s="531" t="s">
        <v>860</v>
      </c>
      <c r="B1602" s="532">
        <v>485482</v>
      </c>
      <c r="C1602" s="532">
        <v>57620</v>
      </c>
      <c r="D1602" s="532">
        <v>34280.76</v>
      </c>
      <c r="E1602" s="529">
        <f t="shared" si="31"/>
        <v>7.06118043511397</v>
      </c>
      <c r="F1602" s="532">
        <v>16716.61</v>
      </c>
    </row>
    <row r="1603" spans="1:6" ht="15">
      <c r="A1603" s="531" t="s">
        <v>862</v>
      </c>
      <c r="B1603" s="532">
        <v>133326</v>
      </c>
      <c r="C1603" s="532">
        <v>45577</v>
      </c>
      <c r="D1603" s="532">
        <v>26568.35</v>
      </c>
      <c r="E1603" s="529">
        <f aca="true" t="shared" si="32" ref="E1603:E1666">D1603/B1603*100</f>
        <v>19.927358504717755</v>
      </c>
      <c r="F1603" s="532">
        <v>15644.59</v>
      </c>
    </row>
    <row r="1604" spans="1:6" ht="15">
      <c r="A1604" s="531" t="s">
        <v>864</v>
      </c>
      <c r="B1604" s="532">
        <v>61708</v>
      </c>
      <c r="C1604" s="532">
        <v>31615</v>
      </c>
      <c r="D1604" s="532">
        <v>23603.54</v>
      </c>
      <c r="E1604" s="529">
        <f t="shared" si="32"/>
        <v>38.25037272314773</v>
      </c>
      <c r="F1604" s="532">
        <v>14777.09</v>
      </c>
    </row>
    <row r="1605" spans="1:6" ht="15">
      <c r="A1605" s="531" t="s">
        <v>866</v>
      </c>
      <c r="B1605" s="532">
        <v>49407</v>
      </c>
      <c r="C1605" s="532">
        <v>27167</v>
      </c>
      <c r="D1605" s="532">
        <v>19546.94</v>
      </c>
      <c r="E1605" s="529">
        <f t="shared" si="32"/>
        <v>39.56309834638816</v>
      </c>
      <c r="F1605" s="532">
        <v>12427.83</v>
      </c>
    </row>
    <row r="1606" spans="1:6" ht="15">
      <c r="A1606" s="531" t="s">
        <v>870</v>
      </c>
      <c r="B1606" s="532">
        <v>71618</v>
      </c>
      <c r="C1606" s="532">
        <v>13962</v>
      </c>
      <c r="D1606" s="532">
        <v>2964.81</v>
      </c>
      <c r="E1606" s="529">
        <f t="shared" si="32"/>
        <v>4.139755368762043</v>
      </c>
      <c r="F1606" s="532">
        <v>867.5</v>
      </c>
    </row>
    <row r="1607" spans="1:6" ht="15">
      <c r="A1607" s="531" t="s">
        <v>892</v>
      </c>
      <c r="B1607" s="532">
        <v>352017</v>
      </c>
      <c r="C1607" s="532">
        <v>11904</v>
      </c>
      <c r="D1607" s="532">
        <v>7573.41</v>
      </c>
      <c r="E1607" s="529">
        <f t="shared" si="32"/>
        <v>2.1514330273822</v>
      </c>
      <c r="F1607" s="532">
        <v>1072.02</v>
      </c>
    </row>
    <row r="1608" spans="1:6" ht="15">
      <c r="A1608" s="531" t="s">
        <v>894</v>
      </c>
      <c r="B1608" s="532">
        <v>352017</v>
      </c>
      <c r="C1608" s="532">
        <v>11904</v>
      </c>
      <c r="D1608" s="532">
        <v>7573.41</v>
      </c>
      <c r="E1608" s="529">
        <f t="shared" si="32"/>
        <v>2.1514330273822</v>
      </c>
      <c r="F1608" s="532">
        <v>1072.02</v>
      </c>
    </row>
    <row r="1609" spans="1:6" ht="15">
      <c r="A1609" s="531" t="s">
        <v>926</v>
      </c>
      <c r="B1609" s="532">
        <v>139</v>
      </c>
      <c r="C1609" s="532">
        <v>139</v>
      </c>
      <c r="D1609" s="532">
        <v>139</v>
      </c>
      <c r="E1609" s="529">
        <f t="shared" si="32"/>
        <v>100</v>
      </c>
      <c r="F1609" s="532">
        <v>0</v>
      </c>
    </row>
    <row r="1610" spans="1:6" ht="39">
      <c r="A1610" s="531" t="s">
        <v>934</v>
      </c>
      <c r="B1610" s="532">
        <v>139</v>
      </c>
      <c r="C1610" s="532">
        <v>139</v>
      </c>
      <c r="D1610" s="532">
        <v>139</v>
      </c>
      <c r="E1610" s="529">
        <f t="shared" si="32"/>
        <v>100</v>
      </c>
      <c r="F1610" s="532">
        <v>0</v>
      </c>
    </row>
    <row r="1611" spans="1:6" ht="15">
      <c r="A1611" s="531" t="s">
        <v>936</v>
      </c>
      <c r="B1611" s="532">
        <v>12062</v>
      </c>
      <c r="C1611" s="532">
        <v>6062</v>
      </c>
      <c r="D1611" s="532">
        <v>1730.88</v>
      </c>
      <c r="E1611" s="529">
        <f t="shared" si="32"/>
        <v>14.349859061515504</v>
      </c>
      <c r="F1611" s="532">
        <v>1730.88</v>
      </c>
    </row>
    <row r="1612" spans="1:6" ht="15">
      <c r="A1612" s="531" t="s">
        <v>938</v>
      </c>
      <c r="B1612" s="532">
        <v>12062</v>
      </c>
      <c r="C1612" s="532">
        <v>6062</v>
      </c>
      <c r="D1612" s="532">
        <v>1730.88</v>
      </c>
      <c r="E1612" s="529">
        <f t="shared" si="32"/>
        <v>14.349859061515504</v>
      </c>
      <c r="F1612" s="532">
        <v>1730.88</v>
      </c>
    </row>
    <row r="1613" spans="1:6" ht="15">
      <c r="A1613" s="531" t="s">
        <v>444</v>
      </c>
      <c r="B1613" s="532">
        <f>B1598-B1601</f>
        <v>-310566</v>
      </c>
      <c r="C1613" s="532">
        <v>0</v>
      </c>
      <c r="D1613" s="532">
        <v>27670.36</v>
      </c>
      <c r="E1613" s="534" t="s">
        <v>440</v>
      </c>
      <c r="F1613" s="532">
        <v>15577.51</v>
      </c>
    </row>
    <row r="1614" spans="1:6" ht="15">
      <c r="A1614" s="531" t="s">
        <v>445</v>
      </c>
      <c r="B1614" s="532">
        <f>-B1613</f>
        <v>310566</v>
      </c>
      <c r="C1614" s="532">
        <v>0</v>
      </c>
      <c r="D1614" s="535" t="s">
        <v>440</v>
      </c>
      <c r="E1614" s="534" t="s">
        <v>440</v>
      </c>
      <c r="F1614" s="535" t="s">
        <v>440</v>
      </c>
    </row>
    <row r="1615" spans="1:6" ht="15">
      <c r="A1615" s="531" t="s">
        <v>510</v>
      </c>
      <c r="B1615" s="532">
        <f>B1614</f>
        <v>310566</v>
      </c>
      <c r="C1615" s="532">
        <v>0</v>
      </c>
      <c r="D1615" s="535" t="s">
        <v>440</v>
      </c>
      <c r="E1615" s="534" t="s">
        <v>440</v>
      </c>
      <c r="F1615" s="535" t="s">
        <v>440</v>
      </c>
    </row>
    <row r="1616" spans="1:6" ht="26.25">
      <c r="A1616" s="531" t="s">
        <v>512</v>
      </c>
      <c r="B1616" s="532">
        <f>B1614</f>
        <v>310566</v>
      </c>
      <c r="C1616" s="532">
        <v>0</v>
      </c>
      <c r="D1616" s="535" t="s">
        <v>440</v>
      </c>
      <c r="E1616" s="534" t="s">
        <v>440</v>
      </c>
      <c r="F1616" s="535" t="s">
        <v>440</v>
      </c>
    </row>
    <row r="1617" spans="1:6" ht="15">
      <c r="A1617" s="237" t="s">
        <v>1054</v>
      </c>
      <c r="B1617" s="238"/>
      <c r="C1617" s="238">
        <v>0</v>
      </c>
      <c r="D1617" s="528" t="s">
        <v>440</v>
      </c>
      <c r="E1617" s="534" t="s">
        <v>440</v>
      </c>
      <c r="F1617" s="528" t="s">
        <v>440</v>
      </c>
    </row>
    <row r="1618" spans="1:6" ht="15">
      <c r="A1618" s="237" t="s">
        <v>846</v>
      </c>
      <c r="B1618" s="238">
        <v>8933</v>
      </c>
      <c r="C1618" s="238">
        <v>6285</v>
      </c>
      <c r="D1618" s="238">
        <v>6285</v>
      </c>
      <c r="E1618" s="239">
        <f t="shared" si="32"/>
        <v>70.35710287697302</v>
      </c>
      <c r="F1618" s="238">
        <v>906</v>
      </c>
    </row>
    <row r="1619" spans="1:6" ht="15">
      <c r="A1619" s="531" t="s">
        <v>855</v>
      </c>
      <c r="B1619" s="532">
        <v>8933</v>
      </c>
      <c r="C1619" s="532">
        <v>6285</v>
      </c>
      <c r="D1619" s="532">
        <v>6285</v>
      </c>
      <c r="E1619" s="529">
        <f t="shared" si="32"/>
        <v>70.35710287697302</v>
      </c>
      <c r="F1619" s="532">
        <v>906</v>
      </c>
    </row>
    <row r="1620" spans="1:6" ht="26.25">
      <c r="A1620" s="531" t="s">
        <v>857</v>
      </c>
      <c r="B1620" s="532">
        <v>8933</v>
      </c>
      <c r="C1620" s="532">
        <v>6285</v>
      </c>
      <c r="D1620" s="532">
        <v>6285</v>
      </c>
      <c r="E1620" s="529">
        <f t="shared" si="32"/>
        <v>70.35710287697302</v>
      </c>
      <c r="F1620" s="532">
        <v>906</v>
      </c>
    </row>
    <row r="1621" spans="1:6" ht="15">
      <c r="A1621" s="237" t="s">
        <v>983</v>
      </c>
      <c r="B1621" s="238">
        <v>8933</v>
      </c>
      <c r="C1621" s="238">
        <v>6285</v>
      </c>
      <c r="D1621" s="238">
        <v>6284.86</v>
      </c>
      <c r="E1621" s="239">
        <f t="shared" si="32"/>
        <v>70.35553565431546</v>
      </c>
      <c r="F1621" s="238">
        <v>905.86</v>
      </c>
    </row>
    <row r="1622" spans="1:6" ht="15">
      <c r="A1622" s="531" t="s">
        <v>860</v>
      </c>
      <c r="B1622" s="532">
        <v>8933</v>
      </c>
      <c r="C1622" s="532">
        <v>6285</v>
      </c>
      <c r="D1622" s="532">
        <v>6284.86</v>
      </c>
      <c r="E1622" s="529">
        <f t="shared" si="32"/>
        <v>70.35553565431546</v>
      </c>
      <c r="F1622" s="532">
        <v>905.86</v>
      </c>
    </row>
    <row r="1623" spans="1:6" ht="15">
      <c r="A1623" s="531" t="s">
        <v>862</v>
      </c>
      <c r="B1623" s="532">
        <v>3624</v>
      </c>
      <c r="C1623" s="532">
        <v>976</v>
      </c>
      <c r="D1623" s="532">
        <v>975.86</v>
      </c>
      <c r="E1623" s="529">
        <f t="shared" si="32"/>
        <v>26.92770419426049</v>
      </c>
      <c r="F1623" s="532">
        <v>905.86</v>
      </c>
    </row>
    <row r="1624" spans="1:6" ht="15">
      <c r="A1624" s="531" t="s">
        <v>864</v>
      </c>
      <c r="B1624" s="532">
        <v>3624</v>
      </c>
      <c r="C1624" s="532">
        <v>976</v>
      </c>
      <c r="D1624" s="532">
        <v>975.86</v>
      </c>
      <c r="E1624" s="529">
        <f t="shared" si="32"/>
        <v>26.92770419426049</v>
      </c>
      <c r="F1624" s="532">
        <v>905.86</v>
      </c>
    </row>
    <row r="1625" spans="1:6" ht="15">
      <c r="A1625" s="531" t="s">
        <v>866</v>
      </c>
      <c r="B1625" s="532">
        <v>2920</v>
      </c>
      <c r="C1625" s="532">
        <v>800</v>
      </c>
      <c r="D1625" s="532">
        <v>800</v>
      </c>
      <c r="E1625" s="529">
        <f t="shared" si="32"/>
        <v>27.397260273972602</v>
      </c>
      <c r="F1625" s="532">
        <v>730</v>
      </c>
    </row>
    <row r="1626" spans="1:6" ht="15">
      <c r="A1626" s="531" t="s">
        <v>892</v>
      </c>
      <c r="B1626" s="532">
        <v>5309</v>
      </c>
      <c r="C1626" s="532">
        <v>5309</v>
      </c>
      <c r="D1626" s="532">
        <v>5309</v>
      </c>
      <c r="E1626" s="529">
        <f t="shared" si="32"/>
        <v>100</v>
      </c>
      <c r="F1626" s="532">
        <v>0</v>
      </c>
    </row>
    <row r="1627" spans="1:6" ht="15">
      <c r="A1627" s="531" t="s">
        <v>894</v>
      </c>
      <c r="B1627" s="532">
        <v>5309</v>
      </c>
      <c r="C1627" s="532">
        <v>5309</v>
      </c>
      <c r="D1627" s="532">
        <v>5309</v>
      </c>
      <c r="E1627" s="529">
        <f t="shared" si="32"/>
        <v>100</v>
      </c>
      <c r="F1627" s="532">
        <v>0</v>
      </c>
    </row>
    <row r="1628" spans="1:6" ht="15">
      <c r="A1628" s="237" t="s">
        <v>354</v>
      </c>
      <c r="B1628" s="238"/>
      <c r="C1628" s="238"/>
      <c r="D1628" s="238"/>
      <c r="E1628" s="529"/>
      <c r="F1628" s="238"/>
    </row>
    <row r="1629" spans="1:6" ht="15">
      <c r="A1629" s="237" t="s">
        <v>846</v>
      </c>
      <c r="B1629" s="238">
        <v>5495379</v>
      </c>
      <c r="C1629" s="238">
        <v>147749</v>
      </c>
      <c r="D1629" s="238">
        <v>149840.38</v>
      </c>
      <c r="E1629" s="239">
        <f t="shared" si="32"/>
        <v>2.7266614368180977</v>
      </c>
      <c r="F1629" s="238">
        <v>62895.33</v>
      </c>
    </row>
    <row r="1630" spans="1:6" ht="15">
      <c r="A1630" s="531" t="s">
        <v>849</v>
      </c>
      <c r="B1630" s="532">
        <v>236750</v>
      </c>
      <c r="C1630" s="532">
        <v>0</v>
      </c>
      <c r="D1630" s="532">
        <v>2091.38</v>
      </c>
      <c r="E1630" s="529">
        <f t="shared" si="32"/>
        <v>0.8833706441393876</v>
      </c>
      <c r="F1630" s="532">
        <v>2395.33</v>
      </c>
    </row>
    <row r="1631" spans="1:6" ht="15">
      <c r="A1631" s="531" t="s">
        <v>855</v>
      </c>
      <c r="B1631" s="532">
        <v>5258629</v>
      </c>
      <c r="C1631" s="532">
        <v>147749</v>
      </c>
      <c r="D1631" s="532">
        <v>147749</v>
      </c>
      <c r="E1631" s="529">
        <f t="shared" si="32"/>
        <v>2.8096486745879963</v>
      </c>
      <c r="F1631" s="532">
        <v>60500</v>
      </c>
    </row>
    <row r="1632" spans="1:6" ht="26.25">
      <c r="A1632" s="531" t="s">
        <v>857</v>
      </c>
      <c r="B1632" s="532">
        <v>5258629</v>
      </c>
      <c r="C1632" s="532">
        <v>147749</v>
      </c>
      <c r="D1632" s="532">
        <v>147749</v>
      </c>
      <c r="E1632" s="529">
        <f t="shared" si="32"/>
        <v>2.8096486745879963</v>
      </c>
      <c r="F1632" s="532">
        <v>60500</v>
      </c>
    </row>
    <row r="1633" spans="1:6" ht="15">
      <c r="A1633" s="237" t="s">
        <v>983</v>
      </c>
      <c r="B1633" s="238">
        <v>5495379</v>
      </c>
      <c r="C1633" s="238">
        <v>147749</v>
      </c>
      <c r="D1633" s="238">
        <v>122480.37</v>
      </c>
      <c r="E1633" s="239">
        <f t="shared" si="32"/>
        <v>2.228788405676842</v>
      </c>
      <c r="F1633" s="238">
        <v>64170.62</v>
      </c>
    </row>
    <row r="1634" spans="1:6" ht="15">
      <c r="A1634" s="531" t="s">
        <v>860</v>
      </c>
      <c r="B1634" s="532">
        <v>2920499</v>
      </c>
      <c r="C1634" s="532">
        <v>147749</v>
      </c>
      <c r="D1634" s="532">
        <v>122480.37</v>
      </c>
      <c r="E1634" s="529">
        <f t="shared" si="32"/>
        <v>4.193816536146733</v>
      </c>
      <c r="F1634" s="532">
        <v>64170.62</v>
      </c>
    </row>
    <row r="1635" spans="1:6" ht="15">
      <c r="A1635" s="531" t="s">
        <v>862</v>
      </c>
      <c r="B1635" s="532">
        <v>1531441</v>
      </c>
      <c r="C1635" s="532">
        <v>52464</v>
      </c>
      <c r="D1635" s="532">
        <v>29535.02</v>
      </c>
      <c r="E1635" s="529">
        <f t="shared" si="32"/>
        <v>1.9285770721823432</v>
      </c>
      <c r="F1635" s="532">
        <v>24583.05</v>
      </c>
    </row>
    <row r="1636" spans="1:6" ht="15">
      <c r="A1636" s="531" t="s">
        <v>864</v>
      </c>
      <c r="B1636" s="532">
        <v>69902</v>
      </c>
      <c r="C1636" s="532">
        <v>12905</v>
      </c>
      <c r="D1636" s="532">
        <v>10731.39</v>
      </c>
      <c r="E1636" s="529">
        <f t="shared" si="32"/>
        <v>15.352050012875168</v>
      </c>
      <c r="F1636" s="532">
        <v>6329.62</v>
      </c>
    </row>
    <row r="1637" spans="1:6" ht="15">
      <c r="A1637" s="531" t="s">
        <v>866</v>
      </c>
      <c r="B1637" s="532">
        <v>56262</v>
      </c>
      <c r="C1637" s="532">
        <v>10393</v>
      </c>
      <c r="D1637" s="532">
        <v>8865.71</v>
      </c>
      <c r="E1637" s="529">
        <f t="shared" si="32"/>
        <v>15.757900536774375</v>
      </c>
      <c r="F1637" s="532">
        <v>4674.5</v>
      </c>
    </row>
    <row r="1638" spans="1:6" ht="15">
      <c r="A1638" s="531" t="s">
        <v>870</v>
      </c>
      <c r="B1638" s="532">
        <v>1461539</v>
      </c>
      <c r="C1638" s="532">
        <v>39559</v>
      </c>
      <c r="D1638" s="532">
        <v>18803.63</v>
      </c>
      <c r="E1638" s="529">
        <f t="shared" si="32"/>
        <v>1.2865636838975902</v>
      </c>
      <c r="F1638" s="532">
        <v>18253.43</v>
      </c>
    </row>
    <row r="1639" spans="1:6" ht="15">
      <c r="A1639" s="531" t="s">
        <v>892</v>
      </c>
      <c r="B1639" s="532">
        <v>1389058</v>
      </c>
      <c r="C1639" s="532">
        <v>95285</v>
      </c>
      <c r="D1639" s="532">
        <v>92945.35</v>
      </c>
      <c r="E1639" s="529">
        <f t="shared" si="32"/>
        <v>6.691250473342366</v>
      </c>
      <c r="F1639" s="532">
        <v>39587.57</v>
      </c>
    </row>
    <row r="1640" spans="1:6" ht="15">
      <c r="A1640" s="531" t="s">
        <v>894</v>
      </c>
      <c r="B1640" s="532">
        <v>1389058</v>
      </c>
      <c r="C1640" s="532">
        <v>95285</v>
      </c>
      <c r="D1640" s="532">
        <v>92945.35</v>
      </c>
      <c r="E1640" s="529">
        <f t="shared" si="32"/>
        <v>6.691250473342366</v>
      </c>
      <c r="F1640" s="532">
        <v>39587.57</v>
      </c>
    </row>
    <row r="1641" spans="1:6" ht="15">
      <c r="A1641" s="531" t="s">
        <v>936</v>
      </c>
      <c r="B1641" s="532">
        <v>2574880</v>
      </c>
      <c r="C1641" s="532">
        <v>0</v>
      </c>
      <c r="D1641" s="532">
        <v>0</v>
      </c>
      <c r="E1641" s="529">
        <f t="shared" si="32"/>
        <v>0</v>
      </c>
      <c r="F1641" s="532">
        <v>0</v>
      </c>
    </row>
    <row r="1642" spans="1:6" ht="15">
      <c r="A1642" s="531" t="s">
        <v>938</v>
      </c>
      <c r="B1642" s="532">
        <v>2574880</v>
      </c>
      <c r="C1642" s="532">
        <v>0</v>
      </c>
      <c r="D1642" s="532">
        <v>0</v>
      </c>
      <c r="E1642" s="529">
        <f t="shared" si="32"/>
        <v>0</v>
      </c>
      <c r="F1642" s="532">
        <v>0</v>
      </c>
    </row>
    <row r="1643" spans="1:6" ht="15">
      <c r="A1643" s="531" t="s">
        <v>444</v>
      </c>
      <c r="B1643" s="532">
        <v>0</v>
      </c>
      <c r="C1643" s="532">
        <v>0</v>
      </c>
      <c r="D1643" s="532">
        <v>27360.01</v>
      </c>
      <c r="E1643" s="534" t="s">
        <v>440</v>
      </c>
      <c r="F1643" s="532">
        <v>-1275.29</v>
      </c>
    </row>
    <row r="1644" spans="1:6" ht="15">
      <c r="A1644" s="237" t="s">
        <v>1011</v>
      </c>
      <c r="B1644" s="238"/>
      <c r="C1644" s="238"/>
      <c r="D1644" s="238"/>
      <c r="E1644" s="529"/>
      <c r="F1644" s="238"/>
    </row>
    <row r="1645" spans="1:6" ht="15">
      <c r="A1645" s="237" t="s">
        <v>846</v>
      </c>
      <c r="B1645" s="238">
        <v>11257039</v>
      </c>
      <c r="C1645" s="238">
        <v>15385</v>
      </c>
      <c r="D1645" s="238">
        <v>344437.5</v>
      </c>
      <c r="E1645" s="239">
        <f t="shared" si="32"/>
        <v>3.059752213703799</v>
      </c>
      <c r="F1645" s="238">
        <v>329358.1</v>
      </c>
    </row>
    <row r="1646" spans="1:6" ht="15">
      <c r="A1646" s="531" t="s">
        <v>849</v>
      </c>
      <c r="B1646" s="532">
        <v>11234309</v>
      </c>
      <c r="C1646" s="532">
        <v>15385</v>
      </c>
      <c r="D1646" s="532">
        <v>344437.5</v>
      </c>
      <c r="E1646" s="529">
        <f t="shared" si="32"/>
        <v>3.065942907570016</v>
      </c>
      <c r="F1646" s="532">
        <v>329358.1</v>
      </c>
    </row>
    <row r="1647" spans="1:6" ht="26.25">
      <c r="A1647" s="531" t="s">
        <v>1003</v>
      </c>
      <c r="B1647" s="532">
        <v>10997559</v>
      </c>
      <c r="C1647" s="532">
        <v>15385</v>
      </c>
      <c r="D1647" s="532">
        <v>342346.12</v>
      </c>
      <c r="E1647" s="529">
        <f t="shared" si="32"/>
        <v>3.112928241621618</v>
      </c>
      <c r="F1647" s="532">
        <v>326962.77</v>
      </c>
    </row>
    <row r="1648" spans="1:6" ht="15">
      <c r="A1648" s="531" t="s">
        <v>855</v>
      </c>
      <c r="B1648" s="532">
        <v>22730</v>
      </c>
      <c r="C1648" s="532">
        <v>0</v>
      </c>
      <c r="D1648" s="532">
        <v>0</v>
      </c>
      <c r="E1648" s="529">
        <f t="shared" si="32"/>
        <v>0</v>
      </c>
      <c r="F1648" s="532">
        <v>0</v>
      </c>
    </row>
    <row r="1649" spans="1:6" ht="26.25">
      <c r="A1649" s="531" t="s">
        <v>857</v>
      </c>
      <c r="B1649" s="532">
        <v>22730</v>
      </c>
      <c r="C1649" s="532">
        <v>0</v>
      </c>
      <c r="D1649" s="532">
        <v>0</v>
      </c>
      <c r="E1649" s="529">
        <f t="shared" si="32"/>
        <v>0</v>
      </c>
      <c r="F1649" s="532">
        <v>0</v>
      </c>
    </row>
    <row r="1650" spans="1:6" ht="15">
      <c r="A1650" s="237" t="s">
        <v>983</v>
      </c>
      <c r="B1650" s="238">
        <v>11257039</v>
      </c>
      <c r="C1650" s="238">
        <v>15385</v>
      </c>
      <c r="D1650" s="238">
        <v>15079.4</v>
      </c>
      <c r="E1650" s="239">
        <f t="shared" si="32"/>
        <v>0.13395529677031412</v>
      </c>
      <c r="F1650" s="238">
        <v>0</v>
      </c>
    </row>
    <row r="1651" spans="1:6" ht="15">
      <c r="A1651" s="531" t="s">
        <v>860</v>
      </c>
      <c r="B1651" s="532">
        <v>11257039</v>
      </c>
      <c r="C1651" s="532">
        <v>15385</v>
      </c>
      <c r="D1651" s="532">
        <v>15079.4</v>
      </c>
      <c r="E1651" s="529">
        <f t="shared" si="32"/>
        <v>0.13395529677031412</v>
      </c>
      <c r="F1651" s="532">
        <v>0</v>
      </c>
    </row>
    <row r="1652" spans="1:6" ht="15">
      <c r="A1652" s="531" t="s">
        <v>862</v>
      </c>
      <c r="B1652" s="532">
        <v>22730</v>
      </c>
      <c r="C1652" s="532">
        <v>0</v>
      </c>
      <c r="D1652" s="532">
        <v>0</v>
      </c>
      <c r="E1652" s="529">
        <f t="shared" si="32"/>
        <v>0</v>
      </c>
      <c r="F1652" s="532">
        <v>0</v>
      </c>
    </row>
    <row r="1653" spans="1:6" ht="15">
      <c r="A1653" s="531" t="s">
        <v>870</v>
      </c>
      <c r="B1653" s="532">
        <v>22730</v>
      </c>
      <c r="C1653" s="532">
        <v>0</v>
      </c>
      <c r="D1653" s="532">
        <v>0</v>
      </c>
      <c r="E1653" s="529">
        <f t="shared" si="32"/>
        <v>0</v>
      </c>
      <c r="F1653" s="532">
        <v>0</v>
      </c>
    </row>
    <row r="1654" spans="1:6" ht="15">
      <c r="A1654" s="531" t="s">
        <v>892</v>
      </c>
      <c r="B1654" s="532">
        <v>236750</v>
      </c>
      <c r="C1654" s="532">
        <v>0</v>
      </c>
      <c r="D1654" s="532">
        <v>0</v>
      </c>
      <c r="E1654" s="529">
        <f t="shared" si="32"/>
        <v>0</v>
      </c>
      <c r="F1654" s="532">
        <v>0</v>
      </c>
    </row>
    <row r="1655" spans="1:6" ht="15">
      <c r="A1655" s="531" t="s">
        <v>894</v>
      </c>
      <c r="B1655" s="532">
        <v>236750</v>
      </c>
      <c r="C1655" s="532">
        <v>0</v>
      </c>
      <c r="D1655" s="532">
        <v>0</v>
      </c>
      <c r="E1655" s="529">
        <f t="shared" si="32"/>
        <v>0</v>
      </c>
      <c r="F1655" s="532">
        <v>0</v>
      </c>
    </row>
    <row r="1656" spans="1:6" ht="15">
      <c r="A1656" s="531" t="s">
        <v>926</v>
      </c>
      <c r="B1656" s="532">
        <v>10997559</v>
      </c>
      <c r="C1656" s="532">
        <v>15385</v>
      </c>
      <c r="D1656" s="532">
        <v>15079.4</v>
      </c>
      <c r="E1656" s="529">
        <f t="shared" si="32"/>
        <v>0.13711588180613535</v>
      </c>
      <c r="F1656" s="532">
        <v>0</v>
      </c>
    </row>
    <row r="1657" spans="1:6" ht="15">
      <c r="A1657" s="531" t="s">
        <v>1007</v>
      </c>
      <c r="B1657" s="532">
        <v>10997559</v>
      </c>
      <c r="C1657" s="532">
        <v>15385</v>
      </c>
      <c r="D1657" s="532">
        <v>15079.4</v>
      </c>
      <c r="E1657" s="529">
        <f t="shared" si="32"/>
        <v>0.13711588180613535</v>
      </c>
      <c r="F1657" s="532">
        <v>0</v>
      </c>
    </row>
    <row r="1658" spans="1:6" ht="39">
      <c r="A1658" s="531" t="s">
        <v>1009</v>
      </c>
      <c r="B1658" s="532">
        <v>10997559</v>
      </c>
      <c r="C1658" s="532">
        <v>15385</v>
      </c>
      <c r="D1658" s="532">
        <v>15079.4</v>
      </c>
      <c r="E1658" s="529">
        <f t="shared" si="32"/>
        <v>0.13711588180613535</v>
      </c>
      <c r="F1658" s="532">
        <v>0</v>
      </c>
    </row>
    <row r="1659" spans="1:6" ht="15">
      <c r="A1659" s="531" t="s">
        <v>444</v>
      </c>
      <c r="B1659" s="532">
        <v>0</v>
      </c>
      <c r="C1659" s="532">
        <v>0</v>
      </c>
      <c r="D1659" s="532">
        <v>329358.1</v>
      </c>
      <c r="E1659" s="534" t="s">
        <v>440</v>
      </c>
      <c r="F1659" s="532">
        <v>329358.1</v>
      </c>
    </row>
    <row r="1660" spans="1:6" ht="15">
      <c r="A1660" s="531" t="s">
        <v>445</v>
      </c>
      <c r="B1660" s="532">
        <v>0</v>
      </c>
      <c r="C1660" s="532">
        <v>0</v>
      </c>
      <c r="D1660" s="535" t="s">
        <v>440</v>
      </c>
      <c r="E1660" s="534" t="s">
        <v>440</v>
      </c>
      <c r="F1660" s="535" t="s">
        <v>440</v>
      </c>
    </row>
    <row r="1661" spans="1:6" ht="15">
      <c r="A1661" s="531" t="s">
        <v>510</v>
      </c>
      <c r="B1661" s="532">
        <v>0</v>
      </c>
      <c r="C1661" s="532">
        <v>0</v>
      </c>
      <c r="D1661" s="535" t="s">
        <v>440</v>
      </c>
      <c r="E1661" s="534" t="s">
        <v>440</v>
      </c>
      <c r="F1661" s="535" t="s">
        <v>440</v>
      </c>
    </row>
    <row r="1662" spans="1:6" ht="26.25">
      <c r="A1662" s="531" t="s">
        <v>512</v>
      </c>
      <c r="B1662" s="532">
        <v>0</v>
      </c>
      <c r="C1662" s="532">
        <v>0</v>
      </c>
      <c r="D1662" s="535" t="s">
        <v>440</v>
      </c>
      <c r="E1662" s="534" t="s">
        <v>440</v>
      </c>
      <c r="F1662" s="535" t="s">
        <v>440</v>
      </c>
    </row>
    <row r="1663" spans="1:6" ht="15">
      <c r="A1663" s="237" t="s">
        <v>1046</v>
      </c>
      <c r="B1663" s="238"/>
      <c r="C1663" s="238"/>
      <c r="D1663" s="238"/>
      <c r="E1663" s="529"/>
      <c r="F1663" s="238"/>
    </row>
    <row r="1664" spans="1:6" ht="15">
      <c r="A1664" s="237" t="s">
        <v>846</v>
      </c>
      <c r="B1664" s="238">
        <v>3916305</v>
      </c>
      <c r="C1664" s="238">
        <v>36835</v>
      </c>
      <c r="D1664" s="238">
        <v>36835</v>
      </c>
      <c r="E1664" s="239">
        <f t="shared" si="32"/>
        <v>0.9405549363494417</v>
      </c>
      <c r="F1664" s="238">
        <v>12037</v>
      </c>
    </row>
    <row r="1665" spans="1:6" ht="15">
      <c r="A1665" s="531" t="s">
        <v>855</v>
      </c>
      <c r="B1665" s="532">
        <v>3916305</v>
      </c>
      <c r="C1665" s="532">
        <v>36835</v>
      </c>
      <c r="D1665" s="532">
        <v>36835</v>
      </c>
      <c r="E1665" s="529">
        <f t="shared" si="32"/>
        <v>0.9405549363494417</v>
      </c>
      <c r="F1665" s="532">
        <v>12037</v>
      </c>
    </row>
    <row r="1666" spans="1:6" ht="26.25">
      <c r="A1666" s="531" t="s">
        <v>857</v>
      </c>
      <c r="B1666" s="532">
        <v>3916305</v>
      </c>
      <c r="C1666" s="532">
        <v>36835</v>
      </c>
      <c r="D1666" s="532">
        <v>36835</v>
      </c>
      <c r="E1666" s="529">
        <f t="shared" si="32"/>
        <v>0.9405549363494417</v>
      </c>
      <c r="F1666" s="532">
        <v>12037</v>
      </c>
    </row>
    <row r="1667" spans="1:6" ht="15">
      <c r="A1667" s="237" t="s">
        <v>983</v>
      </c>
      <c r="B1667" s="238">
        <v>3916305</v>
      </c>
      <c r="C1667" s="238">
        <v>36835</v>
      </c>
      <c r="D1667" s="238">
        <v>16551.23</v>
      </c>
      <c r="E1667" s="239">
        <f aca="true" t="shared" si="33" ref="E1667:E1729">D1667/B1667*100</f>
        <v>0.42262362098968287</v>
      </c>
      <c r="F1667" s="238">
        <v>16551.23</v>
      </c>
    </row>
    <row r="1668" spans="1:6" ht="15">
      <c r="A1668" s="531" t="s">
        <v>860</v>
      </c>
      <c r="B1668" s="532">
        <v>1341425</v>
      </c>
      <c r="C1668" s="532">
        <v>36835</v>
      </c>
      <c r="D1668" s="532">
        <v>16551.23</v>
      </c>
      <c r="E1668" s="529">
        <f t="shared" si="33"/>
        <v>1.2338542967366792</v>
      </c>
      <c r="F1668" s="532">
        <v>16551.23</v>
      </c>
    </row>
    <row r="1669" spans="1:6" ht="15">
      <c r="A1669" s="531" t="s">
        <v>862</v>
      </c>
      <c r="B1669" s="532">
        <v>1341425</v>
      </c>
      <c r="C1669" s="532">
        <v>36835</v>
      </c>
      <c r="D1669" s="532">
        <v>16551.23</v>
      </c>
      <c r="E1669" s="529">
        <f t="shared" si="33"/>
        <v>1.2338542967366792</v>
      </c>
      <c r="F1669" s="532">
        <v>16551.23</v>
      </c>
    </row>
    <row r="1670" spans="1:6" ht="15">
      <c r="A1670" s="531" t="s">
        <v>870</v>
      </c>
      <c r="B1670" s="532">
        <v>1341425</v>
      </c>
      <c r="C1670" s="532">
        <v>36835</v>
      </c>
      <c r="D1670" s="532">
        <v>16551.23</v>
      </c>
      <c r="E1670" s="529">
        <f t="shared" si="33"/>
        <v>1.2338542967366792</v>
      </c>
      <c r="F1670" s="532">
        <v>16551.23</v>
      </c>
    </row>
    <row r="1671" spans="1:6" ht="15">
      <c r="A1671" s="531" t="s">
        <v>936</v>
      </c>
      <c r="B1671" s="532">
        <v>2574880</v>
      </c>
      <c r="C1671" s="532">
        <v>0</v>
      </c>
      <c r="D1671" s="532">
        <v>0</v>
      </c>
      <c r="E1671" s="529">
        <f t="shared" si="33"/>
        <v>0</v>
      </c>
      <c r="F1671" s="532">
        <v>0</v>
      </c>
    </row>
    <row r="1672" spans="1:6" ht="15">
      <c r="A1672" s="531" t="s">
        <v>938</v>
      </c>
      <c r="B1672" s="532">
        <v>2574880</v>
      </c>
      <c r="C1672" s="532">
        <v>0</v>
      </c>
      <c r="D1672" s="532">
        <v>0</v>
      </c>
      <c r="E1672" s="529">
        <f t="shared" si="33"/>
        <v>0</v>
      </c>
      <c r="F1672" s="532">
        <v>0</v>
      </c>
    </row>
    <row r="1673" spans="1:6" ht="15">
      <c r="A1673" s="531" t="s">
        <v>444</v>
      </c>
      <c r="B1673" s="532">
        <v>0</v>
      </c>
      <c r="C1673" s="532">
        <v>0</v>
      </c>
      <c r="D1673" s="532">
        <v>20283.77</v>
      </c>
      <c r="E1673" s="534" t="s">
        <v>440</v>
      </c>
      <c r="F1673" s="532">
        <v>-4514.23</v>
      </c>
    </row>
    <row r="1674" spans="1:6" ht="15">
      <c r="A1674" s="237" t="s">
        <v>808</v>
      </c>
      <c r="B1674" s="238"/>
      <c r="C1674" s="238"/>
      <c r="D1674" s="238"/>
      <c r="E1674" s="529"/>
      <c r="F1674" s="238"/>
    </row>
    <row r="1675" spans="1:6" ht="15">
      <c r="A1675" s="237" t="s">
        <v>846</v>
      </c>
      <c r="B1675" s="238">
        <v>74094</v>
      </c>
      <c r="C1675" s="238">
        <v>3523</v>
      </c>
      <c r="D1675" s="238">
        <v>3523</v>
      </c>
      <c r="E1675" s="239">
        <f t="shared" si="33"/>
        <v>4.754770966609982</v>
      </c>
      <c r="F1675" s="238">
        <v>1037</v>
      </c>
    </row>
    <row r="1676" spans="1:6" ht="15">
      <c r="A1676" s="531" t="s">
        <v>855</v>
      </c>
      <c r="B1676" s="532">
        <v>74094</v>
      </c>
      <c r="C1676" s="532">
        <v>3523</v>
      </c>
      <c r="D1676" s="532">
        <v>3523</v>
      </c>
      <c r="E1676" s="529">
        <f t="shared" si="33"/>
        <v>4.754770966609982</v>
      </c>
      <c r="F1676" s="532">
        <v>1037</v>
      </c>
    </row>
    <row r="1677" spans="1:6" ht="26.25">
      <c r="A1677" s="531" t="s">
        <v>857</v>
      </c>
      <c r="B1677" s="532">
        <v>74094</v>
      </c>
      <c r="C1677" s="532">
        <v>3523</v>
      </c>
      <c r="D1677" s="532">
        <v>3523</v>
      </c>
      <c r="E1677" s="529">
        <f t="shared" si="33"/>
        <v>4.754770966609982</v>
      </c>
      <c r="F1677" s="532">
        <v>1037</v>
      </c>
    </row>
    <row r="1678" spans="1:6" ht="15">
      <c r="A1678" s="237" t="s">
        <v>983</v>
      </c>
      <c r="B1678" s="238">
        <v>74094</v>
      </c>
      <c r="C1678" s="238">
        <v>3523</v>
      </c>
      <c r="D1678" s="238">
        <v>3430.07</v>
      </c>
      <c r="E1678" s="239">
        <f t="shared" si="33"/>
        <v>4.629349205063838</v>
      </c>
      <c r="F1678" s="238">
        <v>2345.46</v>
      </c>
    </row>
    <row r="1679" spans="1:6" ht="15">
      <c r="A1679" s="531" t="s">
        <v>860</v>
      </c>
      <c r="B1679" s="532">
        <v>74094</v>
      </c>
      <c r="C1679" s="532">
        <v>3523</v>
      </c>
      <c r="D1679" s="532">
        <v>3430.07</v>
      </c>
      <c r="E1679" s="529">
        <f t="shared" si="33"/>
        <v>4.629349205063838</v>
      </c>
      <c r="F1679" s="532">
        <v>2345.46</v>
      </c>
    </row>
    <row r="1680" spans="1:6" ht="15">
      <c r="A1680" s="531" t="s">
        <v>862</v>
      </c>
      <c r="B1680" s="532">
        <v>74094</v>
      </c>
      <c r="C1680" s="532">
        <v>3523</v>
      </c>
      <c r="D1680" s="532">
        <v>3430.07</v>
      </c>
      <c r="E1680" s="529">
        <f t="shared" si="33"/>
        <v>4.629349205063838</v>
      </c>
      <c r="F1680" s="532">
        <v>2345.46</v>
      </c>
    </row>
    <row r="1681" spans="1:6" ht="15">
      <c r="A1681" s="531" t="s">
        <v>864</v>
      </c>
      <c r="B1681" s="532">
        <v>7473</v>
      </c>
      <c r="C1681" s="532">
        <v>2282</v>
      </c>
      <c r="D1681" s="532">
        <v>2258.62</v>
      </c>
      <c r="E1681" s="529">
        <f t="shared" si="33"/>
        <v>30.223738792988087</v>
      </c>
      <c r="F1681" s="532">
        <v>1174.01</v>
      </c>
    </row>
    <row r="1682" spans="1:6" ht="15">
      <c r="A1682" s="531" t="s">
        <v>866</v>
      </c>
      <c r="B1682" s="532">
        <v>5952</v>
      </c>
      <c r="C1682" s="532">
        <v>1833</v>
      </c>
      <c r="D1682" s="532">
        <v>1820.14</v>
      </c>
      <c r="E1682" s="529">
        <f t="shared" si="33"/>
        <v>30.58030913978495</v>
      </c>
      <c r="F1682" s="532">
        <v>946.09</v>
      </c>
    </row>
    <row r="1683" spans="1:6" ht="15">
      <c r="A1683" s="531" t="s">
        <v>870</v>
      </c>
      <c r="B1683" s="532">
        <v>66621</v>
      </c>
      <c r="C1683" s="532">
        <v>1241</v>
      </c>
      <c r="D1683" s="532">
        <v>1171.45</v>
      </c>
      <c r="E1683" s="529">
        <f t="shared" si="33"/>
        <v>1.7583794899506164</v>
      </c>
      <c r="F1683" s="532">
        <v>1171.45</v>
      </c>
    </row>
    <row r="1684" spans="1:6" ht="15">
      <c r="A1684" s="531" t="s">
        <v>444</v>
      </c>
      <c r="B1684" s="532">
        <v>0</v>
      </c>
      <c r="C1684" s="532">
        <v>0</v>
      </c>
      <c r="D1684" s="532">
        <v>92.93</v>
      </c>
      <c r="E1684" s="534" t="s">
        <v>440</v>
      </c>
      <c r="F1684" s="532">
        <v>-1308.46</v>
      </c>
    </row>
    <row r="1685" spans="1:6" ht="15">
      <c r="A1685" s="237" t="s">
        <v>823</v>
      </c>
      <c r="B1685" s="238"/>
      <c r="C1685" s="238"/>
      <c r="D1685" s="238"/>
      <c r="E1685" s="529"/>
      <c r="F1685" s="238"/>
    </row>
    <row r="1686" spans="1:6" ht="15">
      <c r="A1686" s="237" t="s">
        <v>846</v>
      </c>
      <c r="B1686" s="238">
        <v>1245500</v>
      </c>
      <c r="C1686" s="238">
        <v>107391</v>
      </c>
      <c r="D1686" s="238">
        <v>107391</v>
      </c>
      <c r="E1686" s="239">
        <f t="shared" si="33"/>
        <v>8.622320353271778</v>
      </c>
      <c r="F1686" s="238">
        <v>47426</v>
      </c>
    </row>
    <row r="1687" spans="1:6" ht="15">
      <c r="A1687" s="531" t="s">
        <v>855</v>
      </c>
      <c r="B1687" s="532">
        <v>1245500</v>
      </c>
      <c r="C1687" s="532">
        <v>107391</v>
      </c>
      <c r="D1687" s="532">
        <v>107391</v>
      </c>
      <c r="E1687" s="529">
        <f t="shared" si="33"/>
        <v>8.622320353271778</v>
      </c>
      <c r="F1687" s="532">
        <v>47426</v>
      </c>
    </row>
    <row r="1688" spans="1:6" ht="26.25">
      <c r="A1688" s="531" t="s">
        <v>857</v>
      </c>
      <c r="B1688" s="532">
        <v>1245500</v>
      </c>
      <c r="C1688" s="532">
        <v>107391</v>
      </c>
      <c r="D1688" s="532">
        <v>107391</v>
      </c>
      <c r="E1688" s="529">
        <f t="shared" si="33"/>
        <v>8.622320353271778</v>
      </c>
      <c r="F1688" s="532">
        <v>47426</v>
      </c>
    </row>
    <row r="1689" spans="1:6" ht="15">
      <c r="A1689" s="237" t="s">
        <v>983</v>
      </c>
      <c r="B1689" s="238">
        <v>1245500</v>
      </c>
      <c r="C1689" s="238">
        <v>107391</v>
      </c>
      <c r="D1689" s="238">
        <v>102499.07</v>
      </c>
      <c r="E1689" s="239">
        <f t="shared" si="33"/>
        <v>8.229551987153753</v>
      </c>
      <c r="F1689" s="238">
        <v>45273.93</v>
      </c>
    </row>
    <row r="1690" spans="1:6" ht="15">
      <c r="A1690" s="531" t="s">
        <v>860</v>
      </c>
      <c r="B1690" s="532">
        <v>1245500</v>
      </c>
      <c r="C1690" s="532">
        <v>107391</v>
      </c>
      <c r="D1690" s="532">
        <v>102499.07</v>
      </c>
      <c r="E1690" s="529">
        <f t="shared" si="33"/>
        <v>8.229551987153753</v>
      </c>
      <c r="F1690" s="532">
        <v>45273.93</v>
      </c>
    </row>
    <row r="1691" spans="1:6" ht="15">
      <c r="A1691" s="531" t="s">
        <v>862</v>
      </c>
      <c r="B1691" s="532">
        <v>93192</v>
      </c>
      <c r="C1691" s="532">
        <v>12106</v>
      </c>
      <c r="D1691" s="532">
        <v>9553.72</v>
      </c>
      <c r="E1691" s="529">
        <f t="shared" si="33"/>
        <v>10.251652502360717</v>
      </c>
      <c r="F1691" s="532">
        <v>5686.36</v>
      </c>
    </row>
    <row r="1692" spans="1:6" ht="15">
      <c r="A1692" s="531" t="s">
        <v>864</v>
      </c>
      <c r="B1692" s="532">
        <v>62429</v>
      </c>
      <c r="C1692" s="532">
        <v>10623</v>
      </c>
      <c r="D1692" s="532">
        <v>8472.77</v>
      </c>
      <c r="E1692" s="529">
        <f t="shared" si="33"/>
        <v>13.57184962116965</v>
      </c>
      <c r="F1692" s="532">
        <v>5155.61</v>
      </c>
    </row>
    <row r="1693" spans="1:6" ht="15">
      <c r="A1693" s="531" t="s">
        <v>866</v>
      </c>
      <c r="B1693" s="532">
        <v>50310</v>
      </c>
      <c r="C1693" s="532">
        <v>8560</v>
      </c>
      <c r="D1693" s="532">
        <v>7045.57</v>
      </c>
      <c r="E1693" s="529">
        <f t="shared" si="33"/>
        <v>14.004313257801629</v>
      </c>
      <c r="F1693" s="532">
        <v>3728.41</v>
      </c>
    </row>
    <row r="1694" spans="1:6" ht="15">
      <c r="A1694" s="531" t="s">
        <v>870</v>
      </c>
      <c r="B1694" s="532">
        <v>30763</v>
      </c>
      <c r="C1694" s="532">
        <v>1483</v>
      </c>
      <c r="D1694" s="532">
        <v>1080.95</v>
      </c>
      <c r="E1694" s="529">
        <f t="shared" si="33"/>
        <v>3.5137990443064724</v>
      </c>
      <c r="F1694" s="532">
        <v>530.75</v>
      </c>
    </row>
    <row r="1695" spans="1:6" ht="15">
      <c r="A1695" s="531" t="s">
        <v>892</v>
      </c>
      <c r="B1695" s="532">
        <v>1152308</v>
      </c>
      <c r="C1695" s="532">
        <v>95285</v>
      </c>
      <c r="D1695" s="532">
        <v>92945.35</v>
      </c>
      <c r="E1695" s="529">
        <f t="shared" si="33"/>
        <v>8.066016204001015</v>
      </c>
      <c r="F1695" s="532">
        <v>39587.57</v>
      </c>
    </row>
    <row r="1696" spans="1:6" ht="15">
      <c r="A1696" s="531" t="s">
        <v>894</v>
      </c>
      <c r="B1696" s="532">
        <v>1152308</v>
      </c>
      <c r="C1696" s="532">
        <v>95285</v>
      </c>
      <c r="D1696" s="532">
        <v>92945.35</v>
      </c>
      <c r="E1696" s="529">
        <f t="shared" si="33"/>
        <v>8.066016204001015</v>
      </c>
      <c r="F1696" s="532">
        <v>39587.57</v>
      </c>
    </row>
    <row r="1697" spans="1:6" ht="15">
      <c r="A1697" s="531" t="s">
        <v>444</v>
      </c>
      <c r="B1697" s="532">
        <v>0</v>
      </c>
      <c r="C1697" s="532">
        <v>0</v>
      </c>
      <c r="D1697" s="532">
        <v>4891.93</v>
      </c>
      <c r="E1697" s="534" t="s">
        <v>440</v>
      </c>
      <c r="F1697" s="532">
        <v>2152.07</v>
      </c>
    </row>
    <row r="1698" spans="1:6" ht="15">
      <c r="A1698" s="237" t="s">
        <v>355</v>
      </c>
      <c r="B1698" s="238"/>
      <c r="C1698" s="238"/>
      <c r="D1698" s="238"/>
      <c r="E1698" s="529"/>
      <c r="F1698" s="238"/>
    </row>
    <row r="1699" spans="1:6" ht="15">
      <c r="A1699" s="237" t="s">
        <v>846</v>
      </c>
      <c r="B1699" s="238">
        <v>19631404</v>
      </c>
      <c r="C1699" s="238">
        <v>204776</v>
      </c>
      <c r="D1699" s="238">
        <v>211347.83</v>
      </c>
      <c r="E1699" s="239">
        <f t="shared" si="33"/>
        <v>1.076580309793431</v>
      </c>
      <c r="F1699" s="238">
        <v>41202</v>
      </c>
    </row>
    <row r="1700" spans="1:6" ht="15">
      <c r="A1700" s="531" t="s">
        <v>849</v>
      </c>
      <c r="B1700" s="532">
        <v>7378886</v>
      </c>
      <c r="C1700" s="532">
        <v>13301</v>
      </c>
      <c r="D1700" s="532">
        <v>19872.83</v>
      </c>
      <c r="E1700" s="529">
        <f t="shared" si="33"/>
        <v>0.2693201927770669</v>
      </c>
      <c r="F1700" s="532">
        <v>0</v>
      </c>
    </row>
    <row r="1701" spans="1:6" ht="15">
      <c r="A1701" s="531" t="s">
        <v>855</v>
      </c>
      <c r="B1701" s="532">
        <v>12252518</v>
      </c>
      <c r="C1701" s="532">
        <v>191475</v>
      </c>
      <c r="D1701" s="532">
        <v>191475</v>
      </c>
      <c r="E1701" s="529">
        <f t="shared" si="33"/>
        <v>1.5627400016878161</v>
      </c>
      <c r="F1701" s="532">
        <v>41202</v>
      </c>
    </row>
    <row r="1702" spans="1:6" ht="26.25">
      <c r="A1702" s="531" t="s">
        <v>857</v>
      </c>
      <c r="B1702" s="532">
        <v>12252518</v>
      </c>
      <c r="C1702" s="532">
        <v>191475</v>
      </c>
      <c r="D1702" s="532">
        <v>191475</v>
      </c>
      <c r="E1702" s="529">
        <f t="shared" si="33"/>
        <v>1.5627400016878161</v>
      </c>
      <c r="F1702" s="532">
        <v>41202</v>
      </c>
    </row>
    <row r="1703" spans="1:6" ht="15">
      <c r="A1703" s="237" t="s">
        <v>983</v>
      </c>
      <c r="B1703" s="238">
        <v>20044799</v>
      </c>
      <c r="C1703" s="238">
        <v>212076</v>
      </c>
      <c r="D1703" s="238">
        <v>194916.23</v>
      </c>
      <c r="E1703" s="239">
        <f t="shared" si="33"/>
        <v>0.9724030158646141</v>
      </c>
      <c r="F1703" s="238">
        <v>165736.69</v>
      </c>
    </row>
    <row r="1704" spans="1:6" ht="15">
      <c r="A1704" s="531" t="s">
        <v>860</v>
      </c>
      <c r="B1704" s="532">
        <v>1530942</v>
      </c>
      <c r="C1704" s="532">
        <v>189215</v>
      </c>
      <c r="D1704" s="532">
        <v>172055.23</v>
      </c>
      <c r="E1704" s="529">
        <f t="shared" si="33"/>
        <v>11.238520466484035</v>
      </c>
      <c r="F1704" s="532">
        <v>152361.33</v>
      </c>
    </row>
    <row r="1705" spans="1:6" ht="15">
      <c r="A1705" s="531" t="s">
        <v>862</v>
      </c>
      <c r="B1705" s="532">
        <v>1209942</v>
      </c>
      <c r="C1705" s="532">
        <v>68215</v>
      </c>
      <c r="D1705" s="532">
        <v>51056.07</v>
      </c>
      <c r="E1705" s="529">
        <f t="shared" si="33"/>
        <v>4.219712184550995</v>
      </c>
      <c r="F1705" s="532">
        <v>31362.17</v>
      </c>
    </row>
    <row r="1706" spans="1:6" ht="15">
      <c r="A1706" s="531" t="s">
        <v>864</v>
      </c>
      <c r="B1706" s="532">
        <v>109492</v>
      </c>
      <c r="C1706" s="532">
        <v>9157</v>
      </c>
      <c r="D1706" s="532">
        <v>3122.17</v>
      </c>
      <c r="E1706" s="529">
        <f t="shared" si="33"/>
        <v>2.85150513279509</v>
      </c>
      <c r="F1706" s="532">
        <v>2350.24</v>
      </c>
    </row>
    <row r="1707" spans="1:6" ht="15">
      <c r="A1707" s="531" t="s">
        <v>866</v>
      </c>
      <c r="B1707" s="532">
        <v>87844</v>
      </c>
      <c r="C1707" s="532">
        <v>7464</v>
      </c>
      <c r="D1707" s="532">
        <v>2322.67</v>
      </c>
      <c r="E1707" s="529">
        <f t="shared" si="33"/>
        <v>2.6440849688083423</v>
      </c>
      <c r="F1707" s="532">
        <v>1695.28</v>
      </c>
    </row>
    <row r="1708" spans="1:6" ht="15">
      <c r="A1708" s="531" t="s">
        <v>870</v>
      </c>
      <c r="B1708" s="532">
        <v>1100450</v>
      </c>
      <c r="C1708" s="532">
        <v>59058</v>
      </c>
      <c r="D1708" s="532">
        <v>47933.9</v>
      </c>
      <c r="E1708" s="529">
        <f t="shared" si="33"/>
        <v>4.35584533599891</v>
      </c>
      <c r="F1708" s="532">
        <v>29011.93</v>
      </c>
    </row>
    <row r="1709" spans="1:6" ht="26.25">
      <c r="A1709" s="531" t="s">
        <v>920</v>
      </c>
      <c r="B1709" s="532">
        <v>121000</v>
      </c>
      <c r="C1709" s="532">
        <v>121000</v>
      </c>
      <c r="D1709" s="532">
        <v>120999.16</v>
      </c>
      <c r="E1709" s="529">
        <f t="shared" si="33"/>
        <v>99.99930578512397</v>
      </c>
      <c r="F1709" s="532">
        <v>120999.16</v>
      </c>
    </row>
    <row r="1710" spans="1:6" ht="15">
      <c r="A1710" s="531" t="s">
        <v>924</v>
      </c>
      <c r="B1710" s="532">
        <v>121000</v>
      </c>
      <c r="C1710" s="532">
        <v>121000</v>
      </c>
      <c r="D1710" s="532">
        <v>120999.16</v>
      </c>
      <c r="E1710" s="529">
        <f t="shared" si="33"/>
        <v>99.99930578512397</v>
      </c>
      <c r="F1710" s="532">
        <v>120999.16</v>
      </c>
    </row>
    <row r="1711" spans="1:6" ht="15">
      <c r="A1711" s="531" t="s">
        <v>926</v>
      </c>
      <c r="B1711" s="532">
        <v>200000</v>
      </c>
      <c r="C1711" s="532">
        <v>0</v>
      </c>
      <c r="D1711" s="532">
        <v>0</v>
      </c>
      <c r="E1711" s="529">
        <f t="shared" si="33"/>
        <v>0</v>
      </c>
      <c r="F1711" s="532">
        <v>0</v>
      </c>
    </row>
    <row r="1712" spans="1:6" ht="39">
      <c r="A1712" s="531" t="s">
        <v>934</v>
      </c>
      <c r="B1712" s="532">
        <v>200000</v>
      </c>
      <c r="C1712" s="532">
        <v>0</v>
      </c>
      <c r="D1712" s="532">
        <v>0</v>
      </c>
      <c r="E1712" s="529">
        <f t="shared" si="33"/>
        <v>0</v>
      </c>
      <c r="F1712" s="532">
        <v>0</v>
      </c>
    </row>
    <row r="1713" spans="1:6" ht="15">
      <c r="A1713" s="531" t="s">
        <v>936</v>
      </c>
      <c r="B1713" s="532">
        <v>18513857</v>
      </c>
      <c r="C1713" s="532">
        <v>22861</v>
      </c>
      <c r="D1713" s="532">
        <v>22861</v>
      </c>
      <c r="E1713" s="529">
        <f t="shared" si="33"/>
        <v>0.12348048275407981</v>
      </c>
      <c r="F1713" s="532">
        <v>13375.36</v>
      </c>
    </row>
    <row r="1714" spans="1:6" ht="15">
      <c r="A1714" s="531" t="s">
        <v>938</v>
      </c>
      <c r="B1714" s="532">
        <v>18513857</v>
      </c>
      <c r="C1714" s="532">
        <v>22861</v>
      </c>
      <c r="D1714" s="532">
        <v>22861</v>
      </c>
      <c r="E1714" s="529">
        <f t="shared" si="33"/>
        <v>0.12348048275407981</v>
      </c>
      <c r="F1714" s="532">
        <v>13375.36</v>
      </c>
    </row>
    <row r="1715" spans="1:6" ht="15">
      <c r="A1715" s="531" t="s">
        <v>444</v>
      </c>
      <c r="B1715" s="532">
        <f>B1699-B1703</f>
        <v>-413395</v>
      </c>
      <c r="C1715" s="532">
        <v>-7300</v>
      </c>
      <c r="D1715" s="532">
        <v>16431.6</v>
      </c>
      <c r="E1715" s="534" t="s">
        <v>440</v>
      </c>
      <c r="F1715" s="532">
        <v>-124534.69</v>
      </c>
    </row>
    <row r="1716" spans="1:6" ht="15">
      <c r="A1716" s="531" t="s">
        <v>445</v>
      </c>
      <c r="B1716" s="532">
        <f>-B1715</f>
        <v>413395</v>
      </c>
      <c r="C1716" s="532">
        <v>7300</v>
      </c>
      <c r="D1716" s="535" t="s">
        <v>440</v>
      </c>
      <c r="E1716" s="534" t="s">
        <v>440</v>
      </c>
      <c r="F1716" s="535" t="s">
        <v>440</v>
      </c>
    </row>
    <row r="1717" spans="1:6" ht="15">
      <c r="A1717" s="531" t="s">
        <v>510</v>
      </c>
      <c r="B1717" s="532">
        <f>B1716</f>
        <v>413395</v>
      </c>
      <c r="C1717" s="532">
        <v>7300</v>
      </c>
      <c r="D1717" s="535" t="s">
        <v>440</v>
      </c>
      <c r="E1717" s="534" t="s">
        <v>440</v>
      </c>
      <c r="F1717" s="535" t="s">
        <v>440</v>
      </c>
    </row>
    <row r="1718" spans="1:6" ht="26.25">
      <c r="A1718" s="531" t="s">
        <v>512</v>
      </c>
      <c r="B1718" s="532">
        <f>B1716</f>
        <v>413395</v>
      </c>
      <c r="C1718" s="532">
        <v>7300</v>
      </c>
      <c r="D1718" s="535" t="s">
        <v>440</v>
      </c>
      <c r="E1718" s="534" t="s">
        <v>440</v>
      </c>
      <c r="F1718" s="535" t="s">
        <v>440</v>
      </c>
    </row>
    <row r="1719" spans="1:6" ht="15">
      <c r="A1719" s="237" t="s">
        <v>994</v>
      </c>
      <c r="B1719" s="238"/>
      <c r="C1719" s="238"/>
      <c r="D1719" s="238"/>
      <c r="E1719" s="529"/>
      <c r="F1719" s="238"/>
    </row>
    <row r="1720" spans="1:6" ht="15">
      <c r="A1720" s="237" t="s">
        <v>846</v>
      </c>
      <c r="B1720" s="238">
        <v>19024651</v>
      </c>
      <c r="C1720" s="238">
        <v>68190</v>
      </c>
      <c r="D1720" s="238">
        <v>68190</v>
      </c>
      <c r="E1720" s="239">
        <f t="shared" si="33"/>
        <v>0.35842970260006346</v>
      </c>
      <c r="F1720" s="238">
        <v>40347</v>
      </c>
    </row>
    <row r="1721" spans="1:6" ht="15">
      <c r="A1721" s="531" t="s">
        <v>849</v>
      </c>
      <c r="B1721" s="532">
        <v>7170355</v>
      </c>
      <c r="C1721" s="532">
        <v>0</v>
      </c>
      <c r="D1721" s="532">
        <v>0</v>
      </c>
      <c r="E1721" s="529">
        <f t="shared" si="33"/>
        <v>0</v>
      </c>
      <c r="F1721" s="532">
        <v>0</v>
      </c>
    </row>
    <row r="1722" spans="1:6" ht="15">
      <c r="A1722" s="531" t="s">
        <v>855</v>
      </c>
      <c r="B1722" s="532">
        <v>11854296</v>
      </c>
      <c r="C1722" s="532">
        <v>68190</v>
      </c>
      <c r="D1722" s="532">
        <v>68190</v>
      </c>
      <c r="E1722" s="529">
        <f t="shared" si="33"/>
        <v>0.5752344972658013</v>
      </c>
      <c r="F1722" s="532">
        <v>40347</v>
      </c>
    </row>
    <row r="1723" spans="1:6" ht="26.25">
      <c r="A1723" s="531" t="s">
        <v>857</v>
      </c>
      <c r="B1723" s="532">
        <v>11854296</v>
      </c>
      <c r="C1723" s="532">
        <v>68190</v>
      </c>
      <c r="D1723" s="532">
        <v>68190</v>
      </c>
      <c r="E1723" s="529">
        <f t="shared" si="33"/>
        <v>0.5752344972658013</v>
      </c>
      <c r="F1723" s="532">
        <v>40347</v>
      </c>
    </row>
    <row r="1724" spans="1:6" ht="15">
      <c r="A1724" s="237" t="s">
        <v>983</v>
      </c>
      <c r="B1724" s="238">
        <v>19024651</v>
      </c>
      <c r="C1724" s="238">
        <v>68190</v>
      </c>
      <c r="D1724" s="238">
        <v>64885</v>
      </c>
      <c r="E1724" s="239">
        <f t="shared" si="33"/>
        <v>0.3410575048130975</v>
      </c>
      <c r="F1724" s="238">
        <v>37942.36</v>
      </c>
    </row>
    <row r="1725" spans="1:6" ht="15">
      <c r="A1725" s="531" t="s">
        <v>860</v>
      </c>
      <c r="B1725" s="532">
        <v>746960</v>
      </c>
      <c r="C1725" s="532">
        <v>45329</v>
      </c>
      <c r="D1725" s="532">
        <v>42024</v>
      </c>
      <c r="E1725" s="529">
        <f t="shared" si="33"/>
        <v>5.62600406982971</v>
      </c>
      <c r="F1725" s="532">
        <v>24567</v>
      </c>
    </row>
    <row r="1726" spans="1:6" ht="15">
      <c r="A1726" s="531" t="s">
        <v>862</v>
      </c>
      <c r="B1726" s="532">
        <v>746960</v>
      </c>
      <c r="C1726" s="532">
        <v>45329</v>
      </c>
      <c r="D1726" s="532">
        <v>42024</v>
      </c>
      <c r="E1726" s="529">
        <f t="shared" si="33"/>
        <v>5.62600406982971</v>
      </c>
      <c r="F1726" s="532">
        <v>24567</v>
      </c>
    </row>
    <row r="1727" spans="1:6" ht="15">
      <c r="A1727" s="531" t="s">
        <v>870</v>
      </c>
      <c r="B1727" s="532">
        <v>746960</v>
      </c>
      <c r="C1727" s="532">
        <v>45329</v>
      </c>
      <c r="D1727" s="532">
        <v>42024</v>
      </c>
      <c r="E1727" s="529">
        <f t="shared" si="33"/>
        <v>5.62600406982971</v>
      </c>
      <c r="F1727" s="532">
        <v>24567</v>
      </c>
    </row>
    <row r="1728" spans="1:6" ht="15">
      <c r="A1728" s="531" t="s">
        <v>936</v>
      </c>
      <c r="B1728" s="532">
        <v>18277691</v>
      </c>
      <c r="C1728" s="532">
        <v>22861</v>
      </c>
      <c r="D1728" s="532">
        <v>22861</v>
      </c>
      <c r="E1728" s="529">
        <f t="shared" si="33"/>
        <v>0.1250759737649575</v>
      </c>
      <c r="F1728" s="532">
        <v>13375.36</v>
      </c>
    </row>
    <row r="1729" spans="1:6" ht="15">
      <c r="A1729" s="531" t="s">
        <v>938</v>
      </c>
      <c r="B1729" s="532">
        <v>18277691</v>
      </c>
      <c r="C1729" s="532">
        <v>22861</v>
      </c>
      <c r="D1729" s="532">
        <v>22861</v>
      </c>
      <c r="E1729" s="529">
        <f t="shared" si="33"/>
        <v>0.1250759737649575</v>
      </c>
      <c r="F1729" s="532">
        <v>13375.36</v>
      </c>
    </row>
    <row r="1730" spans="1:6" ht="15">
      <c r="A1730" s="531" t="s">
        <v>444</v>
      </c>
      <c r="B1730" s="532">
        <v>0</v>
      </c>
      <c r="C1730" s="532">
        <v>0</v>
      </c>
      <c r="D1730" s="532">
        <v>3305</v>
      </c>
      <c r="E1730" s="534" t="s">
        <v>440</v>
      </c>
      <c r="F1730" s="532">
        <v>2404.64</v>
      </c>
    </row>
    <row r="1731" spans="1:6" ht="15">
      <c r="A1731" s="237" t="s">
        <v>1011</v>
      </c>
      <c r="B1731" s="238"/>
      <c r="C1731" s="238"/>
      <c r="D1731" s="238"/>
      <c r="E1731" s="529"/>
      <c r="F1731" s="238"/>
    </row>
    <row r="1732" spans="1:6" ht="15">
      <c r="A1732" s="237" t="s">
        <v>846</v>
      </c>
      <c r="B1732" s="238">
        <v>209538</v>
      </c>
      <c r="C1732" s="238">
        <v>1225</v>
      </c>
      <c r="D1732" s="238">
        <v>1225</v>
      </c>
      <c r="E1732" s="239">
        <f aca="true" t="shared" si="34" ref="E1732:E1757">D1732/B1732*100</f>
        <v>0.5846194962250284</v>
      </c>
      <c r="F1732" s="238">
        <v>325</v>
      </c>
    </row>
    <row r="1733" spans="1:6" ht="15">
      <c r="A1733" s="531" t="s">
        <v>849</v>
      </c>
      <c r="B1733" s="532">
        <v>140561</v>
      </c>
      <c r="C1733" s="532">
        <v>0</v>
      </c>
      <c r="D1733" s="532">
        <v>0</v>
      </c>
      <c r="E1733" s="529">
        <f t="shared" si="34"/>
        <v>0</v>
      </c>
      <c r="F1733" s="532">
        <v>0</v>
      </c>
    </row>
    <row r="1734" spans="1:6" ht="15">
      <c r="A1734" s="531" t="s">
        <v>855</v>
      </c>
      <c r="B1734" s="532">
        <v>68977</v>
      </c>
      <c r="C1734" s="532">
        <v>1225</v>
      </c>
      <c r="D1734" s="532">
        <v>1225</v>
      </c>
      <c r="E1734" s="529">
        <f t="shared" si="34"/>
        <v>1.7759543036084493</v>
      </c>
      <c r="F1734" s="532">
        <v>325</v>
      </c>
    </row>
    <row r="1735" spans="1:6" ht="26.25">
      <c r="A1735" s="531" t="s">
        <v>857</v>
      </c>
      <c r="B1735" s="532">
        <v>68977</v>
      </c>
      <c r="C1735" s="532">
        <v>1225</v>
      </c>
      <c r="D1735" s="532">
        <v>1225</v>
      </c>
      <c r="E1735" s="529">
        <f t="shared" si="34"/>
        <v>1.7759543036084493</v>
      </c>
      <c r="F1735" s="532">
        <v>325</v>
      </c>
    </row>
    <row r="1736" spans="1:6" ht="15">
      <c r="A1736" s="237" t="s">
        <v>983</v>
      </c>
      <c r="B1736" s="238">
        <f>532145</f>
        <v>532145</v>
      </c>
      <c r="C1736" s="238">
        <v>1225</v>
      </c>
      <c r="D1736" s="238">
        <v>1104.09</v>
      </c>
      <c r="E1736" s="239">
        <f t="shared" si="34"/>
        <v>0.20747916451343149</v>
      </c>
      <c r="F1736" s="238">
        <v>1104.09</v>
      </c>
    </row>
    <row r="1737" spans="1:6" ht="15">
      <c r="A1737" s="531" t="s">
        <v>860</v>
      </c>
      <c r="B1737" s="532">
        <v>295979</v>
      </c>
      <c r="C1737" s="532">
        <v>1225</v>
      </c>
      <c r="D1737" s="532">
        <v>1104.09</v>
      </c>
      <c r="E1737" s="529">
        <f t="shared" si="34"/>
        <v>0.3730298433334797</v>
      </c>
      <c r="F1737" s="532">
        <v>1104.09</v>
      </c>
    </row>
    <row r="1738" spans="1:6" ht="15">
      <c r="A1738" s="531" t="s">
        <v>862</v>
      </c>
      <c r="B1738" s="532">
        <v>295979</v>
      </c>
      <c r="C1738" s="532">
        <v>1225</v>
      </c>
      <c r="D1738" s="532">
        <v>1104.09</v>
      </c>
      <c r="E1738" s="529">
        <f t="shared" si="34"/>
        <v>0.3730298433334797</v>
      </c>
      <c r="F1738" s="532">
        <v>1104.09</v>
      </c>
    </row>
    <row r="1739" spans="1:6" ht="15">
      <c r="A1739" s="531" t="s">
        <v>864</v>
      </c>
      <c r="B1739" s="532">
        <v>18500</v>
      </c>
      <c r="C1739" s="532">
        <v>1225</v>
      </c>
      <c r="D1739" s="532">
        <v>1104.09</v>
      </c>
      <c r="E1739" s="529">
        <f t="shared" si="34"/>
        <v>5.968054054054053</v>
      </c>
      <c r="F1739" s="532">
        <v>1104.09</v>
      </c>
    </row>
    <row r="1740" spans="1:6" ht="15">
      <c r="A1740" s="531" t="s">
        <v>866</v>
      </c>
      <c r="B1740" s="532">
        <v>14900</v>
      </c>
      <c r="C1740" s="532">
        <v>925</v>
      </c>
      <c r="D1740" s="532">
        <v>922.75</v>
      </c>
      <c r="E1740" s="529">
        <f t="shared" si="34"/>
        <v>6.192953020134228</v>
      </c>
      <c r="F1740" s="532">
        <v>922.75</v>
      </c>
    </row>
    <row r="1741" spans="1:6" ht="15">
      <c r="A1741" s="531" t="s">
        <v>870</v>
      </c>
      <c r="B1741" s="532">
        <v>277479</v>
      </c>
      <c r="C1741" s="532">
        <v>0</v>
      </c>
      <c r="D1741" s="532">
        <v>0</v>
      </c>
      <c r="E1741" s="529">
        <f t="shared" si="34"/>
        <v>0</v>
      </c>
      <c r="F1741" s="532">
        <v>0</v>
      </c>
    </row>
    <row r="1742" spans="1:6" ht="15">
      <c r="A1742" s="531" t="s">
        <v>936</v>
      </c>
      <c r="B1742" s="532">
        <v>236166</v>
      </c>
      <c r="C1742" s="532">
        <v>0</v>
      </c>
      <c r="D1742" s="532">
        <v>0</v>
      </c>
      <c r="E1742" s="529">
        <f t="shared" si="34"/>
        <v>0</v>
      </c>
      <c r="F1742" s="532">
        <v>0</v>
      </c>
    </row>
    <row r="1743" spans="1:6" ht="15">
      <c r="A1743" s="531" t="s">
        <v>938</v>
      </c>
      <c r="B1743" s="532">
        <v>236166</v>
      </c>
      <c r="C1743" s="532">
        <v>0</v>
      </c>
      <c r="D1743" s="532">
        <v>0</v>
      </c>
      <c r="E1743" s="529">
        <f t="shared" si="34"/>
        <v>0</v>
      </c>
      <c r="F1743" s="532">
        <v>0</v>
      </c>
    </row>
    <row r="1744" spans="1:6" ht="15">
      <c r="A1744" s="531" t="s">
        <v>444</v>
      </c>
      <c r="B1744" s="532">
        <f>B1732-B1736</f>
        <v>-322607</v>
      </c>
      <c r="C1744" s="532">
        <v>0</v>
      </c>
      <c r="D1744" s="532">
        <v>120.91</v>
      </c>
      <c r="E1744" s="534" t="s">
        <v>440</v>
      </c>
      <c r="F1744" s="532">
        <v>-779.09</v>
      </c>
    </row>
    <row r="1745" spans="1:6" ht="15">
      <c r="A1745" s="531" t="s">
        <v>445</v>
      </c>
      <c r="B1745" s="532">
        <f>-B1744</f>
        <v>322607</v>
      </c>
      <c r="C1745" s="532">
        <v>0</v>
      </c>
      <c r="D1745" s="535" t="s">
        <v>440</v>
      </c>
      <c r="E1745" s="534" t="s">
        <v>440</v>
      </c>
      <c r="F1745" s="535" t="s">
        <v>440</v>
      </c>
    </row>
    <row r="1746" spans="1:6" ht="15">
      <c r="A1746" s="531" t="s">
        <v>510</v>
      </c>
      <c r="B1746" s="532">
        <f>B1745</f>
        <v>322607</v>
      </c>
      <c r="C1746" s="532">
        <v>0</v>
      </c>
      <c r="D1746" s="535" t="s">
        <v>440</v>
      </c>
      <c r="E1746" s="534" t="s">
        <v>440</v>
      </c>
      <c r="F1746" s="535" t="s">
        <v>440</v>
      </c>
    </row>
    <row r="1747" spans="1:6" ht="26.25">
      <c r="A1747" s="531" t="s">
        <v>512</v>
      </c>
      <c r="B1747" s="532">
        <f>B1745</f>
        <v>322607</v>
      </c>
      <c r="C1747" s="532">
        <v>0</v>
      </c>
      <c r="D1747" s="535" t="s">
        <v>440</v>
      </c>
      <c r="E1747" s="534" t="s">
        <v>440</v>
      </c>
      <c r="F1747" s="535" t="s">
        <v>440</v>
      </c>
    </row>
    <row r="1748" spans="1:6" ht="15">
      <c r="A1748" s="237" t="s">
        <v>1034</v>
      </c>
      <c r="B1748" s="238"/>
      <c r="C1748" s="238">
        <v>0</v>
      </c>
      <c r="D1748" s="535" t="s">
        <v>440</v>
      </c>
      <c r="E1748" s="534" t="s">
        <v>440</v>
      </c>
      <c r="F1748" s="535" t="s">
        <v>440</v>
      </c>
    </row>
    <row r="1749" spans="1:6" ht="15">
      <c r="A1749" s="237" t="s">
        <v>846</v>
      </c>
      <c r="B1749" s="238">
        <v>321000</v>
      </c>
      <c r="C1749" s="238">
        <v>121000</v>
      </c>
      <c r="D1749" s="238">
        <v>121000</v>
      </c>
      <c r="E1749" s="239">
        <f t="shared" si="34"/>
        <v>37.69470404984423</v>
      </c>
      <c r="F1749" s="238">
        <v>0</v>
      </c>
    </row>
    <row r="1750" spans="1:6" ht="15">
      <c r="A1750" s="531" t="s">
        <v>855</v>
      </c>
      <c r="B1750" s="532">
        <v>321000</v>
      </c>
      <c r="C1750" s="532">
        <v>121000</v>
      </c>
      <c r="D1750" s="532">
        <v>121000</v>
      </c>
      <c r="E1750" s="529">
        <f t="shared" si="34"/>
        <v>37.69470404984423</v>
      </c>
      <c r="F1750" s="532">
        <v>0</v>
      </c>
    </row>
    <row r="1751" spans="1:6" ht="26.25">
      <c r="A1751" s="531" t="s">
        <v>857</v>
      </c>
      <c r="B1751" s="532">
        <v>321000</v>
      </c>
      <c r="C1751" s="532">
        <v>121000</v>
      </c>
      <c r="D1751" s="532">
        <v>121000</v>
      </c>
      <c r="E1751" s="529">
        <f t="shared" si="34"/>
        <v>37.69470404984423</v>
      </c>
      <c r="F1751" s="532">
        <v>0</v>
      </c>
    </row>
    <row r="1752" spans="1:6" ht="15">
      <c r="A1752" s="237" t="s">
        <v>983</v>
      </c>
      <c r="B1752" s="238">
        <v>321000</v>
      </c>
      <c r="C1752" s="238">
        <v>121000</v>
      </c>
      <c r="D1752" s="238">
        <v>120999.16</v>
      </c>
      <c r="E1752" s="239">
        <f t="shared" si="34"/>
        <v>37.69444236760125</v>
      </c>
      <c r="F1752" s="238">
        <v>120999.16</v>
      </c>
    </row>
    <row r="1753" spans="1:6" ht="15">
      <c r="A1753" s="531" t="s">
        <v>860</v>
      </c>
      <c r="B1753" s="532">
        <v>321000</v>
      </c>
      <c r="C1753" s="532">
        <v>121000</v>
      </c>
      <c r="D1753" s="532">
        <v>120999.16</v>
      </c>
      <c r="E1753" s="529">
        <f t="shared" si="34"/>
        <v>37.69444236760125</v>
      </c>
      <c r="F1753" s="532">
        <v>120999.16</v>
      </c>
    </row>
    <row r="1754" spans="1:6" ht="26.25">
      <c r="A1754" s="531" t="s">
        <v>920</v>
      </c>
      <c r="B1754" s="532">
        <v>121000</v>
      </c>
      <c r="C1754" s="532">
        <v>121000</v>
      </c>
      <c r="D1754" s="532">
        <v>120999.16</v>
      </c>
      <c r="E1754" s="529">
        <f t="shared" si="34"/>
        <v>99.99930578512397</v>
      </c>
      <c r="F1754" s="532">
        <v>120999.16</v>
      </c>
    </row>
    <row r="1755" spans="1:6" ht="15">
      <c r="A1755" s="531" t="s">
        <v>924</v>
      </c>
      <c r="B1755" s="532">
        <v>121000</v>
      </c>
      <c r="C1755" s="532">
        <v>121000</v>
      </c>
      <c r="D1755" s="532">
        <v>120999.16</v>
      </c>
      <c r="E1755" s="529">
        <f t="shared" si="34"/>
        <v>99.99930578512397</v>
      </c>
      <c r="F1755" s="532">
        <v>120999.16</v>
      </c>
    </row>
    <row r="1756" spans="1:6" ht="15">
      <c r="A1756" s="531" t="s">
        <v>926</v>
      </c>
      <c r="B1756" s="532">
        <v>200000</v>
      </c>
      <c r="C1756" s="532">
        <v>0</v>
      </c>
      <c r="D1756" s="532">
        <v>0</v>
      </c>
      <c r="E1756" s="529">
        <f t="shared" si="34"/>
        <v>0</v>
      </c>
      <c r="F1756" s="532">
        <v>0</v>
      </c>
    </row>
    <row r="1757" spans="1:6" ht="39">
      <c r="A1757" s="531" t="s">
        <v>934</v>
      </c>
      <c r="B1757" s="532">
        <v>200000</v>
      </c>
      <c r="C1757" s="532">
        <v>0</v>
      </c>
      <c r="D1757" s="532">
        <v>0</v>
      </c>
      <c r="E1757" s="529">
        <f t="shared" si="34"/>
        <v>0</v>
      </c>
      <c r="F1757" s="532">
        <v>0</v>
      </c>
    </row>
    <row r="1758" spans="1:6" ht="15">
      <c r="A1758" s="531" t="s">
        <v>444</v>
      </c>
      <c r="B1758" s="532">
        <v>0</v>
      </c>
      <c r="C1758" s="532">
        <v>0</v>
      </c>
      <c r="D1758" s="532">
        <v>0.84</v>
      </c>
      <c r="E1758" s="534" t="s">
        <v>440</v>
      </c>
      <c r="F1758" s="532">
        <v>-120999.16</v>
      </c>
    </row>
    <row r="1759" spans="1:6" ht="15">
      <c r="A1759" s="237" t="s">
        <v>777</v>
      </c>
      <c r="B1759" s="238"/>
      <c r="C1759" s="238"/>
      <c r="D1759" s="238"/>
      <c r="E1759" s="529"/>
      <c r="F1759" s="238"/>
    </row>
    <row r="1760" spans="1:6" ht="15">
      <c r="A1760" s="237" t="s">
        <v>846</v>
      </c>
      <c r="B1760" s="238">
        <v>22144</v>
      </c>
      <c r="C1760" s="238">
        <v>2798</v>
      </c>
      <c r="D1760" s="238">
        <v>14959</v>
      </c>
      <c r="E1760" s="239">
        <f aca="true" t="shared" si="35" ref="E1760:E1813">D1760/B1760*100</f>
        <v>67.55328757225433</v>
      </c>
      <c r="F1760" s="238">
        <v>530</v>
      </c>
    </row>
    <row r="1761" spans="1:6" ht="15">
      <c r="A1761" s="531" t="s">
        <v>849</v>
      </c>
      <c r="B1761" s="532">
        <v>13899</v>
      </c>
      <c r="C1761" s="532">
        <v>1738</v>
      </c>
      <c r="D1761" s="532">
        <v>13899</v>
      </c>
      <c r="E1761" s="529">
        <f t="shared" si="35"/>
        <v>100</v>
      </c>
      <c r="F1761" s="532">
        <v>0</v>
      </c>
    </row>
    <row r="1762" spans="1:6" ht="15">
      <c r="A1762" s="531" t="s">
        <v>855</v>
      </c>
      <c r="B1762" s="532">
        <v>8245</v>
      </c>
      <c r="C1762" s="532">
        <v>1060</v>
      </c>
      <c r="D1762" s="532">
        <v>1060</v>
      </c>
      <c r="E1762" s="529">
        <f t="shared" si="35"/>
        <v>12.856276531231048</v>
      </c>
      <c r="F1762" s="532">
        <v>530</v>
      </c>
    </row>
    <row r="1763" spans="1:6" ht="26.25">
      <c r="A1763" s="531" t="s">
        <v>857</v>
      </c>
      <c r="B1763" s="532">
        <v>8245</v>
      </c>
      <c r="C1763" s="532">
        <v>1060</v>
      </c>
      <c r="D1763" s="532">
        <v>1060</v>
      </c>
      <c r="E1763" s="529">
        <f t="shared" si="35"/>
        <v>12.856276531231048</v>
      </c>
      <c r="F1763" s="532">
        <v>530</v>
      </c>
    </row>
    <row r="1764" spans="1:6" ht="15">
      <c r="A1764" s="237" t="s">
        <v>983</v>
      </c>
      <c r="B1764" s="238">
        <v>22144</v>
      </c>
      <c r="C1764" s="238">
        <v>2798</v>
      </c>
      <c r="D1764" s="238">
        <v>2797.83</v>
      </c>
      <c r="E1764" s="239">
        <f t="shared" si="35"/>
        <v>12.634709176300577</v>
      </c>
      <c r="F1764" s="238">
        <v>1495.9</v>
      </c>
    </row>
    <row r="1765" spans="1:6" ht="15">
      <c r="A1765" s="531" t="s">
        <v>860</v>
      </c>
      <c r="B1765" s="532">
        <v>22144</v>
      </c>
      <c r="C1765" s="532">
        <v>2798</v>
      </c>
      <c r="D1765" s="532">
        <v>2797.83</v>
      </c>
      <c r="E1765" s="529">
        <f t="shared" si="35"/>
        <v>12.634709176300577</v>
      </c>
      <c r="F1765" s="532">
        <v>1495.9</v>
      </c>
    </row>
    <row r="1766" spans="1:6" ht="15">
      <c r="A1766" s="531" t="s">
        <v>862</v>
      </c>
      <c r="B1766" s="532">
        <v>22144</v>
      </c>
      <c r="C1766" s="532">
        <v>2798</v>
      </c>
      <c r="D1766" s="532">
        <v>2797.83</v>
      </c>
      <c r="E1766" s="529">
        <f t="shared" si="35"/>
        <v>12.634709176300577</v>
      </c>
      <c r="F1766" s="532">
        <v>1495.9</v>
      </c>
    </row>
    <row r="1767" spans="1:6" ht="15">
      <c r="A1767" s="531" t="s">
        <v>864</v>
      </c>
      <c r="B1767" s="532">
        <v>10424</v>
      </c>
      <c r="C1767" s="532">
        <v>1738</v>
      </c>
      <c r="D1767" s="532">
        <v>1737.83</v>
      </c>
      <c r="E1767" s="529">
        <f t="shared" si="35"/>
        <v>16.6714313123561</v>
      </c>
      <c r="F1767" s="532">
        <v>965.9</v>
      </c>
    </row>
    <row r="1768" spans="1:6" ht="15">
      <c r="A1768" s="531" t="s">
        <v>866</v>
      </c>
      <c r="B1768" s="532">
        <v>8400</v>
      </c>
      <c r="C1768" s="532">
        <v>1400</v>
      </c>
      <c r="D1768" s="532">
        <v>1399.92</v>
      </c>
      <c r="E1768" s="529">
        <f t="shared" si="35"/>
        <v>16.665714285714287</v>
      </c>
      <c r="F1768" s="532">
        <v>772.53</v>
      </c>
    </row>
    <row r="1769" spans="1:6" ht="15">
      <c r="A1769" s="531" t="s">
        <v>870</v>
      </c>
      <c r="B1769" s="532">
        <v>11720</v>
      </c>
      <c r="C1769" s="532">
        <v>1060</v>
      </c>
      <c r="D1769" s="532">
        <v>1060</v>
      </c>
      <c r="E1769" s="529">
        <f t="shared" si="35"/>
        <v>9.044368600682594</v>
      </c>
      <c r="F1769" s="532">
        <v>530</v>
      </c>
    </row>
    <row r="1770" spans="1:6" ht="15">
      <c r="A1770" s="531" t="s">
        <v>444</v>
      </c>
      <c r="B1770" s="532">
        <v>0</v>
      </c>
      <c r="C1770" s="532">
        <v>0</v>
      </c>
      <c r="D1770" s="532">
        <v>12161.17</v>
      </c>
      <c r="E1770" s="534" t="s">
        <v>440</v>
      </c>
      <c r="F1770" s="532">
        <v>-965.9</v>
      </c>
    </row>
    <row r="1771" spans="1:6" ht="15">
      <c r="A1771" s="237" t="s">
        <v>808</v>
      </c>
      <c r="B1771" s="238"/>
      <c r="C1771" s="238"/>
      <c r="D1771" s="238"/>
      <c r="E1771" s="529"/>
      <c r="F1771" s="238"/>
    </row>
    <row r="1772" spans="1:6" ht="15">
      <c r="A1772" s="237" t="s">
        <v>846</v>
      </c>
      <c r="B1772" s="238">
        <v>20992</v>
      </c>
      <c r="C1772" s="238">
        <v>0</v>
      </c>
      <c r="D1772" s="238">
        <v>0</v>
      </c>
      <c r="E1772" s="239">
        <f t="shared" si="35"/>
        <v>0</v>
      </c>
      <c r="F1772" s="238">
        <v>0</v>
      </c>
    </row>
    <row r="1773" spans="1:6" ht="15">
      <c r="A1773" s="531" t="s">
        <v>849</v>
      </c>
      <c r="B1773" s="532">
        <v>20992</v>
      </c>
      <c r="C1773" s="532">
        <v>0</v>
      </c>
      <c r="D1773" s="532">
        <v>0</v>
      </c>
      <c r="E1773" s="529">
        <f t="shared" si="35"/>
        <v>0</v>
      </c>
      <c r="F1773" s="532">
        <v>0</v>
      </c>
    </row>
    <row r="1774" spans="1:6" ht="15">
      <c r="A1774" s="237" t="s">
        <v>983</v>
      </c>
      <c r="B1774" s="238">
        <v>95962</v>
      </c>
      <c r="C1774" s="238">
        <v>7300</v>
      </c>
      <c r="D1774" s="238">
        <v>5130.15</v>
      </c>
      <c r="E1774" s="239">
        <f t="shared" si="35"/>
        <v>5.346022383860278</v>
      </c>
      <c r="F1774" s="238">
        <v>4195.18</v>
      </c>
    </row>
    <row r="1775" spans="1:6" ht="15">
      <c r="A1775" s="531" t="s">
        <v>860</v>
      </c>
      <c r="B1775" s="532">
        <v>95962</v>
      </c>
      <c r="C1775" s="532">
        <v>7300</v>
      </c>
      <c r="D1775" s="532">
        <v>5130.15</v>
      </c>
      <c r="E1775" s="529">
        <f t="shared" si="35"/>
        <v>5.346022383860278</v>
      </c>
      <c r="F1775" s="532">
        <v>4195.18</v>
      </c>
    </row>
    <row r="1776" spans="1:6" ht="15">
      <c r="A1776" s="531" t="s">
        <v>862</v>
      </c>
      <c r="B1776" s="532">
        <v>95962</v>
      </c>
      <c r="C1776" s="532">
        <v>7300</v>
      </c>
      <c r="D1776" s="532">
        <v>5130.15</v>
      </c>
      <c r="E1776" s="529">
        <f t="shared" si="35"/>
        <v>5.346022383860278</v>
      </c>
      <c r="F1776" s="532">
        <v>4195.18</v>
      </c>
    </row>
    <row r="1777" spans="1:6" ht="15">
      <c r="A1777" s="531" t="s">
        <v>864</v>
      </c>
      <c r="B1777" s="532">
        <v>58388</v>
      </c>
      <c r="C1777" s="532">
        <v>300</v>
      </c>
      <c r="D1777" s="532">
        <v>280.25</v>
      </c>
      <c r="E1777" s="529">
        <f t="shared" si="35"/>
        <v>0.4799787627594711</v>
      </c>
      <c r="F1777" s="532">
        <v>280.25</v>
      </c>
    </row>
    <row r="1778" spans="1:6" ht="15">
      <c r="A1778" s="531" t="s">
        <v>866</v>
      </c>
      <c r="B1778" s="532">
        <v>46205</v>
      </c>
      <c r="C1778" s="532">
        <v>0</v>
      </c>
      <c r="D1778" s="532">
        <v>0</v>
      </c>
      <c r="E1778" s="529">
        <f t="shared" si="35"/>
        <v>0</v>
      </c>
      <c r="F1778" s="532">
        <v>0</v>
      </c>
    </row>
    <row r="1779" spans="1:6" ht="15">
      <c r="A1779" s="531" t="s">
        <v>870</v>
      </c>
      <c r="B1779" s="532">
        <v>37574</v>
      </c>
      <c r="C1779" s="532">
        <v>7000</v>
      </c>
      <c r="D1779" s="532">
        <v>4849.9</v>
      </c>
      <c r="E1779" s="529">
        <f t="shared" si="35"/>
        <v>12.907595677862352</v>
      </c>
      <c r="F1779" s="532">
        <v>3914.93</v>
      </c>
    </row>
    <row r="1780" spans="1:6" ht="15">
      <c r="A1780" s="531" t="s">
        <v>444</v>
      </c>
      <c r="B1780" s="532">
        <v>-74970</v>
      </c>
      <c r="C1780" s="532">
        <v>-7300</v>
      </c>
      <c r="D1780" s="532">
        <v>-5130.15</v>
      </c>
      <c r="E1780" s="534" t="s">
        <v>440</v>
      </c>
      <c r="F1780" s="532">
        <v>-4195.18</v>
      </c>
    </row>
    <row r="1781" spans="1:6" ht="15">
      <c r="A1781" s="531" t="s">
        <v>445</v>
      </c>
      <c r="B1781" s="532">
        <v>74970</v>
      </c>
      <c r="C1781" s="532">
        <v>7300</v>
      </c>
      <c r="D1781" s="535" t="s">
        <v>440</v>
      </c>
      <c r="E1781" s="534" t="s">
        <v>440</v>
      </c>
      <c r="F1781" s="535" t="s">
        <v>440</v>
      </c>
    </row>
    <row r="1782" spans="1:6" ht="15">
      <c r="A1782" s="531" t="s">
        <v>510</v>
      </c>
      <c r="B1782" s="532">
        <v>74970</v>
      </c>
      <c r="C1782" s="532">
        <v>7300</v>
      </c>
      <c r="D1782" s="535" t="s">
        <v>440</v>
      </c>
      <c r="E1782" s="534" t="s">
        <v>440</v>
      </c>
      <c r="F1782" s="535" t="s">
        <v>440</v>
      </c>
    </row>
    <row r="1783" spans="1:6" ht="26.25">
      <c r="A1783" s="531" t="s">
        <v>512</v>
      </c>
      <c r="B1783" s="532">
        <v>74970</v>
      </c>
      <c r="C1783" s="532">
        <v>7300</v>
      </c>
      <c r="D1783" s="535" t="s">
        <v>440</v>
      </c>
      <c r="E1783" s="534" t="s">
        <v>440</v>
      </c>
      <c r="F1783" s="535" t="s">
        <v>440</v>
      </c>
    </row>
    <row r="1784" spans="1:6" ht="15">
      <c r="A1784" s="237" t="s">
        <v>823</v>
      </c>
      <c r="B1784" s="238"/>
      <c r="C1784" s="238"/>
      <c r="D1784" s="238"/>
      <c r="E1784" s="529"/>
      <c r="F1784" s="238"/>
    </row>
    <row r="1785" spans="1:6" ht="15">
      <c r="A1785" s="237" t="s">
        <v>846</v>
      </c>
      <c r="B1785" s="238">
        <v>33079</v>
      </c>
      <c r="C1785" s="238">
        <v>11563</v>
      </c>
      <c r="D1785" s="238">
        <v>5973.83</v>
      </c>
      <c r="E1785" s="239">
        <f t="shared" si="35"/>
        <v>18.059282324133136</v>
      </c>
      <c r="F1785" s="238">
        <v>0</v>
      </c>
    </row>
    <row r="1786" spans="1:6" ht="15">
      <c r="A1786" s="531" t="s">
        <v>849</v>
      </c>
      <c r="B1786" s="532">
        <v>33079</v>
      </c>
      <c r="C1786" s="532">
        <v>11563</v>
      </c>
      <c r="D1786" s="532">
        <v>5973.83</v>
      </c>
      <c r="E1786" s="529">
        <f t="shared" si="35"/>
        <v>18.059282324133136</v>
      </c>
      <c r="F1786" s="532">
        <v>0</v>
      </c>
    </row>
    <row r="1787" spans="1:6" ht="15">
      <c r="A1787" s="237" t="s">
        <v>983</v>
      </c>
      <c r="B1787" s="238">
        <v>48897</v>
      </c>
      <c r="C1787" s="238">
        <v>11563</v>
      </c>
      <c r="D1787" s="238">
        <v>0</v>
      </c>
      <c r="E1787" s="239">
        <f t="shared" si="35"/>
        <v>0</v>
      </c>
      <c r="F1787" s="238">
        <v>0</v>
      </c>
    </row>
    <row r="1788" spans="1:6" ht="15">
      <c r="A1788" s="531" t="s">
        <v>860</v>
      </c>
      <c r="B1788" s="532">
        <v>48897</v>
      </c>
      <c r="C1788" s="532">
        <v>11563</v>
      </c>
      <c r="D1788" s="532">
        <v>0</v>
      </c>
      <c r="E1788" s="529">
        <f t="shared" si="35"/>
        <v>0</v>
      </c>
      <c r="F1788" s="532">
        <v>0</v>
      </c>
    </row>
    <row r="1789" spans="1:6" ht="15">
      <c r="A1789" s="531" t="s">
        <v>862</v>
      </c>
      <c r="B1789" s="532">
        <v>48897</v>
      </c>
      <c r="C1789" s="532">
        <v>11563</v>
      </c>
      <c r="D1789" s="532">
        <v>0</v>
      </c>
      <c r="E1789" s="529">
        <f t="shared" si="35"/>
        <v>0</v>
      </c>
      <c r="F1789" s="532">
        <v>0</v>
      </c>
    </row>
    <row r="1790" spans="1:6" ht="15">
      <c r="A1790" s="531" t="s">
        <v>864</v>
      </c>
      <c r="B1790" s="532">
        <v>22180</v>
      </c>
      <c r="C1790" s="532">
        <v>5894</v>
      </c>
      <c r="D1790" s="532">
        <v>0</v>
      </c>
      <c r="E1790" s="529">
        <f t="shared" si="35"/>
        <v>0</v>
      </c>
      <c r="F1790" s="532">
        <v>0</v>
      </c>
    </row>
    <row r="1791" spans="1:6" ht="15">
      <c r="A1791" s="531" t="s">
        <v>866</v>
      </c>
      <c r="B1791" s="532">
        <v>18339</v>
      </c>
      <c r="C1791" s="532">
        <v>5139</v>
      </c>
      <c r="D1791" s="532">
        <v>0</v>
      </c>
      <c r="E1791" s="529">
        <f t="shared" si="35"/>
        <v>0</v>
      </c>
      <c r="F1791" s="532">
        <v>0</v>
      </c>
    </row>
    <row r="1792" spans="1:6" ht="15">
      <c r="A1792" s="531" t="s">
        <v>870</v>
      </c>
      <c r="B1792" s="532">
        <v>26717</v>
      </c>
      <c r="C1792" s="532">
        <v>5669</v>
      </c>
      <c r="D1792" s="532">
        <v>0</v>
      </c>
      <c r="E1792" s="529">
        <f t="shared" si="35"/>
        <v>0</v>
      </c>
      <c r="F1792" s="532">
        <v>0</v>
      </c>
    </row>
    <row r="1793" spans="1:6" ht="15">
      <c r="A1793" s="531" t="s">
        <v>444</v>
      </c>
      <c r="B1793" s="532">
        <f>B1785-B1787</f>
        <v>-15818</v>
      </c>
      <c r="C1793" s="532">
        <v>0</v>
      </c>
      <c r="D1793" s="532">
        <v>5973.83</v>
      </c>
      <c r="E1793" s="534" t="s">
        <v>440</v>
      </c>
      <c r="F1793" s="532">
        <v>0</v>
      </c>
    </row>
    <row r="1794" spans="1:6" ht="15">
      <c r="A1794" s="531" t="s">
        <v>445</v>
      </c>
      <c r="B1794" s="532">
        <f>-B1793</f>
        <v>15818</v>
      </c>
      <c r="C1794" s="532">
        <v>0</v>
      </c>
      <c r="D1794" s="535" t="s">
        <v>440</v>
      </c>
      <c r="E1794" s="534" t="s">
        <v>440</v>
      </c>
      <c r="F1794" s="535" t="s">
        <v>440</v>
      </c>
    </row>
    <row r="1795" spans="1:6" ht="15">
      <c r="A1795" s="531" t="s">
        <v>510</v>
      </c>
      <c r="B1795" s="532">
        <f>B1794</f>
        <v>15818</v>
      </c>
      <c r="C1795" s="532">
        <v>0</v>
      </c>
      <c r="D1795" s="535" t="s">
        <v>440</v>
      </c>
      <c r="E1795" s="534" t="s">
        <v>440</v>
      </c>
      <c r="F1795" s="535" t="s">
        <v>440</v>
      </c>
    </row>
    <row r="1796" spans="1:6" ht="26.25">
      <c r="A1796" s="531" t="s">
        <v>512</v>
      </c>
      <c r="B1796" s="532">
        <f>B1795</f>
        <v>15818</v>
      </c>
      <c r="C1796" s="532">
        <v>0</v>
      </c>
      <c r="D1796" s="535" t="s">
        <v>440</v>
      </c>
      <c r="E1796" s="534" t="s">
        <v>440</v>
      </c>
      <c r="F1796" s="535" t="s">
        <v>440</v>
      </c>
    </row>
    <row r="1797" spans="1:6" ht="26.25">
      <c r="A1797" s="237" t="s">
        <v>356</v>
      </c>
      <c r="B1797" s="238"/>
      <c r="C1797" s="238"/>
      <c r="D1797" s="238"/>
      <c r="E1797" s="529"/>
      <c r="F1797" s="238"/>
    </row>
    <row r="1798" spans="1:6" ht="15">
      <c r="A1798" s="237" t="s">
        <v>846</v>
      </c>
      <c r="B1798" s="238">
        <v>51835831</v>
      </c>
      <c r="C1798" s="238">
        <v>8147676</v>
      </c>
      <c r="D1798" s="238">
        <v>8147676</v>
      </c>
      <c r="E1798" s="239">
        <f t="shared" si="35"/>
        <v>15.718231661029995</v>
      </c>
      <c r="F1798" s="238">
        <v>3147676</v>
      </c>
    </row>
    <row r="1799" spans="1:6" ht="15">
      <c r="A1799" s="531" t="s">
        <v>855</v>
      </c>
      <c r="B1799" s="532">
        <v>51835831</v>
      </c>
      <c r="C1799" s="532">
        <v>8147676</v>
      </c>
      <c r="D1799" s="532">
        <v>8147676</v>
      </c>
      <c r="E1799" s="529">
        <f t="shared" si="35"/>
        <v>15.718231661029995</v>
      </c>
      <c r="F1799" s="532">
        <v>3147676</v>
      </c>
    </row>
    <row r="1800" spans="1:6" ht="26.25">
      <c r="A1800" s="531" t="s">
        <v>857</v>
      </c>
      <c r="B1800" s="532">
        <v>51835831</v>
      </c>
      <c r="C1800" s="532">
        <v>8147676</v>
      </c>
      <c r="D1800" s="532">
        <v>8147676</v>
      </c>
      <c r="E1800" s="529">
        <f t="shared" si="35"/>
        <v>15.718231661029995</v>
      </c>
      <c r="F1800" s="532">
        <v>3147676</v>
      </c>
    </row>
    <row r="1801" spans="1:6" ht="15">
      <c r="A1801" s="237" t="s">
        <v>983</v>
      </c>
      <c r="B1801" s="238">
        <v>51835831</v>
      </c>
      <c r="C1801" s="238">
        <v>8147676</v>
      </c>
      <c r="D1801" s="238">
        <v>0</v>
      </c>
      <c r="E1801" s="239">
        <f t="shared" si="35"/>
        <v>0</v>
      </c>
      <c r="F1801" s="238">
        <v>0</v>
      </c>
    </row>
    <row r="1802" spans="1:6" ht="15">
      <c r="A1802" s="531" t="s">
        <v>860</v>
      </c>
      <c r="B1802" s="532">
        <v>51835831</v>
      </c>
      <c r="C1802" s="532">
        <v>8147676</v>
      </c>
      <c r="D1802" s="532">
        <v>0</v>
      </c>
      <c r="E1802" s="529">
        <f t="shared" si="35"/>
        <v>0</v>
      </c>
      <c r="F1802" s="532">
        <v>0</v>
      </c>
    </row>
    <row r="1803" spans="1:6" ht="15">
      <c r="A1803" s="531" t="s">
        <v>892</v>
      </c>
      <c r="B1803" s="532">
        <v>51835831</v>
      </c>
      <c r="C1803" s="532">
        <v>8147676</v>
      </c>
      <c r="D1803" s="532">
        <v>0</v>
      </c>
      <c r="E1803" s="529">
        <f t="shared" si="35"/>
        <v>0</v>
      </c>
      <c r="F1803" s="532">
        <v>0</v>
      </c>
    </row>
    <row r="1804" spans="1:6" ht="15">
      <c r="A1804" s="531" t="s">
        <v>894</v>
      </c>
      <c r="B1804" s="532">
        <v>51835831</v>
      </c>
      <c r="C1804" s="532">
        <v>8147676</v>
      </c>
      <c r="D1804" s="532">
        <v>0</v>
      </c>
      <c r="E1804" s="529">
        <f t="shared" si="35"/>
        <v>0</v>
      </c>
      <c r="F1804" s="532">
        <v>0</v>
      </c>
    </row>
    <row r="1805" spans="1:6" ht="15">
      <c r="A1805" s="531" t="s">
        <v>444</v>
      </c>
      <c r="B1805" s="532">
        <v>0</v>
      </c>
      <c r="C1805" s="532">
        <v>0</v>
      </c>
      <c r="D1805" s="532">
        <v>8147676</v>
      </c>
      <c r="E1805" s="534" t="s">
        <v>440</v>
      </c>
      <c r="F1805" s="532">
        <v>3147676</v>
      </c>
    </row>
    <row r="1806" spans="1:6" ht="26.25">
      <c r="A1806" s="237" t="s">
        <v>1070</v>
      </c>
      <c r="B1806" s="238"/>
      <c r="C1806" s="238"/>
      <c r="D1806" s="238"/>
      <c r="E1806" s="529"/>
      <c r="F1806" s="238"/>
    </row>
    <row r="1807" spans="1:6" ht="15">
      <c r="A1807" s="237" t="s">
        <v>846</v>
      </c>
      <c r="B1807" s="238">
        <v>51835831</v>
      </c>
      <c r="C1807" s="238">
        <v>8147676</v>
      </c>
      <c r="D1807" s="238">
        <v>8147676</v>
      </c>
      <c r="E1807" s="239">
        <f t="shared" si="35"/>
        <v>15.718231661029995</v>
      </c>
      <c r="F1807" s="238">
        <v>3147676</v>
      </c>
    </row>
    <row r="1808" spans="1:6" ht="15">
      <c r="A1808" s="531" t="s">
        <v>855</v>
      </c>
      <c r="B1808" s="532">
        <v>51835831</v>
      </c>
      <c r="C1808" s="532">
        <v>8147676</v>
      </c>
      <c r="D1808" s="532">
        <v>8147676</v>
      </c>
      <c r="E1808" s="529">
        <f t="shared" si="35"/>
        <v>15.718231661029995</v>
      </c>
      <c r="F1808" s="532">
        <v>3147676</v>
      </c>
    </row>
    <row r="1809" spans="1:6" ht="26.25">
      <c r="A1809" s="531" t="s">
        <v>857</v>
      </c>
      <c r="B1809" s="532">
        <v>51835831</v>
      </c>
      <c r="C1809" s="532">
        <v>8147676</v>
      </c>
      <c r="D1809" s="532">
        <v>8147676</v>
      </c>
      <c r="E1809" s="529">
        <f t="shared" si="35"/>
        <v>15.718231661029995</v>
      </c>
      <c r="F1809" s="532">
        <v>3147676</v>
      </c>
    </row>
    <row r="1810" spans="1:6" ht="15">
      <c r="A1810" s="237" t="s">
        <v>983</v>
      </c>
      <c r="B1810" s="238">
        <v>51835831</v>
      </c>
      <c r="C1810" s="238">
        <v>8147676</v>
      </c>
      <c r="D1810" s="238">
        <v>0</v>
      </c>
      <c r="E1810" s="239">
        <f t="shared" si="35"/>
        <v>0</v>
      </c>
      <c r="F1810" s="238">
        <v>0</v>
      </c>
    </row>
    <row r="1811" spans="1:6" ht="15">
      <c r="A1811" s="531" t="s">
        <v>860</v>
      </c>
      <c r="B1811" s="532">
        <v>51835831</v>
      </c>
      <c r="C1811" s="532">
        <v>8147676</v>
      </c>
      <c r="D1811" s="532">
        <v>0</v>
      </c>
      <c r="E1811" s="529">
        <f t="shared" si="35"/>
        <v>0</v>
      </c>
      <c r="F1811" s="532">
        <v>0</v>
      </c>
    </row>
    <row r="1812" spans="1:6" ht="15">
      <c r="A1812" s="531" t="s">
        <v>892</v>
      </c>
      <c r="B1812" s="532">
        <v>51835831</v>
      </c>
      <c r="C1812" s="532">
        <v>8147676</v>
      </c>
      <c r="D1812" s="532">
        <v>0</v>
      </c>
      <c r="E1812" s="529">
        <f t="shared" si="35"/>
        <v>0</v>
      </c>
      <c r="F1812" s="532">
        <v>0</v>
      </c>
    </row>
    <row r="1813" spans="1:6" ht="15">
      <c r="A1813" s="531" t="s">
        <v>894</v>
      </c>
      <c r="B1813" s="532">
        <v>51835831</v>
      </c>
      <c r="C1813" s="532">
        <v>8147676</v>
      </c>
      <c r="D1813" s="532">
        <v>0</v>
      </c>
      <c r="E1813" s="529">
        <f t="shared" si="35"/>
        <v>0</v>
      </c>
      <c r="F1813" s="532">
        <v>0</v>
      </c>
    </row>
    <row r="1814" spans="1:6" ht="15">
      <c r="A1814" s="531" t="s">
        <v>444</v>
      </c>
      <c r="B1814" s="532">
        <v>0</v>
      </c>
      <c r="C1814" s="532">
        <v>0</v>
      </c>
      <c r="D1814" s="532">
        <v>8147676</v>
      </c>
      <c r="E1814" s="534" t="s">
        <v>440</v>
      </c>
      <c r="F1814" s="532">
        <v>3147676</v>
      </c>
    </row>
    <row r="1815" spans="1:6" ht="15">
      <c r="A1815" s="237" t="s">
        <v>357</v>
      </c>
      <c r="B1815" s="238"/>
      <c r="C1815" s="238"/>
      <c r="D1815" s="238"/>
      <c r="E1815" s="529"/>
      <c r="F1815" s="238"/>
    </row>
    <row r="1816" spans="1:6" ht="15">
      <c r="A1816" s="237" t="s">
        <v>846</v>
      </c>
      <c r="B1816" s="238">
        <v>33220027</v>
      </c>
      <c r="C1816" s="238">
        <v>3268136</v>
      </c>
      <c r="D1816" s="238">
        <v>3268136</v>
      </c>
      <c r="E1816" s="239">
        <f aca="true" t="shared" si="36" ref="E1816:E1868">D1816/B1816*100</f>
        <v>9.837848716980274</v>
      </c>
      <c r="F1816" s="238">
        <v>2367874</v>
      </c>
    </row>
    <row r="1817" spans="1:6" ht="15">
      <c r="A1817" s="531" t="s">
        <v>855</v>
      </c>
      <c r="B1817" s="532">
        <v>33220027</v>
      </c>
      <c r="C1817" s="532">
        <v>3268136</v>
      </c>
      <c r="D1817" s="532">
        <v>3268136</v>
      </c>
      <c r="E1817" s="529">
        <f t="shared" si="36"/>
        <v>9.837848716980274</v>
      </c>
      <c r="F1817" s="532">
        <v>2367874</v>
      </c>
    </row>
    <row r="1818" spans="1:6" ht="26.25">
      <c r="A1818" s="531" t="s">
        <v>857</v>
      </c>
      <c r="B1818" s="532">
        <v>33220027</v>
      </c>
      <c r="C1818" s="532">
        <v>3268136</v>
      </c>
      <c r="D1818" s="532">
        <v>3268136</v>
      </c>
      <c r="E1818" s="529">
        <f t="shared" si="36"/>
        <v>9.837848716980274</v>
      </c>
      <c r="F1818" s="532">
        <v>2367874</v>
      </c>
    </row>
    <row r="1819" spans="1:6" ht="15">
      <c r="A1819" s="237" t="s">
        <v>983</v>
      </c>
      <c r="B1819" s="238">
        <v>33220027</v>
      </c>
      <c r="C1819" s="238">
        <v>3268136</v>
      </c>
      <c r="D1819" s="238">
        <v>2710096.75</v>
      </c>
      <c r="E1819" s="239">
        <f t="shared" si="36"/>
        <v>8.158020913107626</v>
      </c>
      <c r="F1819" s="238">
        <v>2052652.25</v>
      </c>
    </row>
    <row r="1820" spans="1:6" ht="15">
      <c r="A1820" s="531" t="s">
        <v>860</v>
      </c>
      <c r="B1820" s="532">
        <v>1850185</v>
      </c>
      <c r="C1820" s="532">
        <v>93406</v>
      </c>
      <c r="D1820" s="532">
        <v>47096.88</v>
      </c>
      <c r="E1820" s="529">
        <f t="shared" si="36"/>
        <v>2.545522745022795</v>
      </c>
      <c r="F1820" s="532">
        <v>46948.05</v>
      </c>
    </row>
    <row r="1821" spans="1:6" ht="15">
      <c r="A1821" s="531" t="s">
        <v>862</v>
      </c>
      <c r="B1821" s="532">
        <v>1850185</v>
      </c>
      <c r="C1821" s="532">
        <v>93406</v>
      </c>
      <c r="D1821" s="532">
        <v>47096.88</v>
      </c>
      <c r="E1821" s="529">
        <f t="shared" si="36"/>
        <v>2.545522745022795</v>
      </c>
      <c r="F1821" s="532">
        <v>46948.05</v>
      </c>
    </row>
    <row r="1822" spans="1:6" ht="15">
      <c r="A1822" s="531" t="s">
        <v>870</v>
      </c>
      <c r="B1822" s="532">
        <v>1850185</v>
      </c>
      <c r="C1822" s="532">
        <v>93406</v>
      </c>
      <c r="D1822" s="532">
        <v>47096.88</v>
      </c>
      <c r="E1822" s="529">
        <f t="shared" si="36"/>
        <v>2.545522745022795</v>
      </c>
      <c r="F1822" s="532">
        <v>46948.05</v>
      </c>
    </row>
    <row r="1823" spans="1:6" ht="15">
      <c r="A1823" s="531" t="s">
        <v>936</v>
      </c>
      <c r="B1823" s="532">
        <v>31369842</v>
      </c>
      <c r="C1823" s="532">
        <v>3174730</v>
      </c>
      <c r="D1823" s="532">
        <v>2662999.87</v>
      </c>
      <c r="E1823" s="529">
        <f t="shared" si="36"/>
        <v>8.489044573447325</v>
      </c>
      <c r="F1823" s="532">
        <v>2005704.2</v>
      </c>
    </row>
    <row r="1824" spans="1:6" ht="15">
      <c r="A1824" s="531" t="s">
        <v>938</v>
      </c>
      <c r="B1824" s="532">
        <v>31369842</v>
      </c>
      <c r="C1824" s="532">
        <v>3174730</v>
      </c>
      <c r="D1824" s="532">
        <v>2662999.87</v>
      </c>
      <c r="E1824" s="529">
        <f t="shared" si="36"/>
        <v>8.489044573447325</v>
      </c>
      <c r="F1824" s="532">
        <v>2005704.2</v>
      </c>
    </row>
    <row r="1825" spans="1:6" ht="15">
      <c r="A1825" s="531" t="s">
        <v>444</v>
      </c>
      <c r="B1825" s="532">
        <v>0</v>
      </c>
      <c r="C1825" s="532">
        <v>0</v>
      </c>
      <c r="D1825" s="532">
        <v>558039.25</v>
      </c>
      <c r="E1825" s="534" t="s">
        <v>440</v>
      </c>
      <c r="F1825" s="532">
        <v>315221.75</v>
      </c>
    </row>
    <row r="1826" spans="1:6" ht="15">
      <c r="A1826" s="237" t="s">
        <v>994</v>
      </c>
      <c r="B1826" s="238"/>
      <c r="C1826" s="238"/>
      <c r="D1826" s="238"/>
      <c r="E1826" s="529"/>
      <c r="F1826" s="238"/>
    </row>
    <row r="1827" spans="1:6" ht="15">
      <c r="A1827" s="237" t="s">
        <v>846</v>
      </c>
      <c r="B1827" s="238">
        <v>2534606</v>
      </c>
      <c r="C1827" s="238">
        <v>104123</v>
      </c>
      <c r="D1827" s="238">
        <v>104123</v>
      </c>
      <c r="E1827" s="239">
        <f t="shared" si="36"/>
        <v>4.108054664117422</v>
      </c>
      <c r="F1827" s="238">
        <v>22179</v>
      </c>
    </row>
    <row r="1828" spans="1:6" ht="15">
      <c r="A1828" s="531" t="s">
        <v>855</v>
      </c>
      <c r="B1828" s="532">
        <v>2534606</v>
      </c>
      <c r="C1828" s="532">
        <v>104123</v>
      </c>
      <c r="D1828" s="532">
        <v>104123</v>
      </c>
      <c r="E1828" s="529">
        <f t="shared" si="36"/>
        <v>4.108054664117422</v>
      </c>
      <c r="F1828" s="532">
        <v>22179</v>
      </c>
    </row>
    <row r="1829" spans="1:6" ht="26.25">
      <c r="A1829" s="531" t="s">
        <v>857</v>
      </c>
      <c r="B1829" s="532">
        <v>2534606</v>
      </c>
      <c r="C1829" s="532">
        <v>104123</v>
      </c>
      <c r="D1829" s="532">
        <v>104123</v>
      </c>
      <c r="E1829" s="529">
        <f t="shared" si="36"/>
        <v>4.108054664117422</v>
      </c>
      <c r="F1829" s="532">
        <v>22179</v>
      </c>
    </row>
    <row r="1830" spans="1:6" ht="15">
      <c r="A1830" s="237" t="s">
        <v>983</v>
      </c>
      <c r="B1830" s="238">
        <v>2534606</v>
      </c>
      <c r="C1830" s="238">
        <v>104123</v>
      </c>
      <c r="D1830" s="238">
        <v>49559.95</v>
      </c>
      <c r="E1830" s="239">
        <f t="shared" si="36"/>
        <v>1.9553315189816485</v>
      </c>
      <c r="F1830" s="238">
        <v>49559.95</v>
      </c>
    </row>
    <row r="1831" spans="1:6" ht="15">
      <c r="A1831" s="531" t="s">
        <v>860</v>
      </c>
      <c r="B1831" s="532">
        <v>1794101</v>
      </c>
      <c r="C1831" s="532">
        <v>90958</v>
      </c>
      <c r="D1831" s="532">
        <v>46795.95</v>
      </c>
      <c r="E1831" s="529">
        <f t="shared" si="36"/>
        <v>2.6083230542762084</v>
      </c>
      <c r="F1831" s="532">
        <v>46795.95</v>
      </c>
    </row>
    <row r="1832" spans="1:6" ht="15">
      <c r="A1832" s="531" t="s">
        <v>862</v>
      </c>
      <c r="B1832" s="532">
        <v>1794101</v>
      </c>
      <c r="C1832" s="532">
        <v>90958</v>
      </c>
      <c r="D1832" s="532">
        <v>46795.95</v>
      </c>
      <c r="E1832" s="529">
        <f t="shared" si="36"/>
        <v>2.6083230542762084</v>
      </c>
      <c r="F1832" s="532">
        <v>46795.95</v>
      </c>
    </row>
    <row r="1833" spans="1:6" ht="15">
      <c r="A1833" s="531" t="s">
        <v>870</v>
      </c>
      <c r="B1833" s="532">
        <v>1794101</v>
      </c>
      <c r="C1833" s="532">
        <v>90958</v>
      </c>
      <c r="D1833" s="532">
        <v>46795.95</v>
      </c>
      <c r="E1833" s="529">
        <f t="shared" si="36"/>
        <v>2.6083230542762084</v>
      </c>
      <c r="F1833" s="532">
        <v>46795.95</v>
      </c>
    </row>
    <row r="1834" spans="1:6" ht="15">
      <c r="A1834" s="531" t="s">
        <v>936</v>
      </c>
      <c r="B1834" s="532">
        <v>740505</v>
      </c>
      <c r="C1834" s="532">
        <v>13165</v>
      </c>
      <c r="D1834" s="532">
        <v>2764</v>
      </c>
      <c r="E1834" s="529">
        <f t="shared" si="36"/>
        <v>0.3732587896097933</v>
      </c>
      <c r="F1834" s="532">
        <v>2764</v>
      </c>
    </row>
    <row r="1835" spans="1:6" ht="15">
      <c r="A1835" s="531" t="s">
        <v>938</v>
      </c>
      <c r="B1835" s="532">
        <v>740505</v>
      </c>
      <c r="C1835" s="532">
        <v>13165</v>
      </c>
      <c r="D1835" s="532">
        <v>2764</v>
      </c>
      <c r="E1835" s="529">
        <f t="shared" si="36"/>
        <v>0.3732587896097933</v>
      </c>
      <c r="F1835" s="532">
        <v>2764</v>
      </c>
    </row>
    <row r="1836" spans="1:6" ht="15">
      <c r="A1836" s="531" t="s">
        <v>444</v>
      </c>
      <c r="B1836" s="532">
        <v>0</v>
      </c>
      <c r="C1836" s="532">
        <v>0</v>
      </c>
      <c r="D1836" s="532">
        <v>54563.05</v>
      </c>
      <c r="E1836" s="534" t="s">
        <v>440</v>
      </c>
      <c r="F1836" s="532">
        <v>-27380.95</v>
      </c>
    </row>
    <row r="1837" spans="1:6" ht="15">
      <c r="A1837" s="237" t="s">
        <v>823</v>
      </c>
      <c r="B1837" s="238"/>
      <c r="C1837" s="238"/>
      <c r="D1837" s="238"/>
      <c r="E1837" s="529"/>
      <c r="F1837" s="238"/>
    </row>
    <row r="1838" spans="1:6" ht="15">
      <c r="A1838" s="237" t="s">
        <v>846</v>
      </c>
      <c r="B1838" s="238">
        <v>30685421</v>
      </c>
      <c r="C1838" s="238">
        <v>3164013</v>
      </c>
      <c r="D1838" s="238">
        <v>3164013</v>
      </c>
      <c r="E1838" s="239">
        <f t="shared" si="36"/>
        <v>10.311127880565824</v>
      </c>
      <c r="F1838" s="238">
        <v>2345695</v>
      </c>
    </row>
    <row r="1839" spans="1:6" ht="15">
      <c r="A1839" s="531" t="s">
        <v>855</v>
      </c>
      <c r="B1839" s="532">
        <v>30685421</v>
      </c>
      <c r="C1839" s="532">
        <v>3164013</v>
      </c>
      <c r="D1839" s="532">
        <v>3164013</v>
      </c>
      <c r="E1839" s="529">
        <f t="shared" si="36"/>
        <v>10.311127880565824</v>
      </c>
      <c r="F1839" s="532">
        <v>2345695</v>
      </c>
    </row>
    <row r="1840" spans="1:6" ht="26.25">
      <c r="A1840" s="531" t="s">
        <v>857</v>
      </c>
      <c r="B1840" s="532">
        <v>30685421</v>
      </c>
      <c r="C1840" s="532">
        <v>3164013</v>
      </c>
      <c r="D1840" s="532">
        <v>3164013</v>
      </c>
      <c r="E1840" s="529">
        <f t="shared" si="36"/>
        <v>10.311127880565824</v>
      </c>
      <c r="F1840" s="532">
        <v>2345695</v>
      </c>
    </row>
    <row r="1841" spans="1:6" ht="15">
      <c r="A1841" s="237" t="s">
        <v>983</v>
      </c>
      <c r="B1841" s="238">
        <v>30685421</v>
      </c>
      <c r="C1841" s="238">
        <v>3164013</v>
      </c>
      <c r="D1841" s="238">
        <v>2660536.8</v>
      </c>
      <c r="E1841" s="239">
        <f t="shared" si="36"/>
        <v>8.670361081244412</v>
      </c>
      <c r="F1841" s="238">
        <v>2003092.3</v>
      </c>
    </row>
    <row r="1842" spans="1:6" ht="15">
      <c r="A1842" s="531" t="s">
        <v>860</v>
      </c>
      <c r="B1842" s="532">
        <v>56084</v>
      </c>
      <c r="C1842" s="532">
        <v>2448</v>
      </c>
      <c r="D1842" s="532">
        <v>300.93</v>
      </c>
      <c r="E1842" s="529">
        <f t="shared" si="36"/>
        <v>0.5365701447828257</v>
      </c>
      <c r="F1842" s="532">
        <v>152.1</v>
      </c>
    </row>
    <row r="1843" spans="1:6" ht="15">
      <c r="A1843" s="531" t="s">
        <v>862</v>
      </c>
      <c r="B1843" s="532">
        <v>56084</v>
      </c>
      <c r="C1843" s="532">
        <v>2448</v>
      </c>
      <c r="D1843" s="532">
        <v>300.93</v>
      </c>
      <c r="E1843" s="529">
        <f t="shared" si="36"/>
        <v>0.5365701447828257</v>
      </c>
      <c r="F1843" s="532">
        <v>152.1</v>
      </c>
    </row>
    <row r="1844" spans="1:6" ht="15">
      <c r="A1844" s="531" t="s">
        <v>870</v>
      </c>
      <c r="B1844" s="532">
        <v>56084</v>
      </c>
      <c r="C1844" s="532">
        <v>2448</v>
      </c>
      <c r="D1844" s="532">
        <v>300.93</v>
      </c>
      <c r="E1844" s="529">
        <f t="shared" si="36"/>
        <v>0.5365701447828257</v>
      </c>
      <c r="F1844" s="532">
        <v>152.1</v>
      </c>
    </row>
    <row r="1845" spans="1:6" ht="15">
      <c r="A1845" s="531" t="s">
        <v>936</v>
      </c>
      <c r="B1845" s="532">
        <v>30629337</v>
      </c>
      <c r="C1845" s="532">
        <v>3161565</v>
      </c>
      <c r="D1845" s="532">
        <v>2660235.87</v>
      </c>
      <c r="E1845" s="529">
        <f t="shared" si="36"/>
        <v>8.685254499632167</v>
      </c>
      <c r="F1845" s="532">
        <v>2002940.2</v>
      </c>
    </row>
    <row r="1846" spans="1:6" ht="15">
      <c r="A1846" s="531" t="s">
        <v>938</v>
      </c>
      <c r="B1846" s="532">
        <v>30629337</v>
      </c>
      <c r="C1846" s="532">
        <v>3161565</v>
      </c>
      <c r="D1846" s="532">
        <v>2660235.87</v>
      </c>
      <c r="E1846" s="529">
        <f t="shared" si="36"/>
        <v>8.685254499632167</v>
      </c>
      <c r="F1846" s="532">
        <v>2002940.2</v>
      </c>
    </row>
    <row r="1847" spans="1:6" ht="15">
      <c r="A1847" s="531" t="s">
        <v>444</v>
      </c>
      <c r="B1847" s="532">
        <v>0</v>
      </c>
      <c r="C1847" s="532">
        <v>0</v>
      </c>
      <c r="D1847" s="532">
        <v>503476.2</v>
      </c>
      <c r="E1847" s="534" t="s">
        <v>440</v>
      </c>
      <c r="F1847" s="532">
        <v>342602.7</v>
      </c>
    </row>
    <row r="1848" spans="1:6" ht="15">
      <c r="A1848" s="237" t="s">
        <v>358</v>
      </c>
      <c r="B1848" s="238"/>
      <c r="C1848" s="238"/>
      <c r="D1848" s="238"/>
      <c r="E1848" s="529"/>
      <c r="F1848" s="238"/>
    </row>
    <row r="1849" spans="1:6" ht="15">
      <c r="A1849" s="237" t="s">
        <v>846</v>
      </c>
      <c r="B1849" s="238">
        <v>228320282</v>
      </c>
      <c r="C1849" s="238">
        <v>51441133</v>
      </c>
      <c r="D1849" s="238">
        <v>51441133</v>
      </c>
      <c r="E1849" s="239">
        <f t="shared" si="36"/>
        <v>22.53025116708642</v>
      </c>
      <c r="F1849" s="238">
        <v>18265444.96</v>
      </c>
    </row>
    <row r="1850" spans="1:6" ht="26.25">
      <c r="A1850" s="531" t="s">
        <v>491</v>
      </c>
      <c r="B1850" s="532">
        <v>0</v>
      </c>
      <c r="C1850" s="532">
        <v>0</v>
      </c>
      <c r="D1850" s="532">
        <v>0</v>
      </c>
      <c r="E1850" s="534" t="s">
        <v>440</v>
      </c>
      <c r="F1850" s="532">
        <v>-2144.04</v>
      </c>
    </row>
    <row r="1851" spans="1:6" ht="15">
      <c r="A1851" s="531" t="s">
        <v>855</v>
      </c>
      <c r="B1851" s="532">
        <v>228320282</v>
      </c>
      <c r="C1851" s="532">
        <v>51441133</v>
      </c>
      <c r="D1851" s="532">
        <v>51441133</v>
      </c>
      <c r="E1851" s="529">
        <f t="shared" si="36"/>
        <v>22.53025116708642</v>
      </c>
      <c r="F1851" s="532">
        <v>18267589</v>
      </c>
    </row>
    <row r="1852" spans="1:6" ht="26.25">
      <c r="A1852" s="531" t="s">
        <v>857</v>
      </c>
      <c r="B1852" s="532">
        <v>228320282</v>
      </c>
      <c r="C1852" s="532">
        <v>51441133</v>
      </c>
      <c r="D1852" s="532">
        <v>51441133</v>
      </c>
      <c r="E1852" s="529">
        <f t="shared" si="36"/>
        <v>22.53025116708642</v>
      </c>
      <c r="F1852" s="532">
        <v>18267589</v>
      </c>
    </row>
    <row r="1853" spans="1:6" ht="15">
      <c r="A1853" s="237" t="s">
        <v>983</v>
      </c>
      <c r="B1853" s="238">
        <v>226924108</v>
      </c>
      <c r="C1853" s="238">
        <v>51317133</v>
      </c>
      <c r="D1853" s="238">
        <v>49604938.92</v>
      </c>
      <c r="E1853" s="239">
        <f t="shared" si="36"/>
        <v>21.859704267296273</v>
      </c>
      <c r="F1853" s="238">
        <v>16822998.34</v>
      </c>
    </row>
    <row r="1854" spans="1:6" ht="15">
      <c r="A1854" s="531" t="s">
        <v>860</v>
      </c>
      <c r="B1854" s="532">
        <v>226924108</v>
      </c>
      <c r="C1854" s="532">
        <v>51317133</v>
      </c>
      <c r="D1854" s="532">
        <v>49604938.92</v>
      </c>
      <c r="E1854" s="529">
        <f t="shared" si="36"/>
        <v>21.859704267296273</v>
      </c>
      <c r="F1854" s="532">
        <v>16822998.34</v>
      </c>
    </row>
    <row r="1855" spans="1:6" ht="15">
      <c r="A1855" s="531" t="s">
        <v>862</v>
      </c>
      <c r="B1855" s="532">
        <v>3621324</v>
      </c>
      <c r="C1855" s="532">
        <v>216646</v>
      </c>
      <c r="D1855" s="532">
        <v>87944.65</v>
      </c>
      <c r="E1855" s="529">
        <f t="shared" si="36"/>
        <v>2.4285219991362275</v>
      </c>
      <c r="F1855" s="532">
        <v>14271.02</v>
      </c>
    </row>
    <row r="1856" spans="1:6" ht="15">
      <c r="A1856" s="531" t="s">
        <v>870</v>
      </c>
      <c r="B1856" s="532">
        <v>3621324</v>
      </c>
      <c r="C1856" s="532">
        <v>216646</v>
      </c>
      <c r="D1856" s="532">
        <v>87944.65</v>
      </c>
      <c r="E1856" s="529">
        <f t="shared" si="36"/>
        <v>2.4285219991362275</v>
      </c>
      <c r="F1856" s="532">
        <v>14271.02</v>
      </c>
    </row>
    <row r="1857" spans="1:6" ht="15">
      <c r="A1857" s="531" t="s">
        <v>884</v>
      </c>
      <c r="B1857" s="532">
        <v>223302784</v>
      </c>
      <c r="C1857" s="532">
        <v>51100487</v>
      </c>
      <c r="D1857" s="532">
        <v>49516994.27</v>
      </c>
      <c r="E1857" s="529">
        <f t="shared" si="36"/>
        <v>22.174821729943144</v>
      </c>
      <c r="F1857" s="532">
        <v>16808727.32</v>
      </c>
    </row>
    <row r="1858" spans="1:6" ht="15">
      <c r="A1858" s="531" t="s">
        <v>444</v>
      </c>
      <c r="B1858" s="532">
        <v>1396174</v>
      </c>
      <c r="C1858" s="532">
        <v>124000</v>
      </c>
      <c r="D1858" s="532">
        <v>1836194.08000001</v>
      </c>
      <c r="E1858" s="534" t="s">
        <v>440</v>
      </c>
      <c r="F1858" s="532">
        <v>1442446.62</v>
      </c>
    </row>
    <row r="1859" spans="1:6" ht="15">
      <c r="A1859" s="531" t="s">
        <v>445</v>
      </c>
      <c r="B1859" s="532">
        <v>-1396174</v>
      </c>
      <c r="C1859" s="532">
        <v>-124000</v>
      </c>
      <c r="D1859" s="535" t="s">
        <v>440</v>
      </c>
      <c r="E1859" s="534" t="s">
        <v>440</v>
      </c>
      <c r="F1859" s="535" t="s">
        <v>440</v>
      </c>
    </row>
    <row r="1860" spans="1:6" ht="15">
      <c r="A1860" s="531" t="s">
        <v>510</v>
      </c>
      <c r="B1860" s="532">
        <v>0</v>
      </c>
      <c r="C1860" s="532">
        <v>0</v>
      </c>
      <c r="D1860" s="535" t="s">
        <v>440</v>
      </c>
      <c r="E1860" s="534" t="s">
        <v>440</v>
      </c>
      <c r="F1860" s="535" t="s">
        <v>440</v>
      </c>
    </row>
    <row r="1861" spans="1:6" ht="26.25">
      <c r="A1861" s="531" t="s">
        <v>512</v>
      </c>
      <c r="B1861" s="532">
        <v>0</v>
      </c>
      <c r="C1861" s="532">
        <v>0</v>
      </c>
      <c r="D1861" s="535" t="s">
        <v>440</v>
      </c>
      <c r="E1861" s="534" t="s">
        <v>440</v>
      </c>
      <c r="F1861" s="535" t="s">
        <v>440</v>
      </c>
    </row>
    <row r="1862" spans="1:6" ht="15">
      <c r="A1862" s="531" t="s">
        <v>450</v>
      </c>
      <c r="B1862" s="532">
        <v>2603640</v>
      </c>
      <c r="C1862" s="532">
        <v>433940</v>
      </c>
      <c r="D1862" s="535" t="s">
        <v>440</v>
      </c>
      <c r="E1862" s="534" t="s">
        <v>440</v>
      </c>
      <c r="F1862" s="535" t="s">
        <v>440</v>
      </c>
    </row>
    <row r="1863" spans="1:6" ht="15">
      <c r="A1863" s="531" t="s">
        <v>1021</v>
      </c>
      <c r="B1863" s="532">
        <v>2603640</v>
      </c>
      <c r="C1863" s="532">
        <v>433940</v>
      </c>
      <c r="D1863" s="535" t="s">
        <v>440</v>
      </c>
      <c r="E1863" s="534" t="s">
        <v>440</v>
      </c>
      <c r="F1863" s="535" t="s">
        <v>440</v>
      </c>
    </row>
    <row r="1864" spans="1:6" ht="15">
      <c r="A1864" s="531" t="s">
        <v>449</v>
      </c>
      <c r="B1864" s="532">
        <v>-3999814</v>
      </c>
      <c r="C1864" s="532">
        <v>-557940</v>
      </c>
      <c r="D1864" s="535" t="s">
        <v>440</v>
      </c>
      <c r="E1864" s="534" t="s">
        <v>440</v>
      </c>
      <c r="F1864" s="535" t="s">
        <v>440</v>
      </c>
    </row>
    <row r="1865" spans="1:6" ht="15">
      <c r="A1865" s="531" t="s">
        <v>1037</v>
      </c>
      <c r="B1865" s="532">
        <v>0</v>
      </c>
      <c r="C1865" s="532">
        <v>0</v>
      </c>
      <c r="D1865" s="532">
        <v>16</v>
      </c>
      <c r="E1865" s="529"/>
      <c r="F1865" s="532">
        <v>16</v>
      </c>
    </row>
    <row r="1866" spans="1:6" ht="15">
      <c r="A1866" s="531" t="s">
        <v>1088</v>
      </c>
      <c r="B1866" s="532">
        <v>-3999814</v>
      </c>
      <c r="C1866" s="532">
        <v>-557940</v>
      </c>
      <c r="D1866" s="535" t="s">
        <v>440</v>
      </c>
      <c r="E1866" s="534" t="s">
        <v>440</v>
      </c>
      <c r="F1866" s="535" t="s">
        <v>440</v>
      </c>
    </row>
    <row r="1867" spans="1:6" ht="15">
      <c r="A1867" s="237" t="s">
        <v>1011</v>
      </c>
      <c r="B1867" s="238"/>
      <c r="C1867" s="238"/>
      <c r="D1867" s="238"/>
      <c r="E1867" s="529"/>
      <c r="F1867" s="238"/>
    </row>
    <row r="1868" spans="1:6" ht="15">
      <c r="A1868" s="237" t="s">
        <v>846</v>
      </c>
      <c r="B1868" s="238">
        <v>220621324</v>
      </c>
      <c r="C1868" s="238">
        <v>51065643</v>
      </c>
      <c r="D1868" s="238">
        <v>51065643</v>
      </c>
      <c r="E1868" s="239">
        <f t="shared" si="36"/>
        <v>23.1462861676961</v>
      </c>
      <c r="F1868" s="238">
        <v>18161965.29</v>
      </c>
    </row>
    <row r="1869" spans="1:6" ht="26.25">
      <c r="A1869" s="531" t="s">
        <v>491</v>
      </c>
      <c r="B1869" s="532">
        <v>0</v>
      </c>
      <c r="C1869" s="532">
        <v>0</v>
      </c>
      <c r="D1869" s="532">
        <v>0</v>
      </c>
      <c r="E1869" s="534" t="s">
        <v>440</v>
      </c>
      <c r="F1869" s="532">
        <v>-2133.71</v>
      </c>
    </row>
    <row r="1870" spans="1:6" ht="15">
      <c r="A1870" s="531" t="s">
        <v>855</v>
      </c>
      <c r="B1870" s="532">
        <v>220621324</v>
      </c>
      <c r="C1870" s="532">
        <v>51065643</v>
      </c>
      <c r="D1870" s="532">
        <v>51065643</v>
      </c>
      <c r="E1870" s="529">
        <f aca="true" t="shared" si="37" ref="E1870:E1932">D1870/B1870*100</f>
        <v>23.1462861676961</v>
      </c>
      <c r="F1870" s="532">
        <v>18164099</v>
      </c>
    </row>
    <row r="1871" spans="1:6" ht="26.25">
      <c r="A1871" s="531" t="s">
        <v>857</v>
      </c>
      <c r="B1871" s="532">
        <v>220621324</v>
      </c>
      <c r="C1871" s="532">
        <v>51065643</v>
      </c>
      <c r="D1871" s="532">
        <v>51065643</v>
      </c>
      <c r="E1871" s="529">
        <f t="shared" si="37"/>
        <v>23.1462861676961</v>
      </c>
      <c r="F1871" s="532">
        <v>18164099</v>
      </c>
    </row>
    <row r="1872" spans="1:6" ht="15">
      <c r="A1872" s="237" t="s">
        <v>983</v>
      </c>
      <c r="B1872" s="238">
        <v>220621324</v>
      </c>
      <c r="C1872" s="238">
        <v>51065643</v>
      </c>
      <c r="D1872" s="238">
        <v>49417249.12</v>
      </c>
      <c r="E1872" s="239">
        <f t="shared" si="37"/>
        <v>22.39912635099588</v>
      </c>
      <c r="F1872" s="238">
        <v>16816038.3</v>
      </c>
    </row>
    <row r="1873" spans="1:6" ht="15">
      <c r="A1873" s="531" t="s">
        <v>860</v>
      </c>
      <c r="B1873" s="532">
        <v>220621324</v>
      </c>
      <c r="C1873" s="532">
        <v>51065643</v>
      </c>
      <c r="D1873" s="532">
        <v>49417249.12</v>
      </c>
      <c r="E1873" s="529">
        <f t="shared" si="37"/>
        <v>22.39912635099588</v>
      </c>
      <c r="F1873" s="532">
        <v>16816038.3</v>
      </c>
    </row>
    <row r="1874" spans="1:6" ht="15">
      <c r="A1874" s="531" t="s">
        <v>862</v>
      </c>
      <c r="B1874" s="532">
        <v>3621324</v>
      </c>
      <c r="C1874" s="532">
        <v>216646</v>
      </c>
      <c r="D1874" s="532">
        <v>87956.65</v>
      </c>
      <c r="E1874" s="529">
        <f t="shared" si="37"/>
        <v>2.4288533696515415</v>
      </c>
      <c r="F1874" s="532">
        <v>14283.02</v>
      </c>
    </row>
    <row r="1875" spans="1:6" ht="15">
      <c r="A1875" s="531" t="s">
        <v>870</v>
      </c>
      <c r="B1875" s="532">
        <v>3621324</v>
      </c>
      <c r="C1875" s="532">
        <v>216646</v>
      </c>
      <c r="D1875" s="532">
        <v>87956.65</v>
      </c>
      <c r="E1875" s="529">
        <f t="shared" si="37"/>
        <v>2.4288533696515415</v>
      </c>
      <c r="F1875" s="532">
        <v>14283.02</v>
      </c>
    </row>
    <row r="1876" spans="1:6" ht="15">
      <c r="A1876" s="531" t="s">
        <v>884</v>
      </c>
      <c r="B1876" s="532">
        <v>217000000</v>
      </c>
      <c r="C1876" s="532">
        <v>50848997</v>
      </c>
      <c r="D1876" s="532">
        <v>49329292.47</v>
      </c>
      <c r="E1876" s="529">
        <f t="shared" si="37"/>
        <v>22.73239284331797</v>
      </c>
      <c r="F1876" s="532">
        <v>16801755.28</v>
      </c>
    </row>
    <row r="1877" spans="1:6" ht="15">
      <c r="A1877" s="531" t="s">
        <v>444</v>
      </c>
      <c r="B1877" s="532">
        <v>0</v>
      </c>
      <c r="C1877" s="532">
        <v>0</v>
      </c>
      <c r="D1877" s="532">
        <v>1648393.88000001</v>
      </c>
      <c r="E1877" s="534" t="s">
        <v>440</v>
      </c>
      <c r="F1877" s="532">
        <v>1345926.99</v>
      </c>
    </row>
    <row r="1878" spans="1:6" ht="15">
      <c r="A1878" s="237" t="s">
        <v>1034</v>
      </c>
      <c r="B1878" s="238"/>
      <c r="C1878" s="238"/>
      <c r="D1878" s="238"/>
      <c r="E1878" s="529"/>
      <c r="F1878" s="238"/>
    </row>
    <row r="1879" spans="1:6" ht="15">
      <c r="A1879" s="237" t="s">
        <v>846</v>
      </c>
      <c r="B1879" s="238">
        <v>7620384</v>
      </c>
      <c r="C1879" s="238">
        <v>297000</v>
      </c>
      <c r="D1879" s="238">
        <v>297000</v>
      </c>
      <c r="E1879" s="239">
        <f t="shared" si="37"/>
        <v>3.897441388780408</v>
      </c>
      <c r="F1879" s="238">
        <v>83989.67</v>
      </c>
    </row>
    <row r="1880" spans="1:6" ht="26.25">
      <c r="A1880" s="531" t="s">
        <v>491</v>
      </c>
      <c r="B1880" s="532">
        <v>0</v>
      </c>
      <c r="C1880" s="532">
        <v>0</v>
      </c>
      <c r="D1880" s="532">
        <v>0</v>
      </c>
      <c r="E1880" s="534" t="s">
        <v>440</v>
      </c>
      <c r="F1880" s="532">
        <v>-10.33</v>
      </c>
    </row>
    <row r="1881" spans="1:6" ht="15">
      <c r="A1881" s="531" t="s">
        <v>855</v>
      </c>
      <c r="B1881" s="532">
        <v>7620384</v>
      </c>
      <c r="C1881" s="532">
        <v>297000</v>
      </c>
      <c r="D1881" s="532">
        <v>297000</v>
      </c>
      <c r="E1881" s="529">
        <f t="shared" si="37"/>
        <v>3.897441388780408</v>
      </c>
      <c r="F1881" s="532">
        <v>84000</v>
      </c>
    </row>
    <row r="1882" spans="1:6" ht="26.25">
      <c r="A1882" s="531" t="s">
        <v>857</v>
      </c>
      <c r="B1882" s="532">
        <v>7620384</v>
      </c>
      <c r="C1882" s="532">
        <v>297000</v>
      </c>
      <c r="D1882" s="532">
        <v>297000</v>
      </c>
      <c r="E1882" s="529">
        <f t="shared" si="37"/>
        <v>3.897441388780408</v>
      </c>
      <c r="F1882" s="532">
        <v>84000</v>
      </c>
    </row>
    <row r="1883" spans="1:6" ht="15">
      <c r="A1883" s="237" t="s">
        <v>983</v>
      </c>
      <c r="B1883" s="238">
        <v>6224210</v>
      </c>
      <c r="C1883" s="238">
        <v>173000</v>
      </c>
      <c r="D1883" s="238">
        <v>109064.11</v>
      </c>
      <c r="E1883" s="239">
        <f t="shared" si="37"/>
        <v>1.7522562702736573</v>
      </c>
      <c r="F1883" s="238">
        <v>-22306.45</v>
      </c>
    </row>
    <row r="1884" spans="1:6" ht="15">
      <c r="A1884" s="531" t="s">
        <v>860</v>
      </c>
      <c r="B1884" s="532">
        <v>6224210</v>
      </c>
      <c r="C1884" s="532">
        <v>173000</v>
      </c>
      <c r="D1884" s="532">
        <v>109200.73</v>
      </c>
      <c r="E1884" s="529">
        <f t="shared" si="37"/>
        <v>1.754451247628213</v>
      </c>
      <c r="F1884" s="532">
        <v>-22403.13</v>
      </c>
    </row>
    <row r="1885" spans="1:6" ht="15">
      <c r="A1885" s="531" t="s">
        <v>862</v>
      </c>
      <c r="B1885" s="532">
        <v>0</v>
      </c>
      <c r="C1885" s="532">
        <v>0</v>
      </c>
      <c r="D1885" s="532">
        <v>-12</v>
      </c>
      <c r="E1885" s="529"/>
      <c r="F1885" s="532">
        <v>-12</v>
      </c>
    </row>
    <row r="1886" spans="1:6" ht="15">
      <c r="A1886" s="531" t="s">
        <v>870</v>
      </c>
      <c r="B1886" s="532">
        <v>0</v>
      </c>
      <c r="C1886" s="532">
        <v>0</v>
      </c>
      <c r="D1886" s="532">
        <v>-12</v>
      </c>
      <c r="E1886" s="529"/>
      <c r="F1886" s="532">
        <v>-12</v>
      </c>
    </row>
    <row r="1887" spans="1:6" ht="15">
      <c r="A1887" s="531" t="s">
        <v>884</v>
      </c>
      <c r="B1887" s="532">
        <v>6224210</v>
      </c>
      <c r="C1887" s="532">
        <v>173000</v>
      </c>
      <c r="D1887" s="532">
        <v>109212.73</v>
      </c>
      <c r="E1887" s="529">
        <f t="shared" si="37"/>
        <v>1.7546440431797772</v>
      </c>
      <c r="F1887" s="532">
        <v>-22391.13</v>
      </c>
    </row>
    <row r="1888" spans="1:6" ht="15">
      <c r="A1888" s="531" t="s">
        <v>444</v>
      </c>
      <c r="B1888" s="532">
        <v>1396174</v>
      </c>
      <c r="C1888" s="532">
        <v>124000</v>
      </c>
      <c r="D1888" s="532">
        <v>187935.89</v>
      </c>
      <c r="E1888" s="534" t="s">
        <v>440</v>
      </c>
      <c r="F1888" s="532">
        <v>106296.12</v>
      </c>
    </row>
    <row r="1889" spans="1:6" ht="15">
      <c r="A1889" s="531" t="s">
        <v>445</v>
      </c>
      <c r="B1889" s="532">
        <v>-1396174</v>
      </c>
      <c r="C1889" s="532">
        <v>-124000</v>
      </c>
      <c r="D1889" s="535" t="s">
        <v>440</v>
      </c>
      <c r="E1889" s="534" t="s">
        <v>440</v>
      </c>
      <c r="F1889" s="535" t="s">
        <v>440</v>
      </c>
    </row>
    <row r="1890" spans="1:6" ht="15">
      <c r="A1890" s="531" t="s">
        <v>510</v>
      </c>
      <c r="B1890" s="532">
        <v>0</v>
      </c>
      <c r="C1890" s="532">
        <v>0</v>
      </c>
      <c r="D1890" s="535" t="s">
        <v>440</v>
      </c>
      <c r="E1890" s="534" t="s">
        <v>440</v>
      </c>
      <c r="F1890" s="535" t="s">
        <v>440</v>
      </c>
    </row>
    <row r="1891" spans="1:6" ht="26.25">
      <c r="A1891" s="531" t="s">
        <v>512</v>
      </c>
      <c r="B1891" s="532">
        <v>0</v>
      </c>
      <c r="C1891" s="532">
        <v>0</v>
      </c>
      <c r="D1891" s="535" t="s">
        <v>440</v>
      </c>
      <c r="E1891" s="534" t="s">
        <v>440</v>
      </c>
      <c r="F1891" s="535" t="s">
        <v>440</v>
      </c>
    </row>
    <row r="1892" spans="1:6" ht="15">
      <c r="A1892" s="531" t="s">
        <v>450</v>
      </c>
      <c r="B1892" s="532">
        <v>2603640</v>
      </c>
      <c r="C1892" s="532">
        <v>433940</v>
      </c>
      <c r="D1892" s="535" t="s">
        <v>440</v>
      </c>
      <c r="E1892" s="534" t="s">
        <v>440</v>
      </c>
      <c r="F1892" s="535" t="s">
        <v>440</v>
      </c>
    </row>
    <row r="1893" spans="1:6" ht="15">
      <c r="A1893" s="531" t="s">
        <v>1021</v>
      </c>
      <c r="B1893" s="532">
        <v>2603640</v>
      </c>
      <c r="C1893" s="532">
        <v>433940</v>
      </c>
      <c r="D1893" s="535" t="s">
        <v>440</v>
      </c>
      <c r="E1893" s="534" t="s">
        <v>440</v>
      </c>
      <c r="F1893" s="535" t="s">
        <v>440</v>
      </c>
    </row>
    <row r="1894" spans="1:6" ht="15">
      <c r="A1894" s="531" t="s">
        <v>449</v>
      </c>
      <c r="B1894" s="532">
        <v>-3999814</v>
      </c>
      <c r="C1894" s="532">
        <v>-557940</v>
      </c>
      <c r="D1894" s="535" t="s">
        <v>440</v>
      </c>
      <c r="E1894" s="534" t="s">
        <v>440</v>
      </c>
      <c r="F1894" s="535" t="s">
        <v>440</v>
      </c>
    </row>
    <row r="1895" spans="1:6" ht="15">
      <c r="A1895" s="531" t="s">
        <v>1037</v>
      </c>
      <c r="B1895" s="532">
        <v>0</v>
      </c>
      <c r="C1895" s="532">
        <v>0</v>
      </c>
      <c r="D1895" s="532">
        <v>16</v>
      </c>
      <c r="E1895" s="529"/>
      <c r="F1895" s="532">
        <v>16</v>
      </c>
    </row>
    <row r="1896" spans="1:6" ht="15">
      <c r="A1896" s="531" t="s">
        <v>1088</v>
      </c>
      <c r="B1896" s="532">
        <v>-3999814</v>
      </c>
      <c r="C1896" s="532">
        <v>-557940</v>
      </c>
      <c r="D1896" s="535" t="s">
        <v>440</v>
      </c>
      <c r="E1896" s="534" t="s">
        <v>440</v>
      </c>
      <c r="F1896" s="535" t="s">
        <v>440</v>
      </c>
    </row>
    <row r="1897" spans="1:6" ht="15">
      <c r="A1897" s="237" t="s">
        <v>1043</v>
      </c>
      <c r="B1897" s="238"/>
      <c r="C1897" s="238"/>
      <c r="D1897" s="238"/>
      <c r="E1897" s="529"/>
      <c r="F1897" s="238"/>
    </row>
    <row r="1898" spans="1:6" ht="15">
      <c r="A1898" s="237" t="s">
        <v>846</v>
      </c>
      <c r="B1898" s="238">
        <v>78490</v>
      </c>
      <c r="C1898" s="238">
        <v>78490</v>
      </c>
      <c r="D1898" s="238">
        <v>78490</v>
      </c>
      <c r="E1898" s="239">
        <f t="shared" si="37"/>
        <v>100</v>
      </c>
      <c r="F1898" s="238">
        <v>19490</v>
      </c>
    </row>
    <row r="1899" spans="1:6" ht="15">
      <c r="A1899" s="531" t="s">
        <v>855</v>
      </c>
      <c r="B1899" s="532">
        <v>78490</v>
      </c>
      <c r="C1899" s="532">
        <v>78490</v>
      </c>
      <c r="D1899" s="532">
        <v>78490</v>
      </c>
      <c r="E1899" s="529">
        <f t="shared" si="37"/>
        <v>100</v>
      </c>
      <c r="F1899" s="532">
        <v>19490</v>
      </c>
    </row>
    <row r="1900" spans="1:6" ht="26.25">
      <c r="A1900" s="531" t="s">
        <v>857</v>
      </c>
      <c r="B1900" s="532">
        <v>78490</v>
      </c>
      <c r="C1900" s="532">
        <v>78490</v>
      </c>
      <c r="D1900" s="532">
        <v>78490</v>
      </c>
      <c r="E1900" s="529">
        <f t="shared" si="37"/>
        <v>100</v>
      </c>
      <c r="F1900" s="532">
        <v>19490</v>
      </c>
    </row>
    <row r="1901" spans="1:6" ht="15">
      <c r="A1901" s="237" t="s">
        <v>983</v>
      </c>
      <c r="B1901" s="238">
        <v>78490</v>
      </c>
      <c r="C1901" s="238">
        <v>78490</v>
      </c>
      <c r="D1901" s="238">
        <v>78489.07</v>
      </c>
      <c r="E1901" s="239">
        <f t="shared" si="37"/>
        <v>99.99881513568609</v>
      </c>
      <c r="F1901" s="238">
        <v>29363.17</v>
      </c>
    </row>
    <row r="1902" spans="1:6" ht="15">
      <c r="A1902" s="531" t="s">
        <v>860</v>
      </c>
      <c r="B1902" s="532">
        <v>78490</v>
      </c>
      <c r="C1902" s="532">
        <v>78490</v>
      </c>
      <c r="D1902" s="532">
        <v>78489.07</v>
      </c>
      <c r="E1902" s="529">
        <f t="shared" si="37"/>
        <v>99.99881513568609</v>
      </c>
      <c r="F1902" s="532">
        <v>29363.17</v>
      </c>
    </row>
    <row r="1903" spans="1:6" ht="15">
      <c r="A1903" s="531" t="s">
        <v>884</v>
      </c>
      <c r="B1903" s="532">
        <v>78490</v>
      </c>
      <c r="C1903" s="532">
        <v>78490</v>
      </c>
      <c r="D1903" s="532">
        <v>78489.07</v>
      </c>
      <c r="E1903" s="529">
        <f t="shared" si="37"/>
        <v>99.99881513568609</v>
      </c>
      <c r="F1903" s="532">
        <v>29363.17</v>
      </c>
    </row>
    <row r="1904" spans="1:6" ht="15">
      <c r="A1904" s="531" t="s">
        <v>444</v>
      </c>
      <c r="B1904" s="532">
        <v>0</v>
      </c>
      <c r="C1904" s="532">
        <v>0</v>
      </c>
      <c r="D1904" s="532">
        <v>0.93</v>
      </c>
      <c r="E1904" s="534" t="s">
        <v>440</v>
      </c>
      <c r="F1904" s="532">
        <v>-9873.17</v>
      </c>
    </row>
    <row r="1905" spans="1:6" ht="15">
      <c r="A1905" s="237" t="s">
        <v>777</v>
      </c>
      <c r="B1905" s="238"/>
      <c r="C1905" s="238"/>
      <c r="D1905" s="238"/>
      <c r="E1905" s="529"/>
      <c r="F1905" s="238"/>
    </row>
    <row r="1906" spans="1:6" ht="15">
      <c r="A1906" s="237" t="s">
        <v>846</v>
      </c>
      <c r="B1906" s="238">
        <v>84</v>
      </c>
      <c r="C1906" s="238">
        <v>0</v>
      </c>
      <c r="D1906" s="238">
        <v>0</v>
      </c>
      <c r="E1906" s="239">
        <f t="shared" si="37"/>
        <v>0</v>
      </c>
      <c r="F1906" s="238">
        <v>0</v>
      </c>
    </row>
    <row r="1907" spans="1:6" ht="15">
      <c r="A1907" s="531" t="s">
        <v>855</v>
      </c>
      <c r="B1907" s="532">
        <v>84</v>
      </c>
      <c r="C1907" s="532">
        <v>0</v>
      </c>
      <c r="D1907" s="532">
        <v>0</v>
      </c>
      <c r="E1907" s="529">
        <f t="shared" si="37"/>
        <v>0</v>
      </c>
      <c r="F1907" s="532">
        <v>0</v>
      </c>
    </row>
    <row r="1908" spans="1:6" ht="26.25">
      <c r="A1908" s="531" t="s">
        <v>857</v>
      </c>
      <c r="B1908" s="532">
        <v>84</v>
      </c>
      <c r="C1908" s="532">
        <v>0</v>
      </c>
      <c r="D1908" s="532">
        <v>0</v>
      </c>
      <c r="E1908" s="529">
        <f t="shared" si="37"/>
        <v>0</v>
      </c>
      <c r="F1908" s="532">
        <v>0</v>
      </c>
    </row>
    <row r="1909" spans="1:6" ht="15">
      <c r="A1909" s="237" t="s">
        <v>983</v>
      </c>
      <c r="B1909" s="238">
        <v>84</v>
      </c>
      <c r="C1909" s="238">
        <v>0</v>
      </c>
      <c r="D1909" s="238">
        <v>0</v>
      </c>
      <c r="E1909" s="239">
        <f t="shared" si="37"/>
        <v>0</v>
      </c>
      <c r="F1909" s="238">
        <v>0</v>
      </c>
    </row>
    <row r="1910" spans="1:6" ht="15">
      <c r="A1910" s="531" t="s">
        <v>860</v>
      </c>
      <c r="B1910" s="532">
        <v>84</v>
      </c>
      <c r="C1910" s="532">
        <v>0</v>
      </c>
      <c r="D1910" s="532">
        <v>0</v>
      </c>
      <c r="E1910" s="529">
        <f t="shared" si="37"/>
        <v>0</v>
      </c>
      <c r="F1910" s="532">
        <v>0</v>
      </c>
    </row>
    <row r="1911" spans="1:6" ht="15">
      <c r="A1911" s="531" t="s">
        <v>884</v>
      </c>
      <c r="B1911" s="532">
        <v>84</v>
      </c>
      <c r="C1911" s="532">
        <v>0</v>
      </c>
      <c r="D1911" s="532">
        <v>0</v>
      </c>
      <c r="E1911" s="529">
        <f t="shared" si="37"/>
        <v>0</v>
      </c>
      <c r="F1911" s="532">
        <v>0</v>
      </c>
    </row>
    <row r="1912" spans="1:6" ht="26.25">
      <c r="A1912" s="237" t="s">
        <v>359</v>
      </c>
      <c r="B1912" s="238"/>
      <c r="C1912" s="238"/>
      <c r="D1912" s="238"/>
      <c r="E1912" s="529"/>
      <c r="F1912" s="238"/>
    </row>
    <row r="1913" spans="1:6" ht="15">
      <c r="A1913" s="237" t="s">
        <v>846</v>
      </c>
      <c r="B1913" s="238">
        <v>142038115</v>
      </c>
      <c r="C1913" s="238">
        <v>40262808</v>
      </c>
      <c r="D1913" s="238">
        <v>40262808</v>
      </c>
      <c r="E1913" s="239">
        <f t="shared" si="37"/>
        <v>28.346481506038007</v>
      </c>
      <c r="F1913" s="238">
        <v>16778776</v>
      </c>
    </row>
    <row r="1914" spans="1:6" ht="15">
      <c r="A1914" s="531" t="s">
        <v>855</v>
      </c>
      <c r="B1914" s="532">
        <v>142038115</v>
      </c>
      <c r="C1914" s="532">
        <v>40262808</v>
      </c>
      <c r="D1914" s="532">
        <v>40262808</v>
      </c>
      <c r="E1914" s="529">
        <f t="shared" si="37"/>
        <v>28.346481506038007</v>
      </c>
      <c r="F1914" s="532">
        <v>16778776</v>
      </c>
    </row>
    <row r="1915" spans="1:6" ht="26.25">
      <c r="A1915" s="531" t="s">
        <v>857</v>
      </c>
      <c r="B1915" s="532">
        <v>142038115</v>
      </c>
      <c r="C1915" s="532">
        <v>40262808</v>
      </c>
      <c r="D1915" s="532">
        <v>40262808</v>
      </c>
      <c r="E1915" s="529">
        <f t="shared" si="37"/>
        <v>28.346481506038007</v>
      </c>
      <c r="F1915" s="532">
        <v>16778776</v>
      </c>
    </row>
    <row r="1916" spans="1:6" ht="15">
      <c r="A1916" s="237" t="s">
        <v>983</v>
      </c>
      <c r="B1916" s="238">
        <v>142063223</v>
      </c>
      <c r="C1916" s="238">
        <v>40271688</v>
      </c>
      <c r="D1916" s="238">
        <v>39894061.31</v>
      </c>
      <c r="E1916" s="239">
        <f t="shared" si="37"/>
        <v>28.081906398815125</v>
      </c>
      <c r="F1916" s="238">
        <v>27140369.47</v>
      </c>
    </row>
    <row r="1917" spans="1:6" ht="15">
      <c r="A1917" s="531" t="s">
        <v>860</v>
      </c>
      <c r="B1917" s="532">
        <v>142063223</v>
      </c>
      <c r="C1917" s="532">
        <v>40271688</v>
      </c>
      <c r="D1917" s="532">
        <v>39894061.31</v>
      </c>
      <c r="E1917" s="529">
        <f t="shared" si="37"/>
        <v>28.081906398815125</v>
      </c>
      <c r="F1917" s="532">
        <v>27140369.47</v>
      </c>
    </row>
    <row r="1918" spans="1:6" ht="26.25">
      <c r="A1918" s="531" t="s">
        <v>920</v>
      </c>
      <c r="B1918" s="532">
        <v>142063223</v>
      </c>
      <c r="C1918" s="532">
        <v>40271688</v>
      </c>
      <c r="D1918" s="532">
        <v>39894061.31</v>
      </c>
      <c r="E1918" s="529">
        <f t="shared" si="37"/>
        <v>28.081906398815125</v>
      </c>
      <c r="F1918" s="532">
        <v>27140369.47</v>
      </c>
    </row>
    <row r="1919" spans="1:6" ht="15">
      <c r="A1919" s="531" t="s">
        <v>922</v>
      </c>
      <c r="B1919" s="532">
        <v>130000000</v>
      </c>
      <c r="C1919" s="532">
        <v>37093525</v>
      </c>
      <c r="D1919" s="532">
        <v>37093524.58</v>
      </c>
      <c r="E1919" s="529">
        <f t="shared" si="37"/>
        <v>28.533480446153845</v>
      </c>
      <c r="F1919" s="532">
        <v>26320112.24</v>
      </c>
    </row>
    <row r="1920" spans="1:6" ht="15">
      <c r="A1920" s="531" t="s">
        <v>924</v>
      </c>
      <c r="B1920" s="532">
        <v>12063223</v>
      </c>
      <c r="C1920" s="532">
        <v>3178163</v>
      </c>
      <c r="D1920" s="532">
        <v>2800536.73</v>
      </c>
      <c r="E1920" s="529">
        <f t="shared" si="37"/>
        <v>23.21549332214119</v>
      </c>
      <c r="F1920" s="532">
        <v>820257.23</v>
      </c>
    </row>
    <row r="1921" spans="1:6" ht="15">
      <c r="A1921" s="531" t="s">
        <v>444</v>
      </c>
      <c r="B1921" s="532">
        <v>-25108</v>
      </c>
      <c r="C1921" s="532">
        <v>-8880</v>
      </c>
      <c r="D1921" s="532">
        <v>368746.690000005</v>
      </c>
      <c r="E1921" s="534" t="s">
        <v>440</v>
      </c>
      <c r="F1921" s="532">
        <v>-10361593.47</v>
      </c>
    </row>
    <row r="1922" spans="1:6" ht="15">
      <c r="A1922" s="531" t="s">
        <v>445</v>
      </c>
      <c r="B1922" s="532">
        <v>25108</v>
      </c>
      <c r="C1922" s="532">
        <v>8880</v>
      </c>
      <c r="D1922" s="535" t="s">
        <v>440</v>
      </c>
      <c r="E1922" s="534" t="s">
        <v>440</v>
      </c>
      <c r="F1922" s="535" t="s">
        <v>440</v>
      </c>
    </row>
    <row r="1923" spans="1:6" ht="15">
      <c r="A1923" s="531" t="s">
        <v>510</v>
      </c>
      <c r="B1923" s="532">
        <v>25108</v>
      </c>
      <c r="C1923" s="532">
        <v>8880</v>
      </c>
      <c r="D1923" s="535" t="s">
        <v>440</v>
      </c>
      <c r="E1923" s="534" t="s">
        <v>440</v>
      </c>
      <c r="F1923" s="535" t="s">
        <v>440</v>
      </c>
    </row>
    <row r="1924" spans="1:6" ht="39">
      <c r="A1924" s="531" t="s">
        <v>333</v>
      </c>
      <c r="B1924" s="532">
        <v>25108</v>
      </c>
      <c r="C1924" s="532">
        <v>8880</v>
      </c>
      <c r="D1924" s="535" t="s">
        <v>440</v>
      </c>
      <c r="E1924" s="534" t="s">
        <v>440</v>
      </c>
      <c r="F1924" s="535" t="s">
        <v>440</v>
      </c>
    </row>
    <row r="1925" spans="1:6" ht="15">
      <c r="A1925" s="237" t="s">
        <v>986</v>
      </c>
      <c r="B1925" s="238"/>
      <c r="C1925" s="238"/>
      <c r="D1925" s="238"/>
      <c r="E1925" s="529"/>
      <c r="F1925" s="238"/>
    </row>
    <row r="1926" spans="1:6" ht="15">
      <c r="A1926" s="237" t="s">
        <v>846</v>
      </c>
      <c r="B1926" s="238">
        <v>108663</v>
      </c>
      <c r="C1926" s="238">
        <v>16000</v>
      </c>
      <c r="D1926" s="238">
        <v>16000</v>
      </c>
      <c r="E1926" s="239">
        <f t="shared" si="37"/>
        <v>14.724423216734305</v>
      </c>
      <c r="F1926" s="238">
        <v>6000</v>
      </c>
    </row>
    <row r="1927" spans="1:6" ht="15">
      <c r="A1927" s="531" t="s">
        <v>855</v>
      </c>
      <c r="B1927" s="532">
        <v>108663</v>
      </c>
      <c r="C1927" s="532">
        <v>16000</v>
      </c>
      <c r="D1927" s="532">
        <v>16000</v>
      </c>
      <c r="E1927" s="529">
        <f t="shared" si="37"/>
        <v>14.724423216734305</v>
      </c>
      <c r="F1927" s="532">
        <v>6000</v>
      </c>
    </row>
    <row r="1928" spans="1:6" ht="26.25">
      <c r="A1928" s="531" t="s">
        <v>857</v>
      </c>
      <c r="B1928" s="532">
        <v>108663</v>
      </c>
      <c r="C1928" s="532">
        <v>16000</v>
      </c>
      <c r="D1928" s="532">
        <v>16000</v>
      </c>
      <c r="E1928" s="529">
        <f t="shared" si="37"/>
        <v>14.724423216734305</v>
      </c>
      <c r="F1928" s="532">
        <v>6000</v>
      </c>
    </row>
    <row r="1929" spans="1:6" ht="15">
      <c r="A1929" s="237" t="s">
        <v>983</v>
      </c>
      <c r="B1929" s="238">
        <v>108663</v>
      </c>
      <c r="C1929" s="238">
        <v>16000</v>
      </c>
      <c r="D1929" s="238">
        <v>12412.46</v>
      </c>
      <c r="E1929" s="239">
        <f t="shared" si="37"/>
        <v>11.422894637549119</v>
      </c>
      <c r="F1929" s="238">
        <v>5792.66</v>
      </c>
    </row>
    <row r="1930" spans="1:6" ht="15">
      <c r="A1930" s="531" t="s">
        <v>860</v>
      </c>
      <c r="B1930" s="532">
        <v>108663</v>
      </c>
      <c r="C1930" s="532">
        <v>16000</v>
      </c>
      <c r="D1930" s="532">
        <v>12412.46</v>
      </c>
      <c r="E1930" s="529">
        <f t="shared" si="37"/>
        <v>11.422894637549119</v>
      </c>
      <c r="F1930" s="532">
        <v>5792.66</v>
      </c>
    </row>
    <row r="1931" spans="1:6" ht="26.25">
      <c r="A1931" s="531" t="s">
        <v>920</v>
      </c>
      <c r="B1931" s="532">
        <v>108663</v>
      </c>
      <c r="C1931" s="532">
        <v>16000</v>
      </c>
      <c r="D1931" s="532">
        <v>12412.46</v>
      </c>
      <c r="E1931" s="529">
        <f t="shared" si="37"/>
        <v>11.422894637549119</v>
      </c>
      <c r="F1931" s="532">
        <v>5792.66</v>
      </c>
    </row>
    <row r="1932" spans="1:6" ht="15">
      <c r="A1932" s="531" t="s">
        <v>924</v>
      </c>
      <c r="B1932" s="532">
        <v>108663</v>
      </c>
      <c r="C1932" s="532">
        <v>16000</v>
      </c>
      <c r="D1932" s="532">
        <v>12412.46</v>
      </c>
      <c r="E1932" s="529">
        <f t="shared" si="37"/>
        <v>11.422894637549119</v>
      </c>
      <c r="F1932" s="532">
        <v>5792.66</v>
      </c>
    </row>
    <row r="1933" spans="1:6" ht="15">
      <c r="A1933" s="531" t="s">
        <v>444</v>
      </c>
      <c r="B1933" s="532">
        <v>0</v>
      </c>
      <c r="C1933" s="532">
        <v>0</v>
      </c>
      <c r="D1933" s="532">
        <v>3587.54</v>
      </c>
      <c r="E1933" s="534" t="s">
        <v>440</v>
      </c>
      <c r="F1933" s="532">
        <v>207.34</v>
      </c>
    </row>
    <row r="1934" spans="1:6" ht="15">
      <c r="A1934" s="237" t="s">
        <v>988</v>
      </c>
      <c r="B1934" s="238"/>
      <c r="C1934" s="238"/>
      <c r="D1934" s="238"/>
      <c r="E1934" s="529"/>
      <c r="F1934" s="238"/>
    </row>
    <row r="1935" spans="1:6" ht="15">
      <c r="A1935" s="237" t="s">
        <v>846</v>
      </c>
      <c r="B1935" s="238">
        <v>176</v>
      </c>
      <c r="C1935" s="238">
        <v>176</v>
      </c>
      <c r="D1935" s="238">
        <v>176</v>
      </c>
      <c r="E1935" s="239">
        <f aca="true" t="shared" si="38" ref="E1935:E1976">D1935/B1935*100</f>
        <v>100</v>
      </c>
      <c r="F1935" s="238">
        <v>0</v>
      </c>
    </row>
    <row r="1936" spans="1:6" ht="15">
      <c r="A1936" s="531" t="s">
        <v>855</v>
      </c>
      <c r="B1936" s="532">
        <v>176</v>
      </c>
      <c r="C1936" s="532">
        <v>176</v>
      </c>
      <c r="D1936" s="532">
        <v>176</v>
      </c>
      <c r="E1936" s="529">
        <f t="shared" si="38"/>
        <v>100</v>
      </c>
      <c r="F1936" s="532">
        <v>0</v>
      </c>
    </row>
    <row r="1937" spans="1:6" ht="26.25">
      <c r="A1937" s="531" t="s">
        <v>857</v>
      </c>
      <c r="B1937" s="532">
        <v>176</v>
      </c>
      <c r="C1937" s="532">
        <v>176</v>
      </c>
      <c r="D1937" s="532">
        <v>176</v>
      </c>
      <c r="E1937" s="529">
        <f t="shared" si="38"/>
        <v>100</v>
      </c>
      <c r="F1937" s="532">
        <v>0</v>
      </c>
    </row>
    <row r="1938" spans="1:6" ht="15">
      <c r="A1938" s="237" t="s">
        <v>983</v>
      </c>
      <c r="B1938" s="238">
        <v>176</v>
      </c>
      <c r="C1938" s="238">
        <v>176</v>
      </c>
      <c r="D1938" s="238">
        <v>0</v>
      </c>
      <c r="E1938" s="239">
        <f t="shared" si="38"/>
        <v>0</v>
      </c>
      <c r="F1938" s="238">
        <v>0</v>
      </c>
    </row>
    <row r="1939" spans="1:6" ht="15">
      <c r="A1939" s="531" t="s">
        <v>860</v>
      </c>
      <c r="B1939" s="532">
        <v>176</v>
      </c>
      <c r="C1939" s="532">
        <v>176</v>
      </c>
      <c r="D1939" s="532">
        <v>0</v>
      </c>
      <c r="E1939" s="529">
        <f t="shared" si="38"/>
        <v>0</v>
      </c>
      <c r="F1939" s="532">
        <v>0</v>
      </c>
    </row>
    <row r="1940" spans="1:6" ht="26.25">
      <c r="A1940" s="531" t="s">
        <v>920</v>
      </c>
      <c r="B1940" s="532">
        <v>176</v>
      </c>
      <c r="C1940" s="532">
        <v>176</v>
      </c>
      <c r="D1940" s="532">
        <v>0</v>
      </c>
      <c r="E1940" s="529">
        <f t="shared" si="38"/>
        <v>0</v>
      </c>
      <c r="F1940" s="532">
        <v>0</v>
      </c>
    </row>
    <row r="1941" spans="1:6" ht="15">
      <c r="A1941" s="531" t="s">
        <v>924</v>
      </c>
      <c r="B1941" s="532">
        <v>176</v>
      </c>
      <c r="C1941" s="532">
        <v>176</v>
      </c>
      <c r="D1941" s="532">
        <v>0</v>
      </c>
      <c r="E1941" s="529">
        <f t="shared" si="38"/>
        <v>0</v>
      </c>
      <c r="F1941" s="532">
        <v>0</v>
      </c>
    </row>
    <row r="1942" spans="1:6" ht="15">
      <c r="A1942" s="531" t="s">
        <v>444</v>
      </c>
      <c r="B1942" s="532">
        <v>0</v>
      </c>
      <c r="C1942" s="532">
        <v>0</v>
      </c>
      <c r="D1942" s="532">
        <v>176</v>
      </c>
      <c r="E1942" s="534" t="s">
        <v>440</v>
      </c>
      <c r="F1942" s="532">
        <v>0</v>
      </c>
    </row>
    <row r="1943" spans="1:6" ht="15">
      <c r="A1943" s="237" t="s">
        <v>990</v>
      </c>
      <c r="B1943" s="238"/>
      <c r="C1943" s="238"/>
      <c r="D1943" s="238"/>
      <c r="E1943" s="529"/>
      <c r="F1943" s="238"/>
    </row>
    <row r="1944" spans="1:6" ht="15">
      <c r="A1944" s="237" t="s">
        <v>846</v>
      </c>
      <c r="B1944" s="238">
        <v>6300</v>
      </c>
      <c r="C1944" s="238">
        <v>6300</v>
      </c>
      <c r="D1944" s="238">
        <v>6300</v>
      </c>
      <c r="E1944" s="239">
        <f t="shared" si="38"/>
        <v>100</v>
      </c>
      <c r="F1944" s="238">
        <v>0</v>
      </c>
    </row>
    <row r="1945" spans="1:6" ht="15">
      <c r="A1945" s="531" t="s">
        <v>855</v>
      </c>
      <c r="B1945" s="532">
        <v>6300</v>
      </c>
      <c r="C1945" s="532">
        <v>6300</v>
      </c>
      <c r="D1945" s="532">
        <v>6300</v>
      </c>
      <c r="E1945" s="529">
        <f t="shared" si="38"/>
        <v>100</v>
      </c>
      <c r="F1945" s="532">
        <v>0</v>
      </c>
    </row>
    <row r="1946" spans="1:6" ht="26.25">
      <c r="A1946" s="531" t="s">
        <v>857</v>
      </c>
      <c r="B1946" s="532">
        <v>6300</v>
      </c>
      <c r="C1946" s="532">
        <v>6300</v>
      </c>
      <c r="D1946" s="532">
        <v>6300</v>
      </c>
      <c r="E1946" s="529">
        <f t="shared" si="38"/>
        <v>100</v>
      </c>
      <c r="F1946" s="532">
        <v>0</v>
      </c>
    </row>
    <row r="1947" spans="1:6" ht="15">
      <c r="A1947" s="237" t="s">
        <v>983</v>
      </c>
      <c r="B1947" s="238">
        <v>6300</v>
      </c>
      <c r="C1947" s="238">
        <v>6300</v>
      </c>
      <c r="D1947" s="238">
        <v>4904.9</v>
      </c>
      <c r="E1947" s="239">
        <f t="shared" si="38"/>
        <v>77.85555555555554</v>
      </c>
      <c r="F1947" s="238">
        <v>0</v>
      </c>
    </row>
    <row r="1948" spans="1:6" ht="15">
      <c r="A1948" s="531" t="s">
        <v>860</v>
      </c>
      <c r="B1948" s="532">
        <v>6300</v>
      </c>
      <c r="C1948" s="532">
        <v>6300</v>
      </c>
      <c r="D1948" s="532">
        <v>4904.9</v>
      </c>
      <c r="E1948" s="529">
        <f t="shared" si="38"/>
        <v>77.85555555555554</v>
      </c>
      <c r="F1948" s="532">
        <v>0</v>
      </c>
    </row>
    <row r="1949" spans="1:6" ht="26.25">
      <c r="A1949" s="531" t="s">
        <v>920</v>
      </c>
      <c r="B1949" s="532">
        <v>6300</v>
      </c>
      <c r="C1949" s="532">
        <v>6300</v>
      </c>
      <c r="D1949" s="532">
        <v>4904.9</v>
      </c>
      <c r="E1949" s="529">
        <f t="shared" si="38"/>
        <v>77.85555555555554</v>
      </c>
      <c r="F1949" s="532">
        <v>0</v>
      </c>
    </row>
    <row r="1950" spans="1:6" ht="15">
      <c r="A1950" s="531" t="s">
        <v>924</v>
      </c>
      <c r="B1950" s="532">
        <v>6300</v>
      </c>
      <c r="C1950" s="532">
        <v>6300</v>
      </c>
      <c r="D1950" s="532">
        <v>4904.9</v>
      </c>
      <c r="E1950" s="529">
        <f t="shared" si="38"/>
        <v>77.85555555555554</v>
      </c>
      <c r="F1950" s="532">
        <v>0</v>
      </c>
    </row>
    <row r="1951" spans="1:6" ht="15">
      <c r="A1951" s="531" t="s">
        <v>444</v>
      </c>
      <c r="B1951" s="532">
        <v>0</v>
      </c>
      <c r="C1951" s="532">
        <v>0</v>
      </c>
      <c r="D1951" s="532">
        <v>1395.1</v>
      </c>
      <c r="E1951" s="534" t="s">
        <v>440</v>
      </c>
      <c r="F1951" s="532">
        <v>0</v>
      </c>
    </row>
    <row r="1952" spans="1:6" ht="15">
      <c r="A1952" s="237" t="s">
        <v>992</v>
      </c>
      <c r="B1952" s="238"/>
      <c r="C1952" s="238"/>
      <c r="D1952" s="238"/>
      <c r="E1952" s="529"/>
      <c r="F1952" s="238"/>
    </row>
    <row r="1953" spans="1:6" ht="15">
      <c r="A1953" s="237" t="s">
        <v>846</v>
      </c>
      <c r="B1953" s="238">
        <v>1376</v>
      </c>
      <c r="C1953" s="238">
        <v>0</v>
      </c>
      <c r="D1953" s="238">
        <v>0</v>
      </c>
      <c r="E1953" s="239">
        <f t="shared" si="38"/>
        <v>0</v>
      </c>
      <c r="F1953" s="238">
        <v>0</v>
      </c>
    </row>
    <row r="1954" spans="1:6" ht="15">
      <c r="A1954" s="531" t="s">
        <v>855</v>
      </c>
      <c r="B1954" s="532">
        <v>1376</v>
      </c>
      <c r="C1954" s="532">
        <v>0</v>
      </c>
      <c r="D1954" s="532">
        <v>0</v>
      </c>
      <c r="E1954" s="529">
        <f t="shared" si="38"/>
        <v>0</v>
      </c>
      <c r="F1954" s="532">
        <v>0</v>
      </c>
    </row>
    <row r="1955" spans="1:6" ht="26.25">
      <c r="A1955" s="531" t="s">
        <v>857</v>
      </c>
      <c r="B1955" s="532">
        <v>1376</v>
      </c>
      <c r="C1955" s="532">
        <v>0</v>
      </c>
      <c r="D1955" s="532">
        <v>0</v>
      </c>
      <c r="E1955" s="529">
        <f t="shared" si="38"/>
        <v>0</v>
      </c>
      <c r="F1955" s="532">
        <v>0</v>
      </c>
    </row>
    <row r="1956" spans="1:6" ht="15">
      <c r="A1956" s="237" t="s">
        <v>983</v>
      </c>
      <c r="B1956" s="238">
        <v>1376</v>
      </c>
      <c r="C1956" s="238">
        <v>0</v>
      </c>
      <c r="D1956" s="238">
        <v>0</v>
      </c>
      <c r="E1956" s="239">
        <f t="shared" si="38"/>
        <v>0</v>
      </c>
      <c r="F1956" s="238">
        <v>0</v>
      </c>
    </row>
    <row r="1957" spans="1:6" ht="15">
      <c r="A1957" s="531" t="s">
        <v>860</v>
      </c>
      <c r="B1957" s="532">
        <v>1376</v>
      </c>
      <c r="C1957" s="532">
        <v>0</v>
      </c>
      <c r="D1957" s="532">
        <v>0</v>
      </c>
      <c r="E1957" s="529">
        <f t="shared" si="38"/>
        <v>0</v>
      </c>
      <c r="F1957" s="532">
        <v>0</v>
      </c>
    </row>
    <row r="1958" spans="1:6" ht="26.25">
      <c r="A1958" s="531" t="s">
        <v>920</v>
      </c>
      <c r="B1958" s="532">
        <v>1376</v>
      </c>
      <c r="C1958" s="532">
        <v>0</v>
      </c>
      <c r="D1958" s="532">
        <v>0</v>
      </c>
      <c r="E1958" s="529">
        <f t="shared" si="38"/>
        <v>0</v>
      </c>
      <c r="F1958" s="532">
        <v>0</v>
      </c>
    </row>
    <row r="1959" spans="1:6" ht="15">
      <c r="A1959" s="531" t="s">
        <v>924</v>
      </c>
      <c r="B1959" s="532">
        <v>1376</v>
      </c>
      <c r="C1959" s="532">
        <v>0</v>
      </c>
      <c r="D1959" s="532">
        <v>0</v>
      </c>
      <c r="E1959" s="529">
        <f t="shared" si="38"/>
        <v>0</v>
      </c>
      <c r="F1959" s="532">
        <v>0</v>
      </c>
    </row>
    <row r="1960" spans="1:6" ht="15">
      <c r="A1960" s="237" t="s">
        <v>994</v>
      </c>
      <c r="B1960" s="238"/>
      <c r="C1960" s="238"/>
      <c r="D1960" s="238"/>
      <c r="E1960" s="529"/>
      <c r="F1960" s="238"/>
    </row>
    <row r="1961" spans="1:6" ht="15">
      <c r="A1961" s="237" t="s">
        <v>846</v>
      </c>
      <c r="B1961" s="238">
        <v>5048205</v>
      </c>
      <c r="C1961" s="238">
        <v>767500</v>
      </c>
      <c r="D1961" s="238">
        <v>767500</v>
      </c>
      <c r="E1961" s="239">
        <f t="shared" si="38"/>
        <v>15.203423791228762</v>
      </c>
      <c r="F1961" s="238">
        <v>50000</v>
      </c>
    </row>
    <row r="1962" spans="1:6" ht="15">
      <c r="A1962" s="531" t="s">
        <v>855</v>
      </c>
      <c r="B1962" s="532">
        <v>5048205</v>
      </c>
      <c r="C1962" s="532">
        <v>767500</v>
      </c>
      <c r="D1962" s="532">
        <v>767500</v>
      </c>
      <c r="E1962" s="529">
        <f t="shared" si="38"/>
        <v>15.203423791228762</v>
      </c>
      <c r="F1962" s="532">
        <v>50000</v>
      </c>
    </row>
    <row r="1963" spans="1:6" ht="26.25">
      <c r="A1963" s="531" t="s">
        <v>857</v>
      </c>
      <c r="B1963" s="532">
        <v>5048205</v>
      </c>
      <c r="C1963" s="532">
        <v>767500</v>
      </c>
      <c r="D1963" s="532">
        <v>767500</v>
      </c>
      <c r="E1963" s="529">
        <f t="shared" si="38"/>
        <v>15.203423791228762</v>
      </c>
      <c r="F1963" s="532">
        <v>50000</v>
      </c>
    </row>
    <row r="1964" spans="1:6" ht="15">
      <c r="A1964" s="237" t="s">
        <v>983</v>
      </c>
      <c r="B1964" s="238">
        <v>5048205</v>
      </c>
      <c r="C1964" s="238">
        <v>767500</v>
      </c>
      <c r="D1964" s="238">
        <v>538082.93</v>
      </c>
      <c r="E1964" s="239">
        <f t="shared" si="38"/>
        <v>10.658896181910205</v>
      </c>
      <c r="F1964" s="238">
        <v>286294.29</v>
      </c>
    </row>
    <row r="1965" spans="1:6" ht="15">
      <c r="A1965" s="531" t="s">
        <v>860</v>
      </c>
      <c r="B1965" s="532">
        <v>5048205</v>
      </c>
      <c r="C1965" s="532">
        <v>767500</v>
      </c>
      <c r="D1965" s="532">
        <v>538082.93</v>
      </c>
      <c r="E1965" s="529">
        <f t="shared" si="38"/>
        <v>10.658896181910205</v>
      </c>
      <c r="F1965" s="532">
        <v>286294.29</v>
      </c>
    </row>
    <row r="1966" spans="1:6" ht="26.25">
      <c r="A1966" s="531" t="s">
        <v>920</v>
      </c>
      <c r="B1966" s="532">
        <v>5048205</v>
      </c>
      <c r="C1966" s="532">
        <v>767500</v>
      </c>
      <c r="D1966" s="532">
        <v>538082.93</v>
      </c>
      <c r="E1966" s="529">
        <f t="shared" si="38"/>
        <v>10.658896181910205</v>
      </c>
      <c r="F1966" s="532">
        <v>286294.29</v>
      </c>
    </row>
    <row r="1967" spans="1:6" ht="15">
      <c r="A1967" s="531" t="s">
        <v>924</v>
      </c>
      <c r="B1967" s="532">
        <v>5048205</v>
      </c>
      <c r="C1967" s="532">
        <v>767500</v>
      </c>
      <c r="D1967" s="532">
        <v>538082.93</v>
      </c>
      <c r="E1967" s="529">
        <f t="shared" si="38"/>
        <v>10.658896181910205</v>
      </c>
      <c r="F1967" s="532">
        <v>286294.29</v>
      </c>
    </row>
    <row r="1968" spans="1:6" ht="15">
      <c r="A1968" s="531" t="s">
        <v>444</v>
      </c>
      <c r="B1968" s="532">
        <v>0</v>
      </c>
      <c r="C1968" s="532">
        <v>0</v>
      </c>
      <c r="D1968" s="532">
        <v>229417.07</v>
      </c>
      <c r="E1968" s="534" t="s">
        <v>440</v>
      </c>
      <c r="F1968" s="532">
        <v>-236294.29</v>
      </c>
    </row>
    <row r="1969" spans="1:6" ht="15">
      <c r="A1969" s="237" t="s">
        <v>1000</v>
      </c>
      <c r="B1969" s="238"/>
      <c r="C1969" s="238"/>
      <c r="D1969" s="238"/>
      <c r="E1969" s="529"/>
      <c r="F1969" s="238"/>
    </row>
    <row r="1970" spans="1:6" ht="15">
      <c r="A1970" s="237" t="s">
        <v>846</v>
      </c>
      <c r="B1970" s="238">
        <v>1479955</v>
      </c>
      <c r="C1970" s="238">
        <v>1224755</v>
      </c>
      <c r="D1970" s="238">
        <v>1224755</v>
      </c>
      <c r="E1970" s="239">
        <f t="shared" si="38"/>
        <v>82.75623245301378</v>
      </c>
      <c r="F1970" s="238">
        <v>353755</v>
      </c>
    </row>
    <row r="1971" spans="1:6" ht="15">
      <c r="A1971" s="531" t="s">
        <v>855</v>
      </c>
      <c r="B1971" s="532">
        <v>1479955</v>
      </c>
      <c r="C1971" s="532">
        <v>1224755</v>
      </c>
      <c r="D1971" s="532">
        <v>1224755</v>
      </c>
      <c r="E1971" s="529">
        <f t="shared" si="38"/>
        <v>82.75623245301378</v>
      </c>
      <c r="F1971" s="532">
        <v>353755</v>
      </c>
    </row>
    <row r="1972" spans="1:6" ht="26.25">
      <c r="A1972" s="531" t="s">
        <v>857</v>
      </c>
      <c r="B1972" s="532">
        <v>1479955</v>
      </c>
      <c r="C1972" s="532">
        <v>1224755</v>
      </c>
      <c r="D1972" s="532">
        <v>1224755</v>
      </c>
      <c r="E1972" s="529">
        <f t="shared" si="38"/>
        <v>82.75623245301378</v>
      </c>
      <c r="F1972" s="532">
        <v>353755</v>
      </c>
    </row>
    <row r="1973" spans="1:6" ht="15">
      <c r="A1973" s="237" t="s">
        <v>983</v>
      </c>
      <c r="B1973" s="238">
        <v>1479955</v>
      </c>
      <c r="C1973" s="238">
        <v>1224755</v>
      </c>
      <c r="D1973" s="238">
        <v>1135174.02</v>
      </c>
      <c r="E1973" s="239">
        <f t="shared" si="38"/>
        <v>76.70327949160617</v>
      </c>
      <c r="F1973" s="238">
        <v>332244.26</v>
      </c>
    </row>
    <row r="1974" spans="1:6" ht="15">
      <c r="A1974" s="531" t="s">
        <v>860</v>
      </c>
      <c r="B1974" s="532">
        <v>1479955</v>
      </c>
      <c r="C1974" s="532">
        <v>1224755</v>
      </c>
      <c r="D1974" s="532">
        <v>1135174.02</v>
      </c>
      <c r="E1974" s="529">
        <f t="shared" si="38"/>
        <v>76.70327949160617</v>
      </c>
      <c r="F1974" s="532">
        <v>332244.26</v>
      </c>
    </row>
    <row r="1975" spans="1:6" ht="26.25">
      <c r="A1975" s="531" t="s">
        <v>920</v>
      </c>
      <c r="B1975" s="532">
        <v>1479955</v>
      </c>
      <c r="C1975" s="532">
        <v>1224755</v>
      </c>
      <c r="D1975" s="532">
        <v>1135174.02</v>
      </c>
      <c r="E1975" s="529">
        <f t="shared" si="38"/>
        <v>76.70327949160617</v>
      </c>
      <c r="F1975" s="532">
        <v>332244.26</v>
      </c>
    </row>
    <row r="1976" spans="1:6" ht="15">
      <c r="A1976" s="531" t="s">
        <v>924</v>
      </c>
      <c r="B1976" s="532">
        <v>1479955</v>
      </c>
      <c r="C1976" s="532">
        <v>1224755</v>
      </c>
      <c r="D1976" s="532">
        <v>1135174.02</v>
      </c>
      <c r="E1976" s="529">
        <f t="shared" si="38"/>
        <v>76.70327949160617</v>
      </c>
      <c r="F1976" s="532">
        <v>332244.26</v>
      </c>
    </row>
    <row r="1977" spans="1:6" ht="15">
      <c r="A1977" s="531" t="s">
        <v>444</v>
      </c>
      <c r="B1977" s="532">
        <v>0</v>
      </c>
      <c r="C1977" s="532">
        <v>0</v>
      </c>
      <c r="D1977" s="532">
        <v>89580.98</v>
      </c>
      <c r="E1977" s="534" t="s">
        <v>440</v>
      </c>
      <c r="F1977" s="532">
        <v>21510.74</v>
      </c>
    </row>
    <row r="1978" spans="1:6" ht="15">
      <c r="A1978" s="237" t="s">
        <v>713</v>
      </c>
      <c r="B1978" s="238"/>
      <c r="C1978" s="238"/>
      <c r="D1978" s="238"/>
      <c r="E1978" s="529"/>
      <c r="F1978" s="238"/>
    </row>
    <row r="1979" spans="1:6" ht="15">
      <c r="A1979" s="237" t="s">
        <v>846</v>
      </c>
      <c r="B1979" s="238">
        <v>182490</v>
      </c>
      <c r="C1979" s="238">
        <v>23018</v>
      </c>
      <c r="D1979" s="238">
        <v>23018</v>
      </c>
      <c r="E1979" s="239">
        <f aca="true" t="shared" si="39" ref="E1979:E2042">D1979/B1979*100</f>
        <v>12.613293879116663</v>
      </c>
      <c r="F1979" s="238">
        <v>4350</v>
      </c>
    </row>
    <row r="1980" spans="1:6" ht="15">
      <c r="A1980" s="531" t="s">
        <v>855</v>
      </c>
      <c r="B1980" s="532">
        <v>182490</v>
      </c>
      <c r="C1980" s="532">
        <v>23018</v>
      </c>
      <c r="D1980" s="532">
        <v>23018</v>
      </c>
      <c r="E1980" s="529">
        <f t="shared" si="39"/>
        <v>12.613293879116663</v>
      </c>
      <c r="F1980" s="532">
        <v>4350</v>
      </c>
    </row>
    <row r="1981" spans="1:6" ht="26.25">
      <c r="A1981" s="531" t="s">
        <v>857</v>
      </c>
      <c r="B1981" s="532">
        <v>182490</v>
      </c>
      <c r="C1981" s="532">
        <v>23018</v>
      </c>
      <c r="D1981" s="532">
        <v>23018</v>
      </c>
      <c r="E1981" s="529">
        <f t="shared" si="39"/>
        <v>12.613293879116663</v>
      </c>
      <c r="F1981" s="532">
        <v>4350</v>
      </c>
    </row>
    <row r="1982" spans="1:6" ht="15">
      <c r="A1982" s="237" t="s">
        <v>983</v>
      </c>
      <c r="B1982" s="238">
        <v>207598</v>
      </c>
      <c r="C1982" s="238">
        <v>31898</v>
      </c>
      <c r="D1982" s="238">
        <v>28068.55</v>
      </c>
      <c r="E1982" s="239">
        <f t="shared" si="39"/>
        <v>13.520626402951857</v>
      </c>
      <c r="F1982" s="238">
        <v>21654.09</v>
      </c>
    </row>
    <row r="1983" spans="1:6" ht="15">
      <c r="A1983" s="531" t="s">
        <v>860</v>
      </c>
      <c r="B1983" s="532">
        <v>207598</v>
      </c>
      <c r="C1983" s="532">
        <v>31898</v>
      </c>
      <c r="D1983" s="532">
        <v>28068.55</v>
      </c>
      <c r="E1983" s="529">
        <f t="shared" si="39"/>
        <v>13.520626402951857</v>
      </c>
      <c r="F1983" s="532">
        <v>21654.09</v>
      </c>
    </row>
    <row r="1984" spans="1:6" ht="26.25">
      <c r="A1984" s="531" t="s">
        <v>920</v>
      </c>
      <c r="B1984" s="532">
        <v>207598</v>
      </c>
      <c r="C1984" s="532">
        <v>31898</v>
      </c>
      <c r="D1984" s="532">
        <v>28068.55</v>
      </c>
      <c r="E1984" s="529">
        <f t="shared" si="39"/>
        <v>13.520626402951857</v>
      </c>
      <c r="F1984" s="532">
        <v>21654.09</v>
      </c>
    </row>
    <row r="1985" spans="1:6" ht="15">
      <c r="A1985" s="531" t="s">
        <v>924</v>
      </c>
      <c r="B1985" s="532">
        <v>207598</v>
      </c>
      <c r="C1985" s="532">
        <v>31898</v>
      </c>
      <c r="D1985" s="532">
        <v>28068.55</v>
      </c>
      <c r="E1985" s="529">
        <f t="shared" si="39"/>
        <v>13.520626402951857</v>
      </c>
      <c r="F1985" s="532">
        <v>21654.09</v>
      </c>
    </row>
    <row r="1986" spans="1:6" ht="15">
      <c r="A1986" s="531" t="s">
        <v>444</v>
      </c>
      <c r="B1986" s="532">
        <v>-25108</v>
      </c>
      <c r="C1986" s="532">
        <v>-8880</v>
      </c>
      <c r="D1986" s="532">
        <v>-5050.55</v>
      </c>
      <c r="E1986" s="534" t="s">
        <v>440</v>
      </c>
      <c r="F1986" s="532">
        <v>-17304.09</v>
      </c>
    </row>
    <row r="1987" spans="1:6" ht="15">
      <c r="A1987" s="531" t="s">
        <v>445</v>
      </c>
      <c r="B1987" s="532">
        <v>25108</v>
      </c>
      <c r="C1987" s="532">
        <v>8880</v>
      </c>
      <c r="D1987" s="535" t="s">
        <v>440</v>
      </c>
      <c r="E1987" s="534" t="s">
        <v>440</v>
      </c>
      <c r="F1987" s="535" t="s">
        <v>440</v>
      </c>
    </row>
    <row r="1988" spans="1:6" ht="15">
      <c r="A1988" s="531" t="s">
        <v>510</v>
      </c>
      <c r="B1988" s="532">
        <v>25108</v>
      </c>
      <c r="C1988" s="532">
        <v>8880</v>
      </c>
      <c r="D1988" s="535" t="s">
        <v>440</v>
      </c>
      <c r="E1988" s="534" t="s">
        <v>440</v>
      </c>
      <c r="F1988" s="535" t="s">
        <v>440</v>
      </c>
    </row>
    <row r="1989" spans="1:6" ht="39">
      <c r="A1989" s="531" t="s">
        <v>333</v>
      </c>
      <c r="B1989" s="532">
        <v>25108</v>
      </c>
      <c r="C1989" s="532">
        <v>8880</v>
      </c>
      <c r="D1989" s="535" t="s">
        <v>440</v>
      </c>
      <c r="E1989" s="534" t="s">
        <v>440</v>
      </c>
      <c r="F1989" s="535" t="s">
        <v>440</v>
      </c>
    </row>
    <row r="1990" spans="1:6" ht="15">
      <c r="A1990" s="237" t="s">
        <v>1011</v>
      </c>
      <c r="B1990" s="238"/>
      <c r="C1990" s="238"/>
      <c r="D1990" s="238"/>
      <c r="E1990" s="529"/>
      <c r="F1990" s="238"/>
    </row>
    <row r="1991" spans="1:6" ht="15">
      <c r="A1991" s="237" t="s">
        <v>846</v>
      </c>
      <c r="B1991" s="238">
        <v>133712600</v>
      </c>
      <c r="C1991" s="238">
        <v>37896155</v>
      </c>
      <c r="D1991" s="238">
        <v>37896155</v>
      </c>
      <c r="E1991" s="239">
        <f t="shared" si="39"/>
        <v>28.341498856502678</v>
      </c>
      <c r="F1991" s="238">
        <v>16174861</v>
      </c>
    </row>
    <row r="1992" spans="1:6" ht="15">
      <c r="A1992" s="531" t="s">
        <v>855</v>
      </c>
      <c r="B1992" s="532">
        <v>133712600</v>
      </c>
      <c r="C1992" s="532">
        <v>37896155</v>
      </c>
      <c r="D1992" s="532">
        <v>37896155</v>
      </c>
      <c r="E1992" s="529">
        <f t="shared" si="39"/>
        <v>28.341498856502678</v>
      </c>
      <c r="F1992" s="532">
        <v>16174861</v>
      </c>
    </row>
    <row r="1993" spans="1:6" ht="26.25">
      <c r="A1993" s="531" t="s">
        <v>857</v>
      </c>
      <c r="B1993" s="532">
        <v>133712600</v>
      </c>
      <c r="C1993" s="532">
        <v>37896155</v>
      </c>
      <c r="D1993" s="532">
        <v>37896155</v>
      </c>
      <c r="E1993" s="529">
        <f t="shared" si="39"/>
        <v>28.341498856502678</v>
      </c>
      <c r="F1993" s="532">
        <v>16174861</v>
      </c>
    </row>
    <row r="1994" spans="1:6" ht="15">
      <c r="A1994" s="237" t="s">
        <v>983</v>
      </c>
      <c r="B1994" s="238">
        <v>133712600</v>
      </c>
      <c r="C1994" s="238">
        <v>37896155</v>
      </c>
      <c r="D1994" s="238">
        <v>37892809.47</v>
      </c>
      <c r="E1994" s="239">
        <f t="shared" si="39"/>
        <v>28.338996826028364</v>
      </c>
      <c r="F1994" s="238">
        <v>26330006.56</v>
      </c>
    </row>
    <row r="1995" spans="1:6" ht="15">
      <c r="A1995" s="531" t="s">
        <v>860</v>
      </c>
      <c r="B1995" s="532">
        <v>133712600</v>
      </c>
      <c r="C1995" s="532">
        <v>37896155</v>
      </c>
      <c r="D1995" s="532">
        <v>37892809.47</v>
      </c>
      <c r="E1995" s="529">
        <f t="shared" si="39"/>
        <v>28.338996826028364</v>
      </c>
      <c r="F1995" s="532">
        <v>26330006.56</v>
      </c>
    </row>
    <row r="1996" spans="1:6" ht="26.25">
      <c r="A1996" s="531" t="s">
        <v>920</v>
      </c>
      <c r="B1996" s="532">
        <v>133712600</v>
      </c>
      <c r="C1996" s="532">
        <v>37896155</v>
      </c>
      <c r="D1996" s="532">
        <v>37892809.47</v>
      </c>
      <c r="E1996" s="529">
        <f t="shared" si="39"/>
        <v>28.338996826028364</v>
      </c>
      <c r="F1996" s="532">
        <v>26330006.56</v>
      </c>
    </row>
    <row r="1997" spans="1:6" ht="15">
      <c r="A1997" s="531" t="s">
        <v>922</v>
      </c>
      <c r="B1997" s="532">
        <v>130000000</v>
      </c>
      <c r="C1997" s="532">
        <v>37093525</v>
      </c>
      <c r="D1997" s="532">
        <v>37093524.58</v>
      </c>
      <c r="E1997" s="529">
        <f t="shared" si="39"/>
        <v>28.533480446153845</v>
      </c>
      <c r="F1997" s="532">
        <v>26320112.24</v>
      </c>
    </row>
    <row r="1998" spans="1:6" ht="15">
      <c r="A1998" s="531" t="s">
        <v>924</v>
      </c>
      <c r="B1998" s="532">
        <v>3712600</v>
      </c>
      <c r="C1998" s="532">
        <v>802630</v>
      </c>
      <c r="D1998" s="532">
        <v>799284.89</v>
      </c>
      <c r="E1998" s="529">
        <f t="shared" si="39"/>
        <v>21.528979421429725</v>
      </c>
      <c r="F1998" s="532">
        <v>9894.32</v>
      </c>
    </row>
    <row r="1999" spans="1:6" ht="15">
      <c r="A1999" s="531" t="s">
        <v>444</v>
      </c>
      <c r="B1999" s="532">
        <v>0</v>
      </c>
      <c r="C1999" s="532">
        <v>0</v>
      </c>
      <c r="D1999" s="532">
        <v>3345.530000001</v>
      </c>
      <c r="E1999" s="534" t="s">
        <v>440</v>
      </c>
      <c r="F1999" s="532">
        <v>-10155145.56</v>
      </c>
    </row>
    <row r="2000" spans="1:6" ht="15">
      <c r="A2000" s="237" t="s">
        <v>1023</v>
      </c>
      <c r="B2000" s="238"/>
      <c r="C2000" s="238"/>
      <c r="D2000" s="238"/>
      <c r="E2000" s="529"/>
      <c r="F2000" s="238"/>
    </row>
    <row r="2001" spans="1:6" ht="15">
      <c r="A2001" s="237" t="s">
        <v>846</v>
      </c>
      <c r="B2001" s="238">
        <v>73881</v>
      </c>
      <c r="C2001" s="238">
        <v>227</v>
      </c>
      <c r="D2001" s="238">
        <v>227</v>
      </c>
      <c r="E2001" s="239">
        <f t="shared" si="39"/>
        <v>0.3072508493388016</v>
      </c>
      <c r="F2001" s="238">
        <v>227</v>
      </c>
    </row>
    <row r="2002" spans="1:6" ht="15">
      <c r="A2002" s="531" t="s">
        <v>855</v>
      </c>
      <c r="B2002" s="532">
        <v>73881</v>
      </c>
      <c r="C2002" s="532">
        <v>227</v>
      </c>
      <c r="D2002" s="532">
        <v>227</v>
      </c>
      <c r="E2002" s="529">
        <f t="shared" si="39"/>
        <v>0.3072508493388016</v>
      </c>
      <c r="F2002" s="532">
        <v>227</v>
      </c>
    </row>
    <row r="2003" spans="1:6" ht="26.25">
      <c r="A2003" s="531" t="s">
        <v>857</v>
      </c>
      <c r="B2003" s="532">
        <v>73881</v>
      </c>
      <c r="C2003" s="532">
        <v>227</v>
      </c>
      <c r="D2003" s="532">
        <v>227</v>
      </c>
      <c r="E2003" s="529">
        <f t="shared" si="39"/>
        <v>0.3072508493388016</v>
      </c>
      <c r="F2003" s="532">
        <v>227</v>
      </c>
    </row>
    <row r="2004" spans="1:6" ht="15">
      <c r="A2004" s="237" t="s">
        <v>983</v>
      </c>
      <c r="B2004" s="238">
        <v>73881</v>
      </c>
      <c r="C2004" s="238">
        <v>227</v>
      </c>
      <c r="D2004" s="238">
        <v>0</v>
      </c>
      <c r="E2004" s="239">
        <f t="shared" si="39"/>
        <v>0</v>
      </c>
      <c r="F2004" s="238">
        <v>0</v>
      </c>
    </row>
    <row r="2005" spans="1:6" ht="15">
      <c r="A2005" s="531" t="s">
        <v>860</v>
      </c>
      <c r="B2005" s="532">
        <v>73881</v>
      </c>
      <c r="C2005" s="532">
        <v>227</v>
      </c>
      <c r="D2005" s="532">
        <v>0</v>
      </c>
      <c r="E2005" s="529">
        <f t="shared" si="39"/>
        <v>0</v>
      </c>
      <c r="F2005" s="532">
        <v>0</v>
      </c>
    </row>
    <row r="2006" spans="1:6" ht="26.25">
      <c r="A2006" s="531" t="s">
        <v>920</v>
      </c>
      <c r="B2006" s="532">
        <v>73881</v>
      </c>
      <c r="C2006" s="532">
        <v>227</v>
      </c>
      <c r="D2006" s="532">
        <v>0</v>
      </c>
      <c r="E2006" s="529">
        <f t="shared" si="39"/>
        <v>0</v>
      </c>
      <c r="F2006" s="532">
        <v>0</v>
      </c>
    </row>
    <row r="2007" spans="1:6" ht="15">
      <c r="A2007" s="531" t="s">
        <v>924</v>
      </c>
      <c r="B2007" s="532">
        <v>73881</v>
      </c>
      <c r="C2007" s="532">
        <v>227</v>
      </c>
      <c r="D2007" s="532">
        <v>0</v>
      </c>
      <c r="E2007" s="529">
        <f t="shared" si="39"/>
        <v>0</v>
      </c>
      <c r="F2007" s="532">
        <v>0</v>
      </c>
    </row>
    <row r="2008" spans="1:6" ht="15">
      <c r="A2008" s="531" t="s">
        <v>444</v>
      </c>
      <c r="B2008" s="532">
        <v>0</v>
      </c>
      <c r="C2008" s="532">
        <v>0</v>
      </c>
      <c r="D2008" s="532">
        <v>227</v>
      </c>
      <c r="E2008" s="534" t="s">
        <v>440</v>
      </c>
      <c r="F2008" s="532">
        <v>227</v>
      </c>
    </row>
    <row r="2009" spans="1:6" ht="15">
      <c r="A2009" s="237" t="s">
        <v>1034</v>
      </c>
      <c r="B2009" s="238"/>
      <c r="C2009" s="238"/>
      <c r="D2009" s="238"/>
      <c r="E2009" s="529"/>
      <c r="F2009" s="238"/>
    </row>
    <row r="2010" spans="1:6" ht="15">
      <c r="A2010" s="237" t="s">
        <v>846</v>
      </c>
      <c r="B2010" s="238">
        <v>15877</v>
      </c>
      <c r="C2010" s="238">
        <v>4877</v>
      </c>
      <c r="D2010" s="238">
        <v>4877</v>
      </c>
      <c r="E2010" s="239">
        <f t="shared" si="39"/>
        <v>30.71738993512628</v>
      </c>
      <c r="F2010" s="238">
        <v>4877</v>
      </c>
    </row>
    <row r="2011" spans="1:6" ht="15">
      <c r="A2011" s="531" t="s">
        <v>855</v>
      </c>
      <c r="B2011" s="532">
        <v>15877</v>
      </c>
      <c r="C2011" s="532">
        <v>4877</v>
      </c>
      <c r="D2011" s="532">
        <v>4877</v>
      </c>
      <c r="E2011" s="529">
        <f t="shared" si="39"/>
        <v>30.71738993512628</v>
      </c>
      <c r="F2011" s="532">
        <v>4877</v>
      </c>
    </row>
    <row r="2012" spans="1:6" ht="26.25">
      <c r="A2012" s="531" t="s">
        <v>857</v>
      </c>
      <c r="B2012" s="532">
        <v>15877</v>
      </c>
      <c r="C2012" s="532">
        <v>4877</v>
      </c>
      <c r="D2012" s="532">
        <v>4877</v>
      </c>
      <c r="E2012" s="529">
        <f t="shared" si="39"/>
        <v>30.71738993512628</v>
      </c>
      <c r="F2012" s="532">
        <v>4877</v>
      </c>
    </row>
    <row r="2013" spans="1:6" ht="15">
      <c r="A2013" s="237" t="s">
        <v>983</v>
      </c>
      <c r="B2013" s="238">
        <v>15877</v>
      </c>
      <c r="C2013" s="238">
        <v>4877</v>
      </c>
      <c r="D2013" s="238">
        <v>4125.94</v>
      </c>
      <c r="E2013" s="239">
        <f t="shared" si="39"/>
        <v>25.986899288278643</v>
      </c>
      <c r="F2013" s="238">
        <v>4125.94</v>
      </c>
    </row>
    <row r="2014" spans="1:6" ht="15">
      <c r="A2014" s="531" t="s">
        <v>860</v>
      </c>
      <c r="B2014" s="532">
        <v>15877</v>
      </c>
      <c r="C2014" s="532">
        <v>4877</v>
      </c>
      <c r="D2014" s="532">
        <v>4125.94</v>
      </c>
      <c r="E2014" s="529">
        <f t="shared" si="39"/>
        <v>25.986899288278643</v>
      </c>
      <c r="F2014" s="532">
        <v>4125.94</v>
      </c>
    </row>
    <row r="2015" spans="1:6" ht="26.25">
      <c r="A2015" s="531" t="s">
        <v>920</v>
      </c>
      <c r="B2015" s="532">
        <v>15877</v>
      </c>
      <c r="C2015" s="532">
        <v>4877</v>
      </c>
      <c r="D2015" s="532">
        <v>4125.94</v>
      </c>
      <c r="E2015" s="529">
        <f t="shared" si="39"/>
        <v>25.986899288278643</v>
      </c>
      <c r="F2015" s="532">
        <v>4125.94</v>
      </c>
    </row>
    <row r="2016" spans="1:6" ht="15">
      <c r="A2016" s="531" t="s">
        <v>924</v>
      </c>
      <c r="B2016" s="532">
        <v>15877</v>
      </c>
      <c r="C2016" s="532">
        <v>4877</v>
      </c>
      <c r="D2016" s="532">
        <v>4125.94</v>
      </c>
      <c r="E2016" s="529">
        <f t="shared" si="39"/>
        <v>25.986899288278643</v>
      </c>
      <c r="F2016" s="532">
        <v>4125.94</v>
      </c>
    </row>
    <row r="2017" spans="1:6" ht="15">
      <c r="A2017" s="531" t="s">
        <v>444</v>
      </c>
      <c r="B2017" s="532">
        <v>0</v>
      </c>
      <c r="C2017" s="532">
        <v>0</v>
      </c>
      <c r="D2017" s="532">
        <v>751.06</v>
      </c>
      <c r="E2017" s="534" t="s">
        <v>440</v>
      </c>
      <c r="F2017" s="532">
        <v>751.06</v>
      </c>
    </row>
    <row r="2018" spans="1:6" ht="15">
      <c r="A2018" s="237" t="s">
        <v>1041</v>
      </c>
      <c r="B2018" s="238"/>
      <c r="C2018" s="238"/>
      <c r="D2018" s="238"/>
      <c r="E2018" s="529"/>
      <c r="F2018" s="238"/>
    </row>
    <row r="2019" spans="1:6" ht="15">
      <c r="A2019" s="237" t="s">
        <v>846</v>
      </c>
      <c r="B2019" s="238">
        <v>172510</v>
      </c>
      <c r="C2019" s="238">
        <v>2350</v>
      </c>
      <c r="D2019" s="238">
        <v>2350</v>
      </c>
      <c r="E2019" s="239">
        <f t="shared" si="39"/>
        <v>1.362239870152455</v>
      </c>
      <c r="F2019" s="238">
        <v>2350</v>
      </c>
    </row>
    <row r="2020" spans="1:6" ht="15">
      <c r="A2020" s="531" t="s">
        <v>855</v>
      </c>
      <c r="B2020" s="532">
        <v>172510</v>
      </c>
      <c r="C2020" s="532">
        <v>2350</v>
      </c>
      <c r="D2020" s="532">
        <v>2350</v>
      </c>
      <c r="E2020" s="529">
        <f t="shared" si="39"/>
        <v>1.362239870152455</v>
      </c>
      <c r="F2020" s="532">
        <v>2350</v>
      </c>
    </row>
    <row r="2021" spans="1:6" ht="26.25">
      <c r="A2021" s="531" t="s">
        <v>857</v>
      </c>
      <c r="B2021" s="532">
        <v>172510</v>
      </c>
      <c r="C2021" s="532">
        <v>2350</v>
      </c>
      <c r="D2021" s="532">
        <v>2350</v>
      </c>
      <c r="E2021" s="529">
        <f t="shared" si="39"/>
        <v>1.362239870152455</v>
      </c>
      <c r="F2021" s="532">
        <v>2350</v>
      </c>
    </row>
    <row r="2022" spans="1:6" ht="15">
      <c r="A2022" s="237" t="s">
        <v>983</v>
      </c>
      <c r="B2022" s="238">
        <v>172510</v>
      </c>
      <c r="C2022" s="238">
        <v>2350</v>
      </c>
      <c r="D2022" s="238">
        <v>2338.23</v>
      </c>
      <c r="E2022" s="239">
        <f t="shared" si="39"/>
        <v>1.355417077270883</v>
      </c>
      <c r="F2022" s="238">
        <v>2338.23</v>
      </c>
    </row>
    <row r="2023" spans="1:6" ht="15">
      <c r="A2023" s="531" t="s">
        <v>860</v>
      </c>
      <c r="B2023" s="532">
        <v>172510</v>
      </c>
      <c r="C2023" s="532">
        <v>2350</v>
      </c>
      <c r="D2023" s="532">
        <v>2338.23</v>
      </c>
      <c r="E2023" s="529">
        <f t="shared" si="39"/>
        <v>1.355417077270883</v>
      </c>
      <c r="F2023" s="532">
        <v>2338.23</v>
      </c>
    </row>
    <row r="2024" spans="1:6" ht="26.25">
      <c r="A2024" s="531" t="s">
        <v>920</v>
      </c>
      <c r="B2024" s="532">
        <v>172510</v>
      </c>
      <c r="C2024" s="532">
        <v>2350</v>
      </c>
      <c r="D2024" s="532">
        <v>2338.23</v>
      </c>
      <c r="E2024" s="529">
        <f t="shared" si="39"/>
        <v>1.355417077270883</v>
      </c>
      <c r="F2024" s="532">
        <v>2338.23</v>
      </c>
    </row>
    <row r="2025" spans="1:6" ht="15">
      <c r="A2025" s="531" t="s">
        <v>924</v>
      </c>
      <c r="B2025" s="532">
        <v>172510</v>
      </c>
      <c r="C2025" s="532">
        <v>2350</v>
      </c>
      <c r="D2025" s="532">
        <v>2338.23</v>
      </c>
      <c r="E2025" s="529">
        <f t="shared" si="39"/>
        <v>1.355417077270883</v>
      </c>
      <c r="F2025" s="532">
        <v>2338.23</v>
      </c>
    </row>
    <row r="2026" spans="1:6" ht="15">
      <c r="A2026" s="531" t="s">
        <v>444</v>
      </c>
      <c r="B2026" s="532">
        <v>0</v>
      </c>
      <c r="C2026" s="532">
        <v>0</v>
      </c>
      <c r="D2026" s="532">
        <v>11.77</v>
      </c>
      <c r="E2026" s="534" t="s">
        <v>440</v>
      </c>
      <c r="F2026" s="532">
        <v>11.77</v>
      </c>
    </row>
    <row r="2027" spans="1:6" ht="15">
      <c r="A2027" s="237" t="s">
        <v>1043</v>
      </c>
      <c r="B2027" s="238"/>
      <c r="C2027" s="238"/>
      <c r="D2027" s="238"/>
      <c r="E2027" s="529"/>
      <c r="F2027" s="238"/>
    </row>
    <row r="2028" spans="1:6" ht="15">
      <c r="A2028" s="237" t="s">
        <v>846</v>
      </c>
      <c r="B2028" s="238">
        <v>157178</v>
      </c>
      <c r="C2028" s="238">
        <v>40287</v>
      </c>
      <c r="D2028" s="238">
        <v>40287</v>
      </c>
      <c r="E2028" s="239">
        <f t="shared" si="39"/>
        <v>25.631449693977526</v>
      </c>
      <c r="F2028" s="238">
        <v>31005</v>
      </c>
    </row>
    <row r="2029" spans="1:6" ht="15">
      <c r="A2029" s="531" t="s">
        <v>855</v>
      </c>
      <c r="B2029" s="532">
        <v>157178</v>
      </c>
      <c r="C2029" s="532">
        <v>40287</v>
      </c>
      <c r="D2029" s="532">
        <v>40287</v>
      </c>
      <c r="E2029" s="529">
        <f t="shared" si="39"/>
        <v>25.631449693977526</v>
      </c>
      <c r="F2029" s="532">
        <v>31005</v>
      </c>
    </row>
    <row r="2030" spans="1:6" ht="26.25">
      <c r="A2030" s="531" t="s">
        <v>857</v>
      </c>
      <c r="B2030" s="532">
        <v>157178</v>
      </c>
      <c r="C2030" s="532">
        <v>40287</v>
      </c>
      <c r="D2030" s="532">
        <v>40287</v>
      </c>
      <c r="E2030" s="529">
        <f t="shared" si="39"/>
        <v>25.631449693977526</v>
      </c>
      <c r="F2030" s="532">
        <v>31005</v>
      </c>
    </row>
    <row r="2031" spans="1:6" ht="15">
      <c r="A2031" s="237" t="s">
        <v>983</v>
      </c>
      <c r="B2031" s="238">
        <v>157178</v>
      </c>
      <c r="C2031" s="238">
        <v>40287</v>
      </c>
      <c r="D2031" s="238">
        <v>9519.7</v>
      </c>
      <c r="E2031" s="239">
        <f t="shared" si="39"/>
        <v>6.056636424944967</v>
      </c>
      <c r="F2031" s="238">
        <v>9519.7</v>
      </c>
    </row>
    <row r="2032" spans="1:6" ht="15">
      <c r="A2032" s="531" t="s">
        <v>860</v>
      </c>
      <c r="B2032" s="532">
        <v>157178</v>
      </c>
      <c r="C2032" s="532">
        <v>40287</v>
      </c>
      <c r="D2032" s="532">
        <v>9519.7</v>
      </c>
      <c r="E2032" s="529">
        <f t="shared" si="39"/>
        <v>6.056636424944967</v>
      </c>
      <c r="F2032" s="532">
        <v>9519.7</v>
      </c>
    </row>
    <row r="2033" spans="1:6" ht="26.25">
      <c r="A2033" s="531" t="s">
        <v>920</v>
      </c>
      <c r="B2033" s="532">
        <v>157178</v>
      </c>
      <c r="C2033" s="532">
        <v>40287</v>
      </c>
      <c r="D2033" s="532">
        <v>9519.7</v>
      </c>
      <c r="E2033" s="529">
        <f t="shared" si="39"/>
        <v>6.056636424944967</v>
      </c>
      <c r="F2033" s="532">
        <v>9519.7</v>
      </c>
    </row>
    <row r="2034" spans="1:6" ht="15">
      <c r="A2034" s="531" t="s">
        <v>924</v>
      </c>
      <c r="B2034" s="532">
        <v>157178</v>
      </c>
      <c r="C2034" s="532">
        <v>40287</v>
      </c>
      <c r="D2034" s="532">
        <v>9519.7</v>
      </c>
      <c r="E2034" s="529">
        <f t="shared" si="39"/>
        <v>6.056636424944967</v>
      </c>
      <c r="F2034" s="532">
        <v>9519.7</v>
      </c>
    </row>
    <row r="2035" spans="1:6" ht="15">
      <c r="A2035" s="531" t="s">
        <v>444</v>
      </c>
      <c r="B2035" s="532">
        <v>0</v>
      </c>
      <c r="C2035" s="532">
        <v>0</v>
      </c>
      <c r="D2035" s="532">
        <v>30767.3</v>
      </c>
      <c r="E2035" s="534" t="s">
        <v>440</v>
      </c>
      <c r="F2035" s="532">
        <v>21485.3</v>
      </c>
    </row>
    <row r="2036" spans="1:6" ht="15">
      <c r="A2036" s="237" t="s">
        <v>777</v>
      </c>
      <c r="B2036" s="238"/>
      <c r="C2036" s="238"/>
      <c r="D2036" s="238"/>
      <c r="E2036" s="529"/>
      <c r="F2036" s="238"/>
    </row>
    <row r="2037" spans="1:6" ht="15">
      <c r="A2037" s="237" t="s">
        <v>846</v>
      </c>
      <c r="B2037" s="238">
        <v>85883</v>
      </c>
      <c r="C2037" s="238">
        <v>0</v>
      </c>
      <c r="D2037" s="238">
        <v>0</v>
      </c>
      <c r="E2037" s="239">
        <f t="shared" si="39"/>
        <v>0</v>
      </c>
      <c r="F2037" s="238">
        <v>0</v>
      </c>
    </row>
    <row r="2038" spans="1:6" ht="15">
      <c r="A2038" s="531" t="s">
        <v>855</v>
      </c>
      <c r="B2038" s="532">
        <v>85883</v>
      </c>
      <c r="C2038" s="532">
        <v>0</v>
      </c>
      <c r="D2038" s="532">
        <v>0</v>
      </c>
      <c r="E2038" s="529">
        <f t="shared" si="39"/>
        <v>0</v>
      </c>
      <c r="F2038" s="532">
        <v>0</v>
      </c>
    </row>
    <row r="2039" spans="1:6" ht="26.25">
      <c r="A2039" s="531" t="s">
        <v>857</v>
      </c>
      <c r="B2039" s="532">
        <v>85883</v>
      </c>
      <c r="C2039" s="532">
        <v>0</v>
      </c>
      <c r="D2039" s="532">
        <v>0</v>
      </c>
      <c r="E2039" s="529">
        <f t="shared" si="39"/>
        <v>0</v>
      </c>
      <c r="F2039" s="532">
        <v>0</v>
      </c>
    </row>
    <row r="2040" spans="1:6" ht="15">
      <c r="A2040" s="237" t="s">
        <v>983</v>
      </c>
      <c r="B2040" s="238">
        <v>85883</v>
      </c>
      <c r="C2040" s="238">
        <v>0</v>
      </c>
      <c r="D2040" s="238">
        <v>0</v>
      </c>
      <c r="E2040" s="239">
        <f t="shared" si="39"/>
        <v>0</v>
      </c>
      <c r="F2040" s="238">
        <v>0</v>
      </c>
    </row>
    <row r="2041" spans="1:6" ht="15">
      <c r="A2041" s="531" t="s">
        <v>860</v>
      </c>
      <c r="B2041" s="532">
        <v>85883</v>
      </c>
      <c r="C2041" s="532">
        <v>0</v>
      </c>
      <c r="D2041" s="532">
        <v>0</v>
      </c>
      <c r="E2041" s="529">
        <f t="shared" si="39"/>
        <v>0</v>
      </c>
      <c r="F2041" s="532">
        <v>0</v>
      </c>
    </row>
    <row r="2042" spans="1:6" ht="26.25">
      <c r="A2042" s="531" t="s">
        <v>920</v>
      </c>
      <c r="B2042" s="532">
        <v>85883</v>
      </c>
      <c r="C2042" s="532">
        <v>0</v>
      </c>
      <c r="D2042" s="532">
        <v>0</v>
      </c>
      <c r="E2042" s="529">
        <f t="shared" si="39"/>
        <v>0</v>
      </c>
      <c r="F2042" s="532">
        <v>0</v>
      </c>
    </row>
    <row r="2043" spans="1:6" ht="15">
      <c r="A2043" s="531" t="s">
        <v>924</v>
      </c>
      <c r="B2043" s="532">
        <v>85883</v>
      </c>
      <c r="C2043" s="532">
        <v>0</v>
      </c>
      <c r="D2043" s="532">
        <v>0</v>
      </c>
      <c r="E2043" s="529">
        <f aca="true" t="shared" si="40" ref="E2043:E2078">D2043/B2043*100</f>
        <v>0</v>
      </c>
      <c r="F2043" s="532">
        <v>0</v>
      </c>
    </row>
    <row r="2044" spans="1:6" ht="15">
      <c r="A2044" s="237" t="s">
        <v>1046</v>
      </c>
      <c r="B2044" s="238"/>
      <c r="C2044" s="238"/>
      <c r="D2044" s="238"/>
      <c r="E2044" s="529"/>
      <c r="F2044" s="238"/>
    </row>
    <row r="2045" spans="1:6" ht="15">
      <c r="A2045" s="237" t="s">
        <v>846</v>
      </c>
      <c r="B2045" s="238">
        <v>118024</v>
      </c>
      <c r="C2045" s="238">
        <v>62624</v>
      </c>
      <c r="D2045" s="238">
        <v>62624</v>
      </c>
      <c r="E2045" s="239">
        <f t="shared" si="40"/>
        <v>53.060394496034704</v>
      </c>
      <c r="F2045" s="238">
        <v>39190</v>
      </c>
    </row>
    <row r="2046" spans="1:6" ht="15">
      <c r="A2046" s="531" t="s">
        <v>855</v>
      </c>
      <c r="B2046" s="532">
        <v>118024</v>
      </c>
      <c r="C2046" s="532">
        <v>62624</v>
      </c>
      <c r="D2046" s="532">
        <v>62624</v>
      </c>
      <c r="E2046" s="529">
        <f t="shared" si="40"/>
        <v>53.060394496034704</v>
      </c>
      <c r="F2046" s="532">
        <v>39190</v>
      </c>
    </row>
    <row r="2047" spans="1:6" ht="26.25">
      <c r="A2047" s="531" t="s">
        <v>857</v>
      </c>
      <c r="B2047" s="532">
        <v>118024</v>
      </c>
      <c r="C2047" s="532">
        <v>62624</v>
      </c>
      <c r="D2047" s="532">
        <v>62624</v>
      </c>
      <c r="E2047" s="529">
        <f t="shared" si="40"/>
        <v>53.060394496034704</v>
      </c>
      <c r="F2047" s="532">
        <v>39190</v>
      </c>
    </row>
    <row r="2048" spans="1:6" ht="15">
      <c r="A2048" s="237" t="s">
        <v>983</v>
      </c>
      <c r="B2048" s="238">
        <v>118024</v>
      </c>
      <c r="C2048" s="238">
        <v>62624</v>
      </c>
      <c r="D2048" s="238">
        <v>62115.66</v>
      </c>
      <c r="E2048" s="239">
        <f t="shared" si="40"/>
        <v>52.62968548769742</v>
      </c>
      <c r="F2048" s="238">
        <v>39960</v>
      </c>
    </row>
    <row r="2049" spans="1:6" ht="15">
      <c r="A2049" s="531" t="s">
        <v>860</v>
      </c>
      <c r="B2049" s="532">
        <v>118024</v>
      </c>
      <c r="C2049" s="532">
        <v>62624</v>
      </c>
      <c r="D2049" s="532">
        <v>62115.66</v>
      </c>
      <c r="E2049" s="529">
        <f t="shared" si="40"/>
        <v>52.62968548769742</v>
      </c>
      <c r="F2049" s="532">
        <v>39960</v>
      </c>
    </row>
    <row r="2050" spans="1:6" ht="26.25">
      <c r="A2050" s="531" t="s">
        <v>920</v>
      </c>
      <c r="B2050" s="532">
        <v>118024</v>
      </c>
      <c r="C2050" s="532">
        <v>62624</v>
      </c>
      <c r="D2050" s="532">
        <v>62115.66</v>
      </c>
      <c r="E2050" s="529">
        <f t="shared" si="40"/>
        <v>52.62968548769742</v>
      </c>
      <c r="F2050" s="532">
        <v>39960</v>
      </c>
    </row>
    <row r="2051" spans="1:6" ht="15">
      <c r="A2051" s="531" t="s">
        <v>924</v>
      </c>
      <c r="B2051" s="532">
        <v>118024</v>
      </c>
      <c r="C2051" s="532">
        <v>62624</v>
      </c>
      <c r="D2051" s="532">
        <v>62115.66</v>
      </c>
      <c r="E2051" s="529">
        <f t="shared" si="40"/>
        <v>52.62968548769742</v>
      </c>
      <c r="F2051" s="532">
        <v>39960</v>
      </c>
    </row>
    <row r="2052" spans="1:6" ht="15">
      <c r="A2052" s="531" t="s">
        <v>444</v>
      </c>
      <c r="B2052" s="532">
        <v>0</v>
      </c>
      <c r="C2052" s="532">
        <v>0</v>
      </c>
      <c r="D2052" s="532">
        <v>508.34</v>
      </c>
      <c r="E2052" s="534" t="s">
        <v>440</v>
      </c>
      <c r="F2052" s="532">
        <v>-770</v>
      </c>
    </row>
    <row r="2053" spans="1:6" ht="15">
      <c r="A2053" s="237" t="s">
        <v>808</v>
      </c>
      <c r="B2053" s="238"/>
      <c r="C2053" s="238"/>
      <c r="D2053" s="238"/>
      <c r="E2053" s="529"/>
      <c r="F2053" s="238"/>
    </row>
    <row r="2054" spans="1:6" ht="15">
      <c r="A2054" s="237" t="s">
        <v>846</v>
      </c>
      <c r="B2054" s="238">
        <v>634463</v>
      </c>
      <c r="C2054" s="238">
        <v>111618</v>
      </c>
      <c r="D2054" s="238">
        <v>111618</v>
      </c>
      <c r="E2054" s="239">
        <f t="shared" si="40"/>
        <v>17.59251524517584</v>
      </c>
      <c r="F2054" s="238">
        <v>18300</v>
      </c>
    </row>
    <row r="2055" spans="1:6" ht="15">
      <c r="A2055" s="531" t="s">
        <v>855</v>
      </c>
      <c r="B2055" s="532">
        <v>634463</v>
      </c>
      <c r="C2055" s="532">
        <v>111618</v>
      </c>
      <c r="D2055" s="532">
        <v>111618</v>
      </c>
      <c r="E2055" s="529">
        <f t="shared" si="40"/>
        <v>17.59251524517584</v>
      </c>
      <c r="F2055" s="532">
        <v>18300</v>
      </c>
    </row>
    <row r="2056" spans="1:6" ht="26.25">
      <c r="A2056" s="531" t="s">
        <v>857</v>
      </c>
      <c r="B2056" s="532">
        <v>634463</v>
      </c>
      <c r="C2056" s="532">
        <v>111618</v>
      </c>
      <c r="D2056" s="532">
        <v>111618</v>
      </c>
      <c r="E2056" s="529">
        <f t="shared" si="40"/>
        <v>17.59251524517584</v>
      </c>
      <c r="F2056" s="532">
        <v>18300</v>
      </c>
    </row>
    <row r="2057" spans="1:6" ht="15">
      <c r="A2057" s="237" t="s">
        <v>983</v>
      </c>
      <c r="B2057" s="238">
        <v>634463</v>
      </c>
      <c r="C2057" s="238">
        <v>111618</v>
      </c>
      <c r="D2057" s="238">
        <v>110710.34</v>
      </c>
      <c r="E2057" s="239">
        <f t="shared" si="40"/>
        <v>17.449455681418772</v>
      </c>
      <c r="F2057" s="238">
        <v>26699.4</v>
      </c>
    </row>
    <row r="2058" spans="1:6" ht="15">
      <c r="A2058" s="531" t="s">
        <v>860</v>
      </c>
      <c r="B2058" s="532">
        <v>634463</v>
      </c>
      <c r="C2058" s="532">
        <v>111618</v>
      </c>
      <c r="D2058" s="532">
        <v>110710.34</v>
      </c>
      <c r="E2058" s="529">
        <f t="shared" si="40"/>
        <v>17.449455681418772</v>
      </c>
      <c r="F2058" s="532">
        <v>26699.4</v>
      </c>
    </row>
    <row r="2059" spans="1:6" ht="26.25">
      <c r="A2059" s="531" t="s">
        <v>920</v>
      </c>
      <c r="B2059" s="532">
        <v>634463</v>
      </c>
      <c r="C2059" s="532">
        <v>111618</v>
      </c>
      <c r="D2059" s="532">
        <v>110710.34</v>
      </c>
      <c r="E2059" s="529">
        <f t="shared" si="40"/>
        <v>17.449455681418772</v>
      </c>
      <c r="F2059" s="532">
        <v>26699.4</v>
      </c>
    </row>
    <row r="2060" spans="1:6" ht="15">
      <c r="A2060" s="531" t="s">
        <v>924</v>
      </c>
      <c r="B2060" s="532">
        <v>634463</v>
      </c>
      <c r="C2060" s="532">
        <v>111618</v>
      </c>
      <c r="D2060" s="532">
        <v>110710.34</v>
      </c>
      <c r="E2060" s="529">
        <f t="shared" si="40"/>
        <v>17.449455681418772</v>
      </c>
      <c r="F2060" s="532">
        <v>26699.4</v>
      </c>
    </row>
    <row r="2061" spans="1:6" ht="15">
      <c r="A2061" s="531" t="s">
        <v>444</v>
      </c>
      <c r="B2061" s="532">
        <v>0</v>
      </c>
      <c r="C2061" s="532">
        <v>0</v>
      </c>
      <c r="D2061" s="532">
        <v>907.66</v>
      </c>
      <c r="E2061" s="534" t="s">
        <v>440</v>
      </c>
      <c r="F2061" s="532">
        <v>-8399.4</v>
      </c>
    </row>
    <row r="2062" spans="1:6" ht="15">
      <c r="A2062" s="237" t="s">
        <v>823</v>
      </c>
      <c r="B2062" s="238"/>
      <c r="C2062" s="238"/>
      <c r="D2062" s="238"/>
      <c r="E2062" s="529"/>
      <c r="F2062" s="238"/>
    </row>
    <row r="2063" spans="1:6" ht="15">
      <c r="A2063" s="237" t="s">
        <v>846</v>
      </c>
      <c r="B2063" s="238">
        <v>106974</v>
      </c>
      <c r="C2063" s="238">
        <v>78769</v>
      </c>
      <c r="D2063" s="238">
        <v>78769</v>
      </c>
      <c r="E2063" s="239">
        <f t="shared" si="40"/>
        <v>73.63378017088264</v>
      </c>
      <c r="F2063" s="238">
        <v>76969</v>
      </c>
    </row>
    <row r="2064" spans="1:6" ht="15">
      <c r="A2064" s="531" t="s">
        <v>855</v>
      </c>
      <c r="B2064" s="532">
        <v>106974</v>
      </c>
      <c r="C2064" s="532">
        <v>78769</v>
      </c>
      <c r="D2064" s="532">
        <v>78769</v>
      </c>
      <c r="E2064" s="529">
        <f t="shared" si="40"/>
        <v>73.63378017088264</v>
      </c>
      <c r="F2064" s="532">
        <v>76969</v>
      </c>
    </row>
    <row r="2065" spans="1:6" ht="26.25">
      <c r="A2065" s="531" t="s">
        <v>857</v>
      </c>
      <c r="B2065" s="532">
        <v>106974</v>
      </c>
      <c r="C2065" s="532">
        <v>78769</v>
      </c>
      <c r="D2065" s="532">
        <v>78769</v>
      </c>
      <c r="E2065" s="529">
        <f t="shared" si="40"/>
        <v>73.63378017088264</v>
      </c>
      <c r="F2065" s="532">
        <v>76969</v>
      </c>
    </row>
    <row r="2066" spans="1:6" ht="15">
      <c r="A2066" s="237" t="s">
        <v>983</v>
      </c>
      <c r="B2066" s="238">
        <v>106974</v>
      </c>
      <c r="C2066" s="238">
        <v>78769</v>
      </c>
      <c r="D2066" s="238">
        <v>77756.92</v>
      </c>
      <c r="E2066" s="239">
        <f t="shared" si="40"/>
        <v>72.68768111877652</v>
      </c>
      <c r="F2066" s="238">
        <v>76567.34</v>
      </c>
    </row>
    <row r="2067" spans="1:6" ht="15">
      <c r="A2067" s="531" t="s">
        <v>860</v>
      </c>
      <c r="B2067" s="532">
        <v>106974</v>
      </c>
      <c r="C2067" s="532">
        <v>78769</v>
      </c>
      <c r="D2067" s="532">
        <v>77756.92</v>
      </c>
      <c r="E2067" s="529">
        <f t="shared" si="40"/>
        <v>72.68768111877652</v>
      </c>
      <c r="F2067" s="532">
        <v>76567.34</v>
      </c>
    </row>
    <row r="2068" spans="1:6" ht="26.25">
      <c r="A2068" s="531" t="s">
        <v>920</v>
      </c>
      <c r="B2068" s="532">
        <v>106974</v>
      </c>
      <c r="C2068" s="532">
        <v>78769</v>
      </c>
      <c r="D2068" s="532">
        <v>77756.92</v>
      </c>
      <c r="E2068" s="529">
        <f t="shared" si="40"/>
        <v>72.68768111877652</v>
      </c>
      <c r="F2068" s="532">
        <v>76567.34</v>
      </c>
    </row>
    <row r="2069" spans="1:6" ht="15">
      <c r="A2069" s="531" t="s">
        <v>924</v>
      </c>
      <c r="B2069" s="532">
        <v>106974</v>
      </c>
      <c r="C2069" s="532">
        <v>78769</v>
      </c>
      <c r="D2069" s="532">
        <v>77756.92</v>
      </c>
      <c r="E2069" s="529">
        <f t="shared" si="40"/>
        <v>72.68768111877652</v>
      </c>
      <c r="F2069" s="532">
        <v>76567.34</v>
      </c>
    </row>
    <row r="2070" spans="1:6" ht="15">
      <c r="A2070" s="531" t="s">
        <v>444</v>
      </c>
      <c r="B2070" s="532">
        <v>0</v>
      </c>
      <c r="C2070" s="532">
        <v>0</v>
      </c>
      <c r="D2070" s="532">
        <v>1012.08</v>
      </c>
      <c r="E2070" s="534" t="s">
        <v>440</v>
      </c>
      <c r="F2070" s="532">
        <v>401.66</v>
      </c>
    </row>
    <row r="2071" spans="1:6" ht="15">
      <c r="A2071" s="237" t="s">
        <v>1050</v>
      </c>
      <c r="B2071" s="238"/>
      <c r="C2071" s="238"/>
      <c r="D2071" s="238"/>
      <c r="E2071" s="529"/>
      <c r="F2071" s="238"/>
    </row>
    <row r="2072" spans="1:6" ht="15">
      <c r="A2072" s="237" t="s">
        <v>846</v>
      </c>
      <c r="B2072" s="238">
        <v>1000</v>
      </c>
      <c r="C2072" s="238">
        <v>1000</v>
      </c>
      <c r="D2072" s="238">
        <v>1000</v>
      </c>
      <c r="E2072" s="239">
        <f t="shared" si="40"/>
        <v>100</v>
      </c>
      <c r="F2072" s="238">
        <v>0</v>
      </c>
    </row>
    <row r="2073" spans="1:6" ht="15">
      <c r="A2073" s="531" t="s">
        <v>855</v>
      </c>
      <c r="B2073" s="532">
        <v>1000</v>
      </c>
      <c r="C2073" s="532">
        <v>1000</v>
      </c>
      <c r="D2073" s="532">
        <v>1000</v>
      </c>
      <c r="E2073" s="529">
        <f t="shared" si="40"/>
        <v>100</v>
      </c>
      <c r="F2073" s="532">
        <v>0</v>
      </c>
    </row>
    <row r="2074" spans="1:6" ht="26.25">
      <c r="A2074" s="531" t="s">
        <v>857</v>
      </c>
      <c r="B2074" s="532">
        <v>1000</v>
      </c>
      <c r="C2074" s="532">
        <v>1000</v>
      </c>
      <c r="D2074" s="532">
        <v>1000</v>
      </c>
      <c r="E2074" s="529">
        <f t="shared" si="40"/>
        <v>100</v>
      </c>
      <c r="F2074" s="532">
        <v>0</v>
      </c>
    </row>
    <row r="2075" spans="1:6" ht="15">
      <c r="A2075" s="237" t="s">
        <v>983</v>
      </c>
      <c r="B2075" s="238">
        <v>1000</v>
      </c>
      <c r="C2075" s="238">
        <v>1000</v>
      </c>
      <c r="D2075" s="238">
        <v>617.06</v>
      </c>
      <c r="E2075" s="239">
        <f t="shared" si="40"/>
        <v>61.705999999999996</v>
      </c>
      <c r="F2075" s="238">
        <v>0</v>
      </c>
    </row>
    <row r="2076" spans="1:6" ht="15">
      <c r="A2076" s="531" t="s">
        <v>860</v>
      </c>
      <c r="B2076" s="532">
        <v>1000</v>
      </c>
      <c r="C2076" s="532">
        <v>1000</v>
      </c>
      <c r="D2076" s="532">
        <v>617.06</v>
      </c>
      <c r="E2076" s="529">
        <f t="shared" si="40"/>
        <v>61.705999999999996</v>
      </c>
      <c r="F2076" s="532">
        <v>0</v>
      </c>
    </row>
    <row r="2077" spans="1:6" ht="26.25">
      <c r="A2077" s="531" t="s">
        <v>920</v>
      </c>
      <c r="B2077" s="532">
        <v>1000</v>
      </c>
      <c r="C2077" s="532">
        <v>1000</v>
      </c>
      <c r="D2077" s="532">
        <v>617.06</v>
      </c>
      <c r="E2077" s="529">
        <f t="shared" si="40"/>
        <v>61.705999999999996</v>
      </c>
      <c r="F2077" s="532">
        <v>0</v>
      </c>
    </row>
    <row r="2078" spans="1:6" ht="15">
      <c r="A2078" s="531" t="s">
        <v>924</v>
      </c>
      <c r="B2078" s="532">
        <v>1000</v>
      </c>
      <c r="C2078" s="532">
        <v>1000</v>
      </c>
      <c r="D2078" s="532">
        <v>617.06</v>
      </c>
      <c r="E2078" s="529">
        <f t="shared" si="40"/>
        <v>61.705999999999996</v>
      </c>
      <c r="F2078" s="532">
        <v>0</v>
      </c>
    </row>
    <row r="2079" spans="1:6" ht="15">
      <c r="A2079" s="531" t="s">
        <v>444</v>
      </c>
      <c r="B2079" s="532">
        <v>0</v>
      </c>
      <c r="C2079" s="532">
        <v>0</v>
      </c>
      <c r="D2079" s="532">
        <v>382.94</v>
      </c>
      <c r="E2079" s="534" t="s">
        <v>440</v>
      </c>
      <c r="F2079" s="532">
        <v>0</v>
      </c>
    </row>
    <row r="2080" spans="1:6" ht="15">
      <c r="A2080" s="237" t="s">
        <v>1052</v>
      </c>
      <c r="B2080" s="238"/>
      <c r="C2080" s="238"/>
      <c r="D2080" s="238"/>
      <c r="E2080" s="529"/>
      <c r="F2080" s="238"/>
    </row>
    <row r="2081" spans="1:6" ht="15">
      <c r="A2081" s="237" t="s">
        <v>846</v>
      </c>
      <c r="B2081" s="238">
        <v>3163</v>
      </c>
      <c r="C2081" s="238">
        <v>3163</v>
      </c>
      <c r="D2081" s="238">
        <v>3163</v>
      </c>
      <c r="E2081" s="239">
        <f aca="true" t="shared" si="41" ref="E2081:E2144">D2081/B2081*100</f>
        <v>100</v>
      </c>
      <c r="F2081" s="238">
        <v>3163</v>
      </c>
    </row>
    <row r="2082" spans="1:6" ht="15">
      <c r="A2082" s="531" t="s">
        <v>855</v>
      </c>
      <c r="B2082" s="532">
        <v>3163</v>
      </c>
      <c r="C2082" s="532">
        <v>3163</v>
      </c>
      <c r="D2082" s="532">
        <v>3163</v>
      </c>
      <c r="E2082" s="529">
        <f t="shared" si="41"/>
        <v>100</v>
      </c>
      <c r="F2082" s="532">
        <v>3163</v>
      </c>
    </row>
    <row r="2083" spans="1:6" ht="26.25">
      <c r="A2083" s="531" t="s">
        <v>857</v>
      </c>
      <c r="B2083" s="532">
        <v>3163</v>
      </c>
      <c r="C2083" s="532">
        <v>3163</v>
      </c>
      <c r="D2083" s="532">
        <v>3163</v>
      </c>
      <c r="E2083" s="529">
        <f t="shared" si="41"/>
        <v>100</v>
      </c>
      <c r="F2083" s="532">
        <v>3163</v>
      </c>
    </row>
    <row r="2084" spans="1:6" ht="15">
      <c r="A2084" s="237" t="s">
        <v>983</v>
      </c>
      <c r="B2084" s="238">
        <v>3163</v>
      </c>
      <c r="C2084" s="238">
        <v>3163</v>
      </c>
      <c r="D2084" s="238">
        <v>0</v>
      </c>
      <c r="E2084" s="239">
        <f t="shared" si="41"/>
        <v>0</v>
      </c>
      <c r="F2084" s="238">
        <v>0</v>
      </c>
    </row>
    <row r="2085" spans="1:6" ht="15">
      <c r="A2085" s="531" t="s">
        <v>860</v>
      </c>
      <c r="B2085" s="532">
        <v>3163</v>
      </c>
      <c r="C2085" s="532">
        <v>3163</v>
      </c>
      <c r="D2085" s="532">
        <v>0</v>
      </c>
      <c r="E2085" s="529">
        <f t="shared" si="41"/>
        <v>0</v>
      </c>
      <c r="F2085" s="532">
        <v>0</v>
      </c>
    </row>
    <row r="2086" spans="1:6" ht="26.25">
      <c r="A2086" s="531" t="s">
        <v>920</v>
      </c>
      <c r="B2086" s="532">
        <v>3163</v>
      </c>
      <c r="C2086" s="532">
        <v>3163</v>
      </c>
      <c r="D2086" s="532">
        <v>0</v>
      </c>
      <c r="E2086" s="529">
        <f t="shared" si="41"/>
        <v>0</v>
      </c>
      <c r="F2086" s="532">
        <v>0</v>
      </c>
    </row>
    <row r="2087" spans="1:6" ht="15">
      <c r="A2087" s="531" t="s">
        <v>924</v>
      </c>
      <c r="B2087" s="532">
        <v>3163</v>
      </c>
      <c r="C2087" s="532">
        <v>3163</v>
      </c>
      <c r="D2087" s="532">
        <v>0</v>
      </c>
      <c r="E2087" s="529">
        <f t="shared" si="41"/>
        <v>0</v>
      </c>
      <c r="F2087" s="532">
        <v>0</v>
      </c>
    </row>
    <row r="2088" spans="1:6" ht="15">
      <c r="A2088" s="531" t="s">
        <v>444</v>
      </c>
      <c r="B2088" s="532">
        <v>0</v>
      </c>
      <c r="C2088" s="532">
        <v>0</v>
      </c>
      <c r="D2088" s="532">
        <v>3163</v>
      </c>
      <c r="E2088" s="534" t="s">
        <v>440</v>
      </c>
      <c r="F2088" s="532">
        <v>3163</v>
      </c>
    </row>
    <row r="2089" spans="1:6" ht="15">
      <c r="A2089" s="237" t="s">
        <v>1054</v>
      </c>
      <c r="B2089" s="238"/>
      <c r="C2089" s="238"/>
      <c r="D2089" s="238"/>
      <c r="E2089" s="529"/>
      <c r="F2089" s="238"/>
    </row>
    <row r="2090" spans="1:6" ht="15">
      <c r="A2090" s="237" t="s">
        <v>846</v>
      </c>
      <c r="B2090" s="238">
        <v>128131</v>
      </c>
      <c r="C2090" s="238">
        <v>23989</v>
      </c>
      <c r="D2090" s="238">
        <v>23989</v>
      </c>
      <c r="E2090" s="239">
        <f t="shared" si="41"/>
        <v>18.7222452021759</v>
      </c>
      <c r="F2090" s="238">
        <v>13729</v>
      </c>
    </row>
    <row r="2091" spans="1:6" ht="15">
      <c r="A2091" s="531" t="s">
        <v>855</v>
      </c>
      <c r="B2091" s="532">
        <v>128131</v>
      </c>
      <c r="C2091" s="532">
        <v>23989</v>
      </c>
      <c r="D2091" s="532">
        <v>23989</v>
      </c>
      <c r="E2091" s="529">
        <f t="shared" si="41"/>
        <v>18.7222452021759</v>
      </c>
      <c r="F2091" s="532">
        <v>13729</v>
      </c>
    </row>
    <row r="2092" spans="1:6" ht="26.25">
      <c r="A2092" s="531" t="s">
        <v>857</v>
      </c>
      <c r="B2092" s="532">
        <v>128131</v>
      </c>
      <c r="C2092" s="532">
        <v>23989</v>
      </c>
      <c r="D2092" s="532">
        <v>23989</v>
      </c>
      <c r="E2092" s="529">
        <f t="shared" si="41"/>
        <v>18.7222452021759</v>
      </c>
      <c r="F2092" s="532">
        <v>13729</v>
      </c>
    </row>
    <row r="2093" spans="1:6" ht="15">
      <c r="A2093" s="237" t="s">
        <v>983</v>
      </c>
      <c r="B2093" s="238">
        <v>128131</v>
      </c>
      <c r="C2093" s="238">
        <v>23989</v>
      </c>
      <c r="D2093" s="238">
        <v>15425.13</v>
      </c>
      <c r="E2093" s="239">
        <f t="shared" si="41"/>
        <v>12.038562096604256</v>
      </c>
      <c r="F2093" s="238">
        <v>5167</v>
      </c>
    </row>
    <row r="2094" spans="1:6" ht="15">
      <c r="A2094" s="531" t="s">
        <v>860</v>
      </c>
      <c r="B2094" s="532">
        <v>128131</v>
      </c>
      <c r="C2094" s="532">
        <v>23989</v>
      </c>
      <c r="D2094" s="532">
        <v>15425.13</v>
      </c>
      <c r="E2094" s="529">
        <f t="shared" si="41"/>
        <v>12.038562096604256</v>
      </c>
      <c r="F2094" s="532">
        <v>5167</v>
      </c>
    </row>
    <row r="2095" spans="1:6" ht="26.25">
      <c r="A2095" s="531" t="s">
        <v>920</v>
      </c>
      <c r="B2095" s="532">
        <v>128131</v>
      </c>
      <c r="C2095" s="532">
        <v>23989</v>
      </c>
      <c r="D2095" s="532">
        <v>15425.13</v>
      </c>
      <c r="E2095" s="529">
        <f t="shared" si="41"/>
        <v>12.038562096604256</v>
      </c>
      <c r="F2095" s="532">
        <v>5167</v>
      </c>
    </row>
    <row r="2096" spans="1:6" ht="15">
      <c r="A2096" s="531" t="s">
        <v>924</v>
      </c>
      <c r="B2096" s="532">
        <v>128131</v>
      </c>
      <c r="C2096" s="532">
        <v>23989</v>
      </c>
      <c r="D2096" s="532">
        <v>15425.13</v>
      </c>
      <c r="E2096" s="529">
        <f t="shared" si="41"/>
        <v>12.038562096604256</v>
      </c>
      <c r="F2096" s="532">
        <v>5167</v>
      </c>
    </row>
    <row r="2097" spans="1:6" ht="15">
      <c r="A2097" s="531" t="s">
        <v>444</v>
      </c>
      <c r="B2097" s="532">
        <v>0</v>
      </c>
      <c r="C2097" s="532">
        <v>0</v>
      </c>
      <c r="D2097" s="532">
        <v>8563.87</v>
      </c>
      <c r="E2097" s="534" t="s">
        <v>440</v>
      </c>
      <c r="F2097" s="532">
        <v>8562</v>
      </c>
    </row>
    <row r="2098" spans="1:6" ht="15">
      <c r="A2098" s="237" t="s">
        <v>1064</v>
      </c>
      <c r="B2098" s="238"/>
      <c r="C2098" s="238"/>
      <c r="D2098" s="238"/>
      <c r="E2098" s="529"/>
      <c r="F2098" s="238"/>
    </row>
    <row r="2099" spans="1:6" ht="15">
      <c r="A2099" s="237" t="s">
        <v>846</v>
      </c>
      <c r="B2099" s="238">
        <v>1266</v>
      </c>
      <c r="C2099" s="238">
        <v>0</v>
      </c>
      <c r="D2099" s="238">
        <v>0</v>
      </c>
      <c r="E2099" s="239">
        <f t="shared" si="41"/>
        <v>0</v>
      </c>
      <c r="F2099" s="238">
        <v>0</v>
      </c>
    </row>
    <row r="2100" spans="1:6" ht="15">
      <c r="A2100" s="531" t="s">
        <v>855</v>
      </c>
      <c r="B2100" s="532">
        <v>1266</v>
      </c>
      <c r="C2100" s="532">
        <v>0</v>
      </c>
      <c r="D2100" s="532">
        <v>0</v>
      </c>
      <c r="E2100" s="529">
        <f t="shared" si="41"/>
        <v>0</v>
      </c>
      <c r="F2100" s="532">
        <v>0</v>
      </c>
    </row>
    <row r="2101" spans="1:6" ht="26.25">
      <c r="A2101" s="531" t="s">
        <v>857</v>
      </c>
      <c r="B2101" s="532">
        <v>1266</v>
      </c>
      <c r="C2101" s="532">
        <v>0</v>
      </c>
      <c r="D2101" s="532">
        <v>0</v>
      </c>
      <c r="E2101" s="529">
        <f t="shared" si="41"/>
        <v>0</v>
      </c>
      <c r="F2101" s="532">
        <v>0</v>
      </c>
    </row>
    <row r="2102" spans="1:6" ht="15">
      <c r="A2102" s="237" t="s">
        <v>983</v>
      </c>
      <c r="B2102" s="238">
        <v>1266</v>
      </c>
      <c r="C2102" s="238">
        <v>0</v>
      </c>
      <c r="D2102" s="238">
        <v>0</v>
      </c>
      <c r="E2102" s="239">
        <f t="shared" si="41"/>
        <v>0</v>
      </c>
      <c r="F2102" s="238">
        <v>0</v>
      </c>
    </row>
    <row r="2103" spans="1:6" ht="15">
      <c r="A2103" s="531" t="s">
        <v>860</v>
      </c>
      <c r="B2103" s="532">
        <v>1266</v>
      </c>
      <c r="C2103" s="532">
        <v>0</v>
      </c>
      <c r="D2103" s="532">
        <v>0</v>
      </c>
      <c r="E2103" s="529">
        <f t="shared" si="41"/>
        <v>0</v>
      </c>
      <c r="F2103" s="532">
        <v>0</v>
      </c>
    </row>
    <row r="2104" spans="1:6" ht="26.25">
      <c r="A2104" s="531" t="s">
        <v>920</v>
      </c>
      <c r="B2104" s="532">
        <v>1266</v>
      </c>
      <c r="C2104" s="532">
        <v>0</v>
      </c>
      <c r="D2104" s="532">
        <v>0</v>
      </c>
      <c r="E2104" s="529">
        <f t="shared" si="41"/>
        <v>0</v>
      </c>
      <c r="F2104" s="532">
        <v>0</v>
      </c>
    </row>
    <row r="2105" spans="1:6" ht="15">
      <c r="A2105" s="531" t="s">
        <v>924</v>
      </c>
      <c r="B2105" s="532">
        <v>1266</v>
      </c>
      <c r="C2105" s="532">
        <v>0</v>
      </c>
      <c r="D2105" s="532">
        <v>0</v>
      </c>
      <c r="E2105" s="529">
        <f t="shared" si="41"/>
        <v>0</v>
      </c>
      <c r="F2105" s="532">
        <v>0</v>
      </c>
    </row>
    <row r="2106" spans="1:6" ht="26.25">
      <c r="A2106" s="237" t="s">
        <v>360</v>
      </c>
      <c r="B2106" s="238"/>
      <c r="C2106" s="238"/>
      <c r="D2106" s="238"/>
      <c r="E2106" s="529"/>
      <c r="F2106" s="238"/>
    </row>
    <row r="2107" spans="1:6" ht="15">
      <c r="A2107" s="237" t="s">
        <v>846</v>
      </c>
      <c r="B2107" s="238">
        <v>3526554</v>
      </c>
      <c r="C2107" s="238">
        <v>559944</v>
      </c>
      <c r="D2107" s="238">
        <v>559944</v>
      </c>
      <c r="E2107" s="239">
        <f t="shared" si="41"/>
        <v>15.877936365074802</v>
      </c>
      <c r="F2107" s="238">
        <v>252452</v>
      </c>
    </row>
    <row r="2108" spans="1:6" ht="15">
      <c r="A2108" s="531" t="s">
        <v>855</v>
      </c>
      <c r="B2108" s="532">
        <v>3526554</v>
      </c>
      <c r="C2108" s="532">
        <v>559944</v>
      </c>
      <c r="D2108" s="532">
        <v>559944</v>
      </c>
      <c r="E2108" s="529">
        <f t="shared" si="41"/>
        <v>15.877936365074802</v>
      </c>
      <c r="F2108" s="532">
        <v>252452</v>
      </c>
    </row>
    <row r="2109" spans="1:6" ht="26.25">
      <c r="A2109" s="531" t="s">
        <v>857</v>
      </c>
      <c r="B2109" s="532">
        <v>3526554</v>
      </c>
      <c r="C2109" s="532">
        <v>559944</v>
      </c>
      <c r="D2109" s="532">
        <v>559944</v>
      </c>
      <c r="E2109" s="529">
        <f t="shared" si="41"/>
        <v>15.877936365074802</v>
      </c>
      <c r="F2109" s="532">
        <v>252452</v>
      </c>
    </row>
    <row r="2110" spans="1:6" ht="15">
      <c r="A2110" s="237" t="s">
        <v>983</v>
      </c>
      <c r="B2110" s="238">
        <v>3526554</v>
      </c>
      <c r="C2110" s="238">
        <v>559944</v>
      </c>
      <c r="D2110" s="238">
        <v>559472.82</v>
      </c>
      <c r="E2110" s="239">
        <f t="shared" si="41"/>
        <v>15.864575446739224</v>
      </c>
      <c r="F2110" s="238">
        <v>252547.18</v>
      </c>
    </row>
    <row r="2111" spans="1:6" ht="15">
      <c r="A2111" s="531" t="s">
        <v>860</v>
      </c>
      <c r="B2111" s="532">
        <v>598766</v>
      </c>
      <c r="C2111" s="532">
        <v>76896</v>
      </c>
      <c r="D2111" s="532">
        <v>76884.07</v>
      </c>
      <c r="E2111" s="529">
        <f t="shared" si="41"/>
        <v>12.840420130735547</v>
      </c>
      <c r="F2111" s="532">
        <v>30853.47</v>
      </c>
    </row>
    <row r="2112" spans="1:6" ht="15">
      <c r="A2112" s="531" t="s">
        <v>884</v>
      </c>
      <c r="B2112" s="532">
        <v>598766</v>
      </c>
      <c r="C2112" s="532">
        <v>76896</v>
      </c>
      <c r="D2112" s="532">
        <v>76884.07</v>
      </c>
      <c r="E2112" s="529">
        <f t="shared" si="41"/>
        <v>12.840420130735547</v>
      </c>
      <c r="F2112" s="532">
        <v>30853.47</v>
      </c>
    </row>
    <row r="2113" spans="1:6" ht="15">
      <c r="A2113" s="531" t="s">
        <v>936</v>
      </c>
      <c r="B2113" s="532">
        <v>2927788</v>
      </c>
      <c r="C2113" s="532">
        <v>483048</v>
      </c>
      <c r="D2113" s="532">
        <v>482588.75</v>
      </c>
      <c r="E2113" s="529">
        <f t="shared" si="41"/>
        <v>16.48304966069948</v>
      </c>
      <c r="F2113" s="532">
        <v>221693.71</v>
      </c>
    </row>
    <row r="2114" spans="1:6" ht="15">
      <c r="A2114" s="531" t="s">
        <v>938</v>
      </c>
      <c r="B2114" s="532">
        <v>2927788</v>
      </c>
      <c r="C2114" s="532">
        <v>483048</v>
      </c>
      <c r="D2114" s="532">
        <v>482588.75</v>
      </c>
      <c r="E2114" s="529">
        <f t="shared" si="41"/>
        <v>16.48304966069948</v>
      </c>
      <c r="F2114" s="532">
        <v>221693.71</v>
      </c>
    </row>
    <row r="2115" spans="1:6" ht="15">
      <c r="A2115" s="531" t="s">
        <v>444</v>
      </c>
      <c r="B2115" s="532">
        <v>0</v>
      </c>
      <c r="C2115" s="532">
        <v>0</v>
      </c>
      <c r="D2115" s="532">
        <v>471.18</v>
      </c>
      <c r="E2115" s="534" t="s">
        <v>440</v>
      </c>
      <c r="F2115" s="532">
        <v>-95.18</v>
      </c>
    </row>
    <row r="2116" spans="1:6" ht="15">
      <c r="A2116" s="237" t="s">
        <v>1023</v>
      </c>
      <c r="B2116" s="238"/>
      <c r="C2116" s="238"/>
      <c r="D2116" s="238"/>
      <c r="E2116" s="529"/>
      <c r="F2116" s="238"/>
    </row>
    <row r="2117" spans="1:6" ht="15">
      <c r="A2117" s="237" t="s">
        <v>846</v>
      </c>
      <c r="B2117" s="238">
        <v>3517869</v>
      </c>
      <c r="C2117" s="238">
        <v>556918</v>
      </c>
      <c r="D2117" s="238">
        <v>556918</v>
      </c>
      <c r="E2117" s="239">
        <f t="shared" si="41"/>
        <v>15.83111821389597</v>
      </c>
      <c r="F2117" s="238">
        <v>251038</v>
      </c>
    </row>
    <row r="2118" spans="1:6" ht="15">
      <c r="A2118" s="531" t="s">
        <v>855</v>
      </c>
      <c r="B2118" s="532">
        <v>3517869</v>
      </c>
      <c r="C2118" s="532">
        <v>556918</v>
      </c>
      <c r="D2118" s="532">
        <v>556918</v>
      </c>
      <c r="E2118" s="529">
        <f t="shared" si="41"/>
        <v>15.83111821389597</v>
      </c>
      <c r="F2118" s="532">
        <v>251038</v>
      </c>
    </row>
    <row r="2119" spans="1:6" ht="26.25">
      <c r="A2119" s="531" t="s">
        <v>857</v>
      </c>
      <c r="B2119" s="532">
        <v>3517869</v>
      </c>
      <c r="C2119" s="532">
        <v>556918</v>
      </c>
      <c r="D2119" s="532">
        <v>556918</v>
      </c>
      <c r="E2119" s="529">
        <f t="shared" si="41"/>
        <v>15.83111821389597</v>
      </c>
      <c r="F2119" s="532">
        <v>251038</v>
      </c>
    </row>
    <row r="2120" spans="1:6" ht="15">
      <c r="A2120" s="237" t="s">
        <v>983</v>
      </c>
      <c r="B2120" s="238">
        <v>3517869</v>
      </c>
      <c r="C2120" s="238">
        <v>556918</v>
      </c>
      <c r="D2120" s="238">
        <v>556478.25</v>
      </c>
      <c r="E2120" s="239">
        <f t="shared" si="41"/>
        <v>15.818617748415306</v>
      </c>
      <c r="F2120" s="238">
        <v>251142.27</v>
      </c>
    </row>
    <row r="2121" spans="1:6" ht="15">
      <c r="A2121" s="531" t="s">
        <v>860</v>
      </c>
      <c r="B2121" s="532">
        <v>598631</v>
      </c>
      <c r="C2121" s="532">
        <v>76832</v>
      </c>
      <c r="D2121" s="532">
        <v>76832</v>
      </c>
      <c r="E2121" s="529">
        <f t="shared" si="41"/>
        <v>12.834617652610708</v>
      </c>
      <c r="F2121" s="532">
        <v>30830.02</v>
      </c>
    </row>
    <row r="2122" spans="1:6" ht="15">
      <c r="A2122" s="531" t="s">
        <v>884</v>
      </c>
      <c r="B2122" s="532">
        <v>598631</v>
      </c>
      <c r="C2122" s="532">
        <v>76832</v>
      </c>
      <c r="D2122" s="532">
        <v>76832</v>
      </c>
      <c r="E2122" s="529">
        <f t="shared" si="41"/>
        <v>12.834617652610708</v>
      </c>
      <c r="F2122" s="532">
        <v>30830.02</v>
      </c>
    </row>
    <row r="2123" spans="1:6" ht="15">
      <c r="A2123" s="531" t="s">
        <v>936</v>
      </c>
      <c r="B2123" s="532">
        <v>2919238</v>
      </c>
      <c r="C2123" s="532">
        <v>480086</v>
      </c>
      <c r="D2123" s="532">
        <v>479646.25</v>
      </c>
      <c r="E2123" s="529">
        <f t="shared" si="41"/>
        <v>16.43052913123219</v>
      </c>
      <c r="F2123" s="532">
        <v>220312.25</v>
      </c>
    </row>
    <row r="2124" spans="1:6" ht="15">
      <c r="A2124" s="531" t="s">
        <v>938</v>
      </c>
      <c r="B2124" s="532">
        <v>2919238</v>
      </c>
      <c r="C2124" s="532">
        <v>480086</v>
      </c>
      <c r="D2124" s="532">
        <v>479646.25</v>
      </c>
      <c r="E2124" s="529">
        <f t="shared" si="41"/>
        <v>16.43052913123219</v>
      </c>
      <c r="F2124" s="532">
        <v>220312.25</v>
      </c>
    </row>
    <row r="2125" spans="1:6" ht="15">
      <c r="A2125" s="531" t="s">
        <v>444</v>
      </c>
      <c r="B2125" s="532">
        <v>0</v>
      </c>
      <c r="C2125" s="532">
        <v>0</v>
      </c>
      <c r="D2125" s="532">
        <v>439.75</v>
      </c>
      <c r="E2125" s="534" t="s">
        <v>440</v>
      </c>
      <c r="F2125" s="532">
        <v>-104.27</v>
      </c>
    </row>
    <row r="2126" spans="1:6" ht="15">
      <c r="A2126" s="237" t="s">
        <v>1054</v>
      </c>
      <c r="B2126" s="238"/>
      <c r="C2126" s="238"/>
      <c r="D2126" s="238"/>
      <c r="E2126" s="529"/>
      <c r="F2126" s="238"/>
    </row>
    <row r="2127" spans="1:6" ht="15">
      <c r="A2127" s="237" t="s">
        <v>846</v>
      </c>
      <c r="B2127" s="238">
        <v>8685</v>
      </c>
      <c r="C2127" s="238">
        <v>3026</v>
      </c>
      <c r="D2127" s="238">
        <v>3026</v>
      </c>
      <c r="E2127" s="239">
        <f t="shared" si="41"/>
        <v>34.84168105929764</v>
      </c>
      <c r="F2127" s="238">
        <v>1414</v>
      </c>
    </row>
    <row r="2128" spans="1:6" ht="15">
      <c r="A2128" s="531" t="s">
        <v>855</v>
      </c>
      <c r="B2128" s="532">
        <v>8685</v>
      </c>
      <c r="C2128" s="532">
        <v>3026</v>
      </c>
      <c r="D2128" s="532">
        <v>3026</v>
      </c>
      <c r="E2128" s="529">
        <f t="shared" si="41"/>
        <v>34.84168105929764</v>
      </c>
      <c r="F2128" s="532">
        <v>1414</v>
      </c>
    </row>
    <row r="2129" spans="1:6" ht="26.25">
      <c r="A2129" s="531" t="s">
        <v>857</v>
      </c>
      <c r="B2129" s="532">
        <v>8685</v>
      </c>
      <c r="C2129" s="532">
        <v>3026</v>
      </c>
      <c r="D2129" s="532">
        <v>3026</v>
      </c>
      <c r="E2129" s="529">
        <f t="shared" si="41"/>
        <v>34.84168105929764</v>
      </c>
      <c r="F2129" s="532">
        <v>1414</v>
      </c>
    </row>
    <row r="2130" spans="1:6" ht="15">
      <c r="A2130" s="237" t="s">
        <v>983</v>
      </c>
      <c r="B2130" s="238">
        <v>8685</v>
      </c>
      <c r="C2130" s="238">
        <v>3026</v>
      </c>
      <c r="D2130" s="238">
        <v>2994.57</v>
      </c>
      <c r="E2130" s="239">
        <f t="shared" si="41"/>
        <v>34.47979274611399</v>
      </c>
      <c r="F2130" s="238">
        <v>1404.91</v>
      </c>
    </row>
    <row r="2131" spans="1:6" ht="15">
      <c r="A2131" s="531" t="s">
        <v>860</v>
      </c>
      <c r="B2131" s="532">
        <v>135</v>
      </c>
      <c r="C2131" s="532">
        <v>64</v>
      </c>
      <c r="D2131" s="532">
        <v>52.07</v>
      </c>
      <c r="E2131" s="529">
        <f t="shared" si="41"/>
        <v>38.57037037037037</v>
      </c>
      <c r="F2131" s="532">
        <v>23.45</v>
      </c>
    </row>
    <row r="2132" spans="1:6" ht="15">
      <c r="A2132" s="531" t="s">
        <v>884</v>
      </c>
      <c r="B2132" s="532">
        <v>135</v>
      </c>
      <c r="C2132" s="532">
        <v>64</v>
      </c>
      <c r="D2132" s="532">
        <v>52.07</v>
      </c>
      <c r="E2132" s="529">
        <f t="shared" si="41"/>
        <v>38.57037037037037</v>
      </c>
      <c r="F2132" s="532">
        <v>23.45</v>
      </c>
    </row>
    <row r="2133" spans="1:6" ht="15">
      <c r="A2133" s="531" t="s">
        <v>936</v>
      </c>
      <c r="B2133" s="532">
        <v>8550</v>
      </c>
      <c r="C2133" s="532">
        <v>2962</v>
      </c>
      <c r="D2133" s="532">
        <v>2942.5</v>
      </c>
      <c r="E2133" s="529">
        <f t="shared" si="41"/>
        <v>34.41520467836257</v>
      </c>
      <c r="F2133" s="532">
        <v>1381.46</v>
      </c>
    </row>
    <row r="2134" spans="1:6" ht="15">
      <c r="A2134" s="531" t="s">
        <v>938</v>
      </c>
      <c r="B2134" s="532">
        <v>8550</v>
      </c>
      <c r="C2134" s="532">
        <v>2962</v>
      </c>
      <c r="D2134" s="532">
        <v>2942.5</v>
      </c>
      <c r="E2134" s="529">
        <f t="shared" si="41"/>
        <v>34.41520467836257</v>
      </c>
      <c r="F2134" s="532">
        <v>1381.46</v>
      </c>
    </row>
    <row r="2135" spans="1:6" ht="15">
      <c r="A2135" s="531" t="s">
        <v>444</v>
      </c>
      <c r="B2135" s="532">
        <v>0</v>
      </c>
      <c r="C2135" s="532">
        <v>0</v>
      </c>
      <c r="D2135" s="532">
        <v>31.43</v>
      </c>
      <c r="E2135" s="534" t="s">
        <v>440</v>
      </c>
      <c r="F2135" s="532">
        <v>9.09</v>
      </c>
    </row>
    <row r="2136" spans="1:6" ht="15">
      <c r="A2136" s="237" t="s">
        <v>361</v>
      </c>
      <c r="B2136" s="238"/>
      <c r="C2136" s="238"/>
      <c r="D2136" s="238"/>
      <c r="E2136" s="529"/>
      <c r="F2136" s="238"/>
    </row>
    <row r="2137" spans="1:6" ht="15">
      <c r="A2137" s="237" t="s">
        <v>846</v>
      </c>
      <c r="B2137" s="238">
        <v>89395381</v>
      </c>
      <c r="C2137" s="238">
        <v>12799145</v>
      </c>
      <c r="D2137" s="238">
        <v>12799145</v>
      </c>
      <c r="E2137" s="239">
        <f t="shared" si="41"/>
        <v>14.317456737501907</v>
      </c>
      <c r="F2137" s="238">
        <v>3170120</v>
      </c>
    </row>
    <row r="2138" spans="1:6" ht="15">
      <c r="A2138" s="531" t="s">
        <v>855</v>
      </c>
      <c r="B2138" s="532">
        <v>89395381</v>
      </c>
      <c r="C2138" s="532">
        <v>12799145</v>
      </c>
      <c r="D2138" s="532">
        <v>12799145</v>
      </c>
      <c r="E2138" s="529">
        <f t="shared" si="41"/>
        <v>14.317456737501907</v>
      </c>
      <c r="F2138" s="532">
        <v>3170120</v>
      </c>
    </row>
    <row r="2139" spans="1:6" ht="26.25">
      <c r="A2139" s="531" t="s">
        <v>857</v>
      </c>
      <c r="B2139" s="532">
        <v>89395381</v>
      </c>
      <c r="C2139" s="532">
        <v>12799145</v>
      </c>
      <c r="D2139" s="532">
        <v>12799145</v>
      </c>
      <c r="E2139" s="529">
        <f t="shared" si="41"/>
        <v>14.317456737501907</v>
      </c>
      <c r="F2139" s="532">
        <v>3170120</v>
      </c>
    </row>
    <row r="2140" spans="1:6" ht="15">
      <c r="A2140" s="237" t="s">
        <v>983</v>
      </c>
      <c r="B2140" s="238">
        <v>89395381</v>
      </c>
      <c r="C2140" s="238">
        <v>12791210</v>
      </c>
      <c r="D2140" s="238">
        <v>10921094.9</v>
      </c>
      <c r="E2140" s="239">
        <f t="shared" si="41"/>
        <v>12.21662101311476</v>
      </c>
      <c r="F2140" s="238">
        <v>2630333.5</v>
      </c>
    </row>
    <row r="2141" spans="1:6" ht="15">
      <c r="A2141" s="531" t="s">
        <v>860</v>
      </c>
      <c r="B2141" s="532">
        <v>70866863</v>
      </c>
      <c r="C2141" s="532">
        <v>12409503</v>
      </c>
      <c r="D2141" s="532">
        <v>10910447.72</v>
      </c>
      <c r="E2141" s="529">
        <f t="shared" si="41"/>
        <v>15.395697309192311</v>
      </c>
      <c r="F2141" s="532">
        <v>2619686.32</v>
      </c>
    </row>
    <row r="2142" spans="1:6" ht="15">
      <c r="A2142" s="531" t="s">
        <v>862</v>
      </c>
      <c r="B2142" s="532">
        <v>37487662</v>
      </c>
      <c r="C2142" s="532">
        <v>6236528</v>
      </c>
      <c r="D2142" s="532">
        <v>5827211.09</v>
      </c>
      <c r="E2142" s="529">
        <f t="shared" si="41"/>
        <v>15.544343869724392</v>
      </c>
      <c r="F2142" s="532">
        <v>1929665.28</v>
      </c>
    </row>
    <row r="2143" spans="1:6" ht="15">
      <c r="A2143" s="531" t="s">
        <v>864</v>
      </c>
      <c r="B2143" s="532">
        <v>1109303</v>
      </c>
      <c r="C2143" s="532">
        <v>177202</v>
      </c>
      <c r="D2143" s="532">
        <v>161770.76</v>
      </c>
      <c r="E2143" s="529">
        <f t="shared" si="41"/>
        <v>14.583099477780193</v>
      </c>
      <c r="F2143" s="532">
        <v>82957.11</v>
      </c>
    </row>
    <row r="2144" spans="1:6" ht="15">
      <c r="A2144" s="531" t="s">
        <v>866</v>
      </c>
      <c r="B2144" s="532">
        <v>853441</v>
      </c>
      <c r="C2144" s="532">
        <v>137785</v>
      </c>
      <c r="D2144" s="532">
        <v>126907.21</v>
      </c>
      <c r="E2144" s="529">
        <f t="shared" si="41"/>
        <v>14.870062488209495</v>
      </c>
      <c r="F2144" s="532">
        <v>65470.18</v>
      </c>
    </row>
    <row r="2145" spans="1:6" ht="15">
      <c r="A2145" s="531" t="s">
        <v>870</v>
      </c>
      <c r="B2145" s="532">
        <v>36378359</v>
      </c>
      <c r="C2145" s="532">
        <v>6059326</v>
      </c>
      <c r="D2145" s="532">
        <v>5665440.33</v>
      </c>
      <c r="E2145" s="529">
        <f aca="true" t="shared" si="42" ref="E2145:E2151">D2145/B2145*100</f>
        <v>15.573655562638217</v>
      </c>
      <c r="F2145" s="532">
        <v>1846708.17</v>
      </c>
    </row>
    <row r="2146" spans="1:6" ht="15">
      <c r="A2146" s="531" t="s">
        <v>892</v>
      </c>
      <c r="B2146" s="532">
        <v>15610732</v>
      </c>
      <c r="C2146" s="532">
        <v>431520</v>
      </c>
      <c r="D2146" s="532">
        <v>415524.75</v>
      </c>
      <c r="E2146" s="529">
        <f t="shared" si="42"/>
        <v>2.6617890179653334</v>
      </c>
      <c r="F2146" s="532">
        <v>43732.88</v>
      </c>
    </row>
    <row r="2147" spans="1:6" ht="15">
      <c r="A2147" s="531" t="s">
        <v>894</v>
      </c>
      <c r="B2147" s="532">
        <v>15610732</v>
      </c>
      <c r="C2147" s="532">
        <v>431520</v>
      </c>
      <c r="D2147" s="532">
        <v>415524.75</v>
      </c>
      <c r="E2147" s="529">
        <f t="shared" si="42"/>
        <v>2.6617890179653334</v>
      </c>
      <c r="F2147" s="532">
        <v>43732.88</v>
      </c>
    </row>
    <row r="2148" spans="1:6" ht="15">
      <c r="A2148" s="531" t="s">
        <v>926</v>
      </c>
      <c r="B2148" s="532">
        <v>17768469</v>
      </c>
      <c r="C2148" s="532">
        <v>5741455</v>
      </c>
      <c r="D2148" s="532">
        <v>4667711.88</v>
      </c>
      <c r="E2148" s="529">
        <f t="shared" si="42"/>
        <v>26.269634598231285</v>
      </c>
      <c r="F2148" s="532">
        <v>646288.16</v>
      </c>
    </row>
    <row r="2149" spans="1:6" ht="39">
      <c r="A2149" s="531" t="s">
        <v>934</v>
      </c>
      <c r="B2149" s="532">
        <v>17768469</v>
      </c>
      <c r="C2149" s="532">
        <v>5741455</v>
      </c>
      <c r="D2149" s="532">
        <v>4667711.88</v>
      </c>
      <c r="E2149" s="529">
        <f t="shared" si="42"/>
        <v>26.269634598231285</v>
      </c>
      <c r="F2149" s="532">
        <v>646288.16</v>
      </c>
    </row>
    <row r="2150" spans="1:6" ht="15">
      <c r="A2150" s="531" t="s">
        <v>936</v>
      </c>
      <c r="B2150" s="532">
        <v>18528518</v>
      </c>
      <c r="C2150" s="532">
        <v>381707</v>
      </c>
      <c r="D2150" s="532">
        <v>10647.18</v>
      </c>
      <c r="E2150" s="529">
        <f t="shared" si="42"/>
        <v>0.05746374318766347</v>
      </c>
      <c r="F2150" s="532">
        <v>10647.18</v>
      </c>
    </row>
    <row r="2151" spans="1:6" ht="15">
      <c r="A2151" s="531" t="s">
        <v>938</v>
      </c>
      <c r="B2151" s="532">
        <v>18528518</v>
      </c>
      <c r="C2151" s="532">
        <v>381707</v>
      </c>
      <c r="D2151" s="532">
        <v>10647.18</v>
      </c>
      <c r="E2151" s="529">
        <f t="shared" si="42"/>
        <v>0.05746374318766347</v>
      </c>
      <c r="F2151" s="532">
        <v>10647.18</v>
      </c>
    </row>
    <row r="2152" spans="1:6" ht="15">
      <c r="A2152" s="531" t="s">
        <v>444</v>
      </c>
      <c r="B2152" s="532">
        <v>0</v>
      </c>
      <c r="C2152" s="532">
        <v>7935</v>
      </c>
      <c r="D2152" s="532">
        <v>1878050.1</v>
      </c>
      <c r="E2152" s="534" t="s">
        <v>440</v>
      </c>
      <c r="F2152" s="532">
        <v>539786.5</v>
      </c>
    </row>
    <row r="2153" spans="1:6" ht="15">
      <c r="A2153" s="237" t="s">
        <v>994</v>
      </c>
      <c r="B2153" s="238"/>
      <c r="C2153" s="238"/>
      <c r="D2153" s="238"/>
      <c r="E2153" s="529"/>
      <c r="F2153" s="238"/>
    </row>
    <row r="2154" spans="1:6" ht="15">
      <c r="A2154" s="237" t="s">
        <v>846</v>
      </c>
      <c r="B2154" s="238">
        <v>18129745</v>
      </c>
      <c r="C2154" s="238">
        <v>2966532</v>
      </c>
      <c r="D2154" s="238">
        <v>2966532</v>
      </c>
      <c r="E2154" s="239">
        <f aca="true" t="shared" si="43" ref="E2154:E2202">D2154/B2154*100</f>
        <v>16.362789438020226</v>
      </c>
      <c r="F2154" s="238">
        <v>259333</v>
      </c>
    </row>
    <row r="2155" spans="1:6" ht="15">
      <c r="A2155" s="531" t="s">
        <v>855</v>
      </c>
      <c r="B2155" s="532">
        <v>18129745</v>
      </c>
      <c r="C2155" s="532">
        <v>2966532</v>
      </c>
      <c r="D2155" s="532">
        <v>2966532</v>
      </c>
      <c r="E2155" s="529">
        <f t="shared" si="43"/>
        <v>16.362789438020226</v>
      </c>
      <c r="F2155" s="532">
        <v>259333</v>
      </c>
    </row>
    <row r="2156" spans="1:6" ht="26.25">
      <c r="A2156" s="531" t="s">
        <v>857</v>
      </c>
      <c r="B2156" s="532">
        <v>18129745</v>
      </c>
      <c r="C2156" s="532">
        <v>2966532</v>
      </c>
      <c r="D2156" s="532">
        <v>2966532</v>
      </c>
      <c r="E2156" s="529">
        <f t="shared" si="43"/>
        <v>16.362789438020226</v>
      </c>
      <c r="F2156" s="532">
        <v>259333</v>
      </c>
    </row>
    <row r="2157" spans="1:6" ht="15">
      <c r="A2157" s="237" t="s">
        <v>983</v>
      </c>
      <c r="B2157" s="238">
        <v>18129745</v>
      </c>
      <c r="C2157" s="238">
        <v>2966532</v>
      </c>
      <c r="D2157" s="238">
        <v>2730775.92</v>
      </c>
      <c r="E2157" s="239">
        <f t="shared" si="43"/>
        <v>15.06240666926093</v>
      </c>
      <c r="F2157" s="238">
        <v>126992.72</v>
      </c>
    </row>
    <row r="2158" spans="1:6" ht="15">
      <c r="A2158" s="531" t="s">
        <v>860</v>
      </c>
      <c r="B2158" s="532">
        <v>17119570</v>
      </c>
      <c r="C2158" s="532">
        <v>2873199</v>
      </c>
      <c r="D2158" s="532">
        <v>2730775.92</v>
      </c>
      <c r="E2158" s="529">
        <f t="shared" si="43"/>
        <v>15.951194568555168</v>
      </c>
      <c r="F2158" s="532">
        <v>126992.72</v>
      </c>
    </row>
    <row r="2159" spans="1:6" ht="15">
      <c r="A2159" s="531" t="s">
        <v>862</v>
      </c>
      <c r="B2159" s="532">
        <v>17119570</v>
      </c>
      <c r="C2159" s="532">
        <v>2873199</v>
      </c>
      <c r="D2159" s="532">
        <v>2730775.92</v>
      </c>
      <c r="E2159" s="529">
        <f t="shared" si="43"/>
        <v>15.951194568555168</v>
      </c>
      <c r="F2159" s="532">
        <v>126992.72</v>
      </c>
    </row>
    <row r="2160" spans="1:6" ht="15">
      <c r="A2160" s="531" t="s">
        <v>870</v>
      </c>
      <c r="B2160" s="532">
        <v>17119570</v>
      </c>
      <c r="C2160" s="532">
        <v>2873199</v>
      </c>
      <c r="D2160" s="532">
        <v>2730775.92</v>
      </c>
      <c r="E2160" s="529">
        <f t="shared" si="43"/>
        <v>15.951194568555168</v>
      </c>
      <c r="F2160" s="532">
        <v>126992.72</v>
      </c>
    </row>
    <row r="2161" spans="1:6" ht="15">
      <c r="A2161" s="531" t="s">
        <v>936</v>
      </c>
      <c r="B2161" s="532">
        <v>1010175</v>
      </c>
      <c r="C2161" s="532">
        <v>93333</v>
      </c>
      <c r="D2161" s="532">
        <v>0</v>
      </c>
      <c r="E2161" s="529">
        <f t="shared" si="43"/>
        <v>0</v>
      </c>
      <c r="F2161" s="532">
        <v>0</v>
      </c>
    </row>
    <row r="2162" spans="1:6" ht="15">
      <c r="A2162" s="531" t="s">
        <v>938</v>
      </c>
      <c r="B2162" s="532">
        <v>1010175</v>
      </c>
      <c r="C2162" s="532">
        <v>93333</v>
      </c>
      <c r="D2162" s="532">
        <v>0</v>
      </c>
      <c r="E2162" s="529">
        <f t="shared" si="43"/>
        <v>0</v>
      </c>
      <c r="F2162" s="532">
        <v>0</v>
      </c>
    </row>
    <row r="2163" spans="1:6" ht="15">
      <c r="A2163" s="531" t="s">
        <v>444</v>
      </c>
      <c r="B2163" s="532">
        <v>0</v>
      </c>
      <c r="C2163" s="532">
        <v>0</v>
      </c>
      <c r="D2163" s="532">
        <v>235756.08</v>
      </c>
      <c r="E2163" s="534" t="s">
        <v>440</v>
      </c>
      <c r="F2163" s="532">
        <v>132340.28</v>
      </c>
    </row>
    <row r="2164" spans="1:6" ht="15">
      <c r="A2164" s="237" t="s">
        <v>1000</v>
      </c>
      <c r="B2164" s="238"/>
      <c r="C2164" s="238"/>
      <c r="D2164" s="238"/>
      <c r="E2164" s="529"/>
      <c r="F2164" s="238"/>
    </row>
    <row r="2165" spans="1:6" ht="15">
      <c r="A2165" s="237" t="s">
        <v>846</v>
      </c>
      <c r="B2165" s="238">
        <v>2248021</v>
      </c>
      <c r="C2165" s="238">
        <v>358540</v>
      </c>
      <c r="D2165" s="238">
        <v>358540</v>
      </c>
      <c r="E2165" s="239">
        <f t="shared" si="43"/>
        <v>15.949139265158111</v>
      </c>
      <c r="F2165" s="238">
        <v>179270</v>
      </c>
    </row>
    <row r="2166" spans="1:6" ht="15">
      <c r="A2166" s="531" t="s">
        <v>855</v>
      </c>
      <c r="B2166" s="532">
        <v>2248021</v>
      </c>
      <c r="C2166" s="532">
        <v>358540</v>
      </c>
      <c r="D2166" s="532">
        <v>358540</v>
      </c>
      <c r="E2166" s="529">
        <f t="shared" si="43"/>
        <v>15.949139265158111</v>
      </c>
      <c r="F2166" s="532">
        <v>179270</v>
      </c>
    </row>
    <row r="2167" spans="1:6" ht="26.25">
      <c r="A2167" s="531" t="s">
        <v>857</v>
      </c>
      <c r="B2167" s="532">
        <v>2248021</v>
      </c>
      <c r="C2167" s="532">
        <v>358540</v>
      </c>
      <c r="D2167" s="532">
        <v>358540</v>
      </c>
      <c r="E2167" s="529">
        <f t="shared" si="43"/>
        <v>15.949139265158111</v>
      </c>
      <c r="F2167" s="532">
        <v>179270</v>
      </c>
    </row>
    <row r="2168" spans="1:6" ht="15">
      <c r="A2168" s="237" t="s">
        <v>983</v>
      </c>
      <c r="B2168" s="238">
        <v>2248021</v>
      </c>
      <c r="C2168" s="238">
        <v>358540</v>
      </c>
      <c r="D2168" s="238">
        <v>358538.94</v>
      </c>
      <c r="E2168" s="239">
        <f t="shared" si="43"/>
        <v>15.949092112573682</v>
      </c>
      <c r="F2168" s="238">
        <v>179269.47</v>
      </c>
    </row>
    <row r="2169" spans="1:6" ht="15">
      <c r="A2169" s="531" t="s">
        <v>860</v>
      </c>
      <c r="B2169" s="532">
        <v>2248021</v>
      </c>
      <c r="C2169" s="532">
        <v>358540</v>
      </c>
      <c r="D2169" s="532">
        <v>358538.94</v>
      </c>
      <c r="E2169" s="529">
        <f t="shared" si="43"/>
        <v>15.949092112573682</v>
      </c>
      <c r="F2169" s="532">
        <v>179269.47</v>
      </c>
    </row>
    <row r="2170" spans="1:6" ht="15">
      <c r="A2170" s="531" t="s">
        <v>862</v>
      </c>
      <c r="B2170" s="532">
        <v>2248021</v>
      </c>
      <c r="C2170" s="532">
        <v>358540</v>
      </c>
      <c r="D2170" s="532">
        <v>358538.94</v>
      </c>
      <c r="E2170" s="529">
        <f t="shared" si="43"/>
        <v>15.949092112573682</v>
      </c>
      <c r="F2170" s="532">
        <v>179269.47</v>
      </c>
    </row>
    <row r="2171" spans="1:6" ht="15">
      <c r="A2171" s="531" t="s">
        <v>870</v>
      </c>
      <c r="B2171" s="532">
        <v>2248021</v>
      </c>
      <c r="C2171" s="532">
        <v>358540</v>
      </c>
      <c r="D2171" s="532">
        <v>358538.94</v>
      </c>
      <c r="E2171" s="529">
        <f t="shared" si="43"/>
        <v>15.949092112573682</v>
      </c>
      <c r="F2171" s="532">
        <v>179269.47</v>
      </c>
    </row>
    <row r="2172" spans="1:6" ht="15">
      <c r="A2172" s="531" t="s">
        <v>444</v>
      </c>
      <c r="B2172" s="532">
        <v>0</v>
      </c>
      <c r="C2172" s="532">
        <v>0</v>
      </c>
      <c r="D2172" s="532">
        <v>1.06</v>
      </c>
      <c r="E2172" s="534" t="s">
        <v>440</v>
      </c>
      <c r="F2172" s="532">
        <v>0.53</v>
      </c>
    </row>
    <row r="2173" spans="1:6" ht="15">
      <c r="A2173" s="237" t="s">
        <v>713</v>
      </c>
      <c r="B2173" s="238"/>
      <c r="C2173" s="238"/>
      <c r="D2173" s="238"/>
      <c r="E2173" s="529"/>
      <c r="F2173" s="238"/>
    </row>
    <row r="2174" spans="1:6" ht="15">
      <c r="A2174" s="237" t="s">
        <v>846</v>
      </c>
      <c r="B2174" s="238">
        <v>1157049</v>
      </c>
      <c r="C2174" s="238">
        <v>179594</v>
      </c>
      <c r="D2174" s="238">
        <v>179594</v>
      </c>
      <c r="E2174" s="239">
        <f t="shared" si="43"/>
        <v>15.52172812041668</v>
      </c>
      <c r="F2174" s="238">
        <v>94832</v>
      </c>
    </row>
    <row r="2175" spans="1:6" ht="15">
      <c r="A2175" s="531" t="s">
        <v>855</v>
      </c>
      <c r="B2175" s="532">
        <v>1157049</v>
      </c>
      <c r="C2175" s="532">
        <v>179594</v>
      </c>
      <c r="D2175" s="532">
        <v>179594</v>
      </c>
      <c r="E2175" s="529">
        <f t="shared" si="43"/>
        <v>15.52172812041668</v>
      </c>
      <c r="F2175" s="532">
        <v>94832</v>
      </c>
    </row>
    <row r="2176" spans="1:6" ht="26.25">
      <c r="A2176" s="531" t="s">
        <v>857</v>
      </c>
      <c r="B2176" s="532">
        <v>1157049</v>
      </c>
      <c r="C2176" s="532">
        <v>179594</v>
      </c>
      <c r="D2176" s="532">
        <v>179594</v>
      </c>
      <c r="E2176" s="529">
        <f t="shared" si="43"/>
        <v>15.52172812041668</v>
      </c>
      <c r="F2176" s="532">
        <v>94832</v>
      </c>
    </row>
    <row r="2177" spans="1:6" ht="15">
      <c r="A2177" s="237" t="s">
        <v>983</v>
      </c>
      <c r="B2177" s="238">
        <v>1157049</v>
      </c>
      <c r="C2177" s="238">
        <v>179594</v>
      </c>
      <c r="D2177" s="238">
        <v>144213.53</v>
      </c>
      <c r="E2177" s="239">
        <f t="shared" si="43"/>
        <v>12.463908615797601</v>
      </c>
      <c r="F2177" s="238">
        <v>71657.7</v>
      </c>
    </row>
    <row r="2178" spans="1:6" ht="15">
      <c r="A2178" s="531" t="s">
        <v>860</v>
      </c>
      <c r="B2178" s="532">
        <v>1157049</v>
      </c>
      <c r="C2178" s="532">
        <v>179594</v>
      </c>
      <c r="D2178" s="532">
        <v>144213.53</v>
      </c>
      <c r="E2178" s="529">
        <f t="shared" si="43"/>
        <v>12.463908615797601</v>
      </c>
      <c r="F2178" s="532">
        <v>71657.7</v>
      </c>
    </row>
    <row r="2179" spans="1:6" ht="15">
      <c r="A2179" s="531" t="s">
        <v>862</v>
      </c>
      <c r="B2179" s="532">
        <v>1157049</v>
      </c>
      <c r="C2179" s="532">
        <v>179594</v>
      </c>
      <c r="D2179" s="532">
        <v>144213.53</v>
      </c>
      <c r="E2179" s="529">
        <f t="shared" si="43"/>
        <v>12.463908615797601</v>
      </c>
      <c r="F2179" s="532">
        <v>71657.7</v>
      </c>
    </row>
    <row r="2180" spans="1:6" ht="15">
      <c r="A2180" s="531" t="s">
        <v>864</v>
      </c>
      <c r="B2180" s="532">
        <v>863719</v>
      </c>
      <c r="C2180" s="532">
        <v>136272</v>
      </c>
      <c r="D2180" s="532">
        <v>125723.22</v>
      </c>
      <c r="E2180" s="529">
        <f t="shared" si="43"/>
        <v>14.55603269118776</v>
      </c>
      <c r="F2180" s="532">
        <v>63217.05</v>
      </c>
    </row>
    <row r="2181" spans="1:6" ht="15">
      <c r="A2181" s="531" t="s">
        <v>866</v>
      </c>
      <c r="B2181" s="532">
        <v>655533</v>
      </c>
      <c r="C2181" s="532">
        <v>104799</v>
      </c>
      <c r="D2181" s="532">
        <v>98270.51</v>
      </c>
      <c r="E2181" s="529">
        <f t="shared" si="43"/>
        <v>14.990932569374843</v>
      </c>
      <c r="F2181" s="532">
        <v>49975.23</v>
      </c>
    </row>
    <row r="2182" spans="1:6" ht="15">
      <c r="A2182" s="531" t="s">
        <v>870</v>
      </c>
      <c r="B2182" s="532">
        <v>293330</v>
      </c>
      <c r="C2182" s="532">
        <v>43322</v>
      </c>
      <c r="D2182" s="532">
        <v>18490.31</v>
      </c>
      <c r="E2182" s="529">
        <f t="shared" si="43"/>
        <v>6.303586404390959</v>
      </c>
      <c r="F2182" s="532">
        <v>8440.65</v>
      </c>
    </row>
    <row r="2183" spans="1:6" ht="15">
      <c r="A2183" s="531" t="s">
        <v>444</v>
      </c>
      <c r="B2183" s="532">
        <v>0</v>
      </c>
      <c r="C2183" s="532">
        <v>0</v>
      </c>
      <c r="D2183" s="532">
        <v>35380.47</v>
      </c>
      <c r="E2183" s="534" t="s">
        <v>440</v>
      </c>
      <c r="F2183" s="532">
        <v>23174.3</v>
      </c>
    </row>
    <row r="2184" spans="1:6" ht="15">
      <c r="A2184" s="237" t="s">
        <v>1011</v>
      </c>
      <c r="B2184" s="238"/>
      <c r="C2184" s="238"/>
      <c r="D2184" s="238"/>
      <c r="E2184" s="529"/>
      <c r="F2184" s="238"/>
    </row>
    <row r="2185" spans="1:6" ht="15">
      <c r="A2185" s="237" t="s">
        <v>846</v>
      </c>
      <c r="B2185" s="238">
        <v>2742321</v>
      </c>
      <c r="C2185" s="238">
        <v>0</v>
      </c>
      <c r="D2185" s="238">
        <v>0</v>
      </c>
      <c r="E2185" s="239">
        <f t="shared" si="43"/>
        <v>0</v>
      </c>
      <c r="F2185" s="238">
        <v>0</v>
      </c>
    </row>
    <row r="2186" spans="1:6" ht="15">
      <c r="A2186" s="531" t="s">
        <v>855</v>
      </c>
      <c r="B2186" s="532">
        <v>2742321</v>
      </c>
      <c r="C2186" s="532">
        <v>0</v>
      </c>
      <c r="D2186" s="532">
        <v>0</v>
      </c>
      <c r="E2186" s="529">
        <f t="shared" si="43"/>
        <v>0</v>
      </c>
      <c r="F2186" s="532">
        <v>0</v>
      </c>
    </row>
    <row r="2187" spans="1:6" ht="26.25">
      <c r="A2187" s="531" t="s">
        <v>857</v>
      </c>
      <c r="B2187" s="532">
        <v>2742321</v>
      </c>
      <c r="C2187" s="532">
        <v>0</v>
      </c>
      <c r="D2187" s="532">
        <v>0</v>
      </c>
      <c r="E2187" s="529">
        <f t="shared" si="43"/>
        <v>0</v>
      </c>
      <c r="F2187" s="532">
        <v>0</v>
      </c>
    </row>
    <row r="2188" spans="1:6" ht="15">
      <c r="A2188" s="237" t="s">
        <v>983</v>
      </c>
      <c r="B2188" s="238">
        <v>2742321</v>
      </c>
      <c r="C2188" s="238">
        <v>0</v>
      </c>
      <c r="D2188" s="238">
        <v>0</v>
      </c>
      <c r="E2188" s="239">
        <f t="shared" si="43"/>
        <v>0</v>
      </c>
      <c r="F2188" s="238">
        <v>0</v>
      </c>
    </row>
    <row r="2189" spans="1:6" ht="15">
      <c r="A2189" s="531" t="s">
        <v>936</v>
      </c>
      <c r="B2189" s="532">
        <v>2742321</v>
      </c>
      <c r="C2189" s="532">
        <v>0</v>
      </c>
      <c r="D2189" s="532">
        <v>0</v>
      </c>
      <c r="E2189" s="529">
        <f t="shared" si="43"/>
        <v>0</v>
      </c>
      <c r="F2189" s="532">
        <v>0</v>
      </c>
    </row>
    <row r="2190" spans="1:6" ht="15">
      <c r="A2190" s="531" t="s">
        <v>938</v>
      </c>
      <c r="B2190" s="532">
        <v>2742321</v>
      </c>
      <c r="C2190" s="532">
        <v>0</v>
      </c>
      <c r="D2190" s="532">
        <v>0</v>
      </c>
      <c r="E2190" s="529">
        <f t="shared" si="43"/>
        <v>0</v>
      </c>
      <c r="F2190" s="532">
        <v>0</v>
      </c>
    </row>
    <row r="2191" spans="1:6" ht="15">
      <c r="A2191" s="237" t="s">
        <v>1023</v>
      </c>
      <c r="B2191" s="238"/>
      <c r="C2191" s="238"/>
      <c r="D2191" s="238"/>
      <c r="E2191" s="529"/>
      <c r="F2191" s="238"/>
    </row>
    <row r="2192" spans="1:6" ht="15">
      <c r="A2192" s="237" t="s">
        <v>846</v>
      </c>
      <c r="B2192" s="238">
        <v>13252720</v>
      </c>
      <c r="C2192" s="238">
        <v>2384358</v>
      </c>
      <c r="D2192" s="238">
        <v>2384358</v>
      </c>
      <c r="E2192" s="239">
        <f t="shared" si="43"/>
        <v>17.991461375476128</v>
      </c>
      <c r="F2192" s="238">
        <v>1066169</v>
      </c>
    </row>
    <row r="2193" spans="1:6" ht="15">
      <c r="A2193" s="531" t="s">
        <v>855</v>
      </c>
      <c r="B2193" s="532">
        <v>13252720</v>
      </c>
      <c r="C2193" s="532">
        <v>2384358</v>
      </c>
      <c r="D2193" s="532">
        <v>2384358</v>
      </c>
      <c r="E2193" s="529">
        <f t="shared" si="43"/>
        <v>17.991461375476128</v>
      </c>
      <c r="F2193" s="532">
        <v>1066169</v>
      </c>
    </row>
    <row r="2194" spans="1:6" ht="26.25">
      <c r="A2194" s="531" t="s">
        <v>857</v>
      </c>
      <c r="B2194" s="532">
        <v>13252720</v>
      </c>
      <c r="C2194" s="532">
        <v>2384358</v>
      </c>
      <c r="D2194" s="532">
        <v>2384358</v>
      </c>
      <c r="E2194" s="529">
        <f t="shared" si="43"/>
        <v>17.991461375476128</v>
      </c>
      <c r="F2194" s="532">
        <v>1066169</v>
      </c>
    </row>
    <row r="2195" spans="1:6" ht="15">
      <c r="A2195" s="237" t="s">
        <v>983</v>
      </c>
      <c r="B2195" s="238">
        <v>13252720</v>
      </c>
      <c r="C2195" s="238">
        <v>2384358</v>
      </c>
      <c r="D2195" s="238">
        <v>2330666.65</v>
      </c>
      <c r="E2195" s="239">
        <f t="shared" si="43"/>
        <v>17.58632680687436</v>
      </c>
      <c r="F2195" s="238">
        <v>1414296.04</v>
      </c>
    </row>
    <row r="2196" spans="1:6" ht="15">
      <c r="A2196" s="531" t="s">
        <v>860</v>
      </c>
      <c r="B2196" s="532">
        <v>13188720</v>
      </c>
      <c r="C2196" s="532">
        <v>2384358</v>
      </c>
      <c r="D2196" s="532">
        <v>2330666.65</v>
      </c>
      <c r="E2196" s="529">
        <f t="shared" si="43"/>
        <v>17.671666772817986</v>
      </c>
      <c r="F2196" s="532">
        <v>1414296.04</v>
      </c>
    </row>
    <row r="2197" spans="1:6" ht="15">
      <c r="A2197" s="531" t="s">
        <v>862</v>
      </c>
      <c r="B2197" s="532">
        <v>13188720</v>
      </c>
      <c r="C2197" s="532">
        <v>2384358</v>
      </c>
      <c r="D2197" s="532">
        <v>2330666.65</v>
      </c>
      <c r="E2197" s="529">
        <f t="shared" si="43"/>
        <v>17.671666772817986</v>
      </c>
      <c r="F2197" s="532">
        <v>1414296.04</v>
      </c>
    </row>
    <row r="2198" spans="1:6" ht="15">
      <c r="A2198" s="531" t="s">
        <v>864</v>
      </c>
      <c r="B2198" s="532">
        <v>39508</v>
      </c>
      <c r="C2198" s="532">
        <v>6584</v>
      </c>
      <c r="D2198" s="532">
        <v>6574.22</v>
      </c>
      <c r="E2198" s="529">
        <f t="shared" si="43"/>
        <v>16.64022476460464</v>
      </c>
      <c r="F2198" s="532">
        <v>3282.22</v>
      </c>
    </row>
    <row r="2199" spans="1:6" ht="15">
      <c r="A2199" s="531" t="s">
        <v>866</v>
      </c>
      <c r="B2199" s="532">
        <v>31838</v>
      </c>
      <c r="C2199" s="532">
        <v>5306</v>
      </c>
      <c r="D2199" s="532">
        <v>5296.58</v>
      </c>
      <c r="E2199" s="529">
        <f t="shared" si="43"/>
        <v>16.636032414096363</v>
      </c>
      <c r="F2199" s="532">
        <v>2643.58</v>
      </c>
    </row>
    <row r="2200" spans="1:6" ht="15">
      <c r="A2200" s="531" t="s">
        <v>870</v>
      </c>
      <c r="B2200" s="532">
        <v>13149212</v>
      </c>
      <c r="C2200" s="532">
        <v>2377774</v>
      </c>
      <c r="D2200" s="532">
        <v>2324092.43</v>
      </c>
      <c r="E2200" s="529">
        <f t="shared" si="43"/>
        <v>17.674765833876585</v>
      </c>
      <c r="F2200" s="532">
        <v>1411013.82</v>
      </c>
    </row>
    <row r="2201" spans="1:6" ht="15">
      <c r="A2201" s="531" t="s">
        <v>936</v>
      </c>
      <c r="B2201" s="532">
        <v>64000</v>
      </c>
      <c r="C2201" s="532">
        <v>0</v>
      </c>
      <c r="D2201" s="532">
        <v>0</v>
      </c>
      <c r="E2201" s="529">
        <f t="shared" si="43"/>
        <v>0</v>
      </c>
      <c r="F2201" s="532">
        <v>0</v>
      </c>
    </row>
    <row r="2202" spans="1:6" ht="15">
      <c r="A2202" s="531" t="s">
        <v>938</v>
      </c>
      <c r="B2202" s="532">
        <v>64000</v>
      </c>
      <c r="C2202" s="532">
        <v>0</v>
      </c>
      <c r="D2202" s="532">
        <v>0</v>
      </c>
      <c r="E2202" s="529">
        <f t="shared" si="43"/>
        <v>0</v>
      </c>
      <c r="F2202" s="532">
        <v>0</v>
      </c>
    </row>
    <row r="2203" spans="1:6" ht="15">
      <c r="A2203" s="531" t="s">
        <v>444</v>
      </c>
      <c r="B2203" s="532">
        <v>0</v>
      </c>
      <c r="C2203" s="532">
        <v>0</v>
      </c>
      <c r="D2203" s="532">
        <v>53691.349999999</v>
      </c>
      <c r="E2203" s="534" t="s">
        <v>440</v>
      </c>
      <c r="F2203" s="532">
        <v>-348127.04</v>
      </c>
    </row>
    <row r="2204" spans="1:6" ht="15">
      <c r="A2204" s="237" t="s">
        <v>1034</v>
      </c>
      <c r="B2204" s="238"/>
      <c r="C2204" s="238"/>
      <c r="D2204" s="238"/>
      <c r="E2204" s="529"/>
      <c r="F2204" s="238"/>
    </row>
    <row r="2205" spans="1:6" ht="15">
      <c r="A2205" s="237" t="s">
        <v>846</v>
      </c>
      <c r="B2205" s="238">
        <v>17087143</v>
      </c>
      <c r="C2205" s="238">
        <v>629513</v>
      </c>
      <c r="D2205" s="238">
        <v>401661.16</v>
      </c>
      <c r="E2205" s="239">
        <f aca="true" t="shared" si="44" ref="E2205:E2268">D2205/B2205*100</f>
        <v>2.3506630687178074</v>
      </c>
      <c r="F2205" s="238">
        <v>43303.16</v>
      </c>
    </row>
    <row r="2206" spans="1:6" ht="15">
      <c r="A2206" s="531" t="s">
        <v>493</v>
      </c>
      <c r="B2206" s="532">
        <v>10765555</v>
      </c>
      <c r="C2206" s="532">
        <v>235939</v>
      </c>
      <c r="D2206" s="532">
        <v>8087.16</v>
      </c>
      <c r="E2206" s="529">
        <f t="shared" si="44"/>
        <v>0.0751206974466249</v>
      </c>
      <c r="F2206" s="532">
        <v>8087.16</v>
      </c>
    </row>
    <row r="2207" spans="1:6" ht="15">
      <c r="A2207" s="531" t="s">
        <v>1024</v>
      </c>
      <c r="B2207" s="532">
        <v>10765555</v>
      </c>
      <c r="C2207" s="532">
        <v>235939</v>
      </c>
      <c r="D2207" s="532">
        <v>8087.16</v>
      </c>
      <c r="E2207" s="529">
        <f t="shared" si="44"/>
        <v>0.0751206974466249</v>
      </c>
      <c r="F2207" s="532">
        <v>8087.16</v>
      </c>
    </row>
    <row r="2208" spans="1:6" ht="15">
      <c r="A2208" s="531" t="s">
        <v>1026</v>
      </c>
      <c r="B2208" s="532">
        <v>10765555</v>
      </c>
      <c r="C2208" s="532">
        <v>235939</v>
      </c>
      <c r="D2208" s="532">
        <v>8087.16</v>
      </c>
      <c r="E2208" s="529">
        <f t="shared" si="44"/>
        <v>0.0751206974466249</v>
      </c>
      <c r="F2208" s="532">
        <v>8087.16</v>
      </c>
    </row>
    <row r="2209" spans="1:6" ht="39">
      <c r="A2209" s="531" t="s">
        <v>1028</v>
      </c>
      <c r="B2209" s="532">
        <v>10765555</v>
      </c>
      <c r="C2209" s="532">
        <v>235939</v>
      </c>
      <c r="D2209" s="532">
        <v>8087.16</v>
      </c>
      <c r="E2209" s="529">
        <f t="shared" si="44"/>
        <v>0.0751206974466249</v>
      </c>
      <c r="F2209" s="532">
        <v>8087.16</v>
      </c>
    </row>
    <row r="2210" spans="1:6" ht="39">
      <c r="A2210" s="531" t="s">
        <v>1030</v>
      </c>
      <c r="B2210" s="532">
        <v>10765555</v>
      </c>
      <c r="C2210" s="532">
        <v>235939</v>
      </c>
      <c r="D2210" s="532">
        <v>8087.16</v>
      </c>
      <c r="E2210" s="529">
        <f t="shared" si="44"/>
        <v>0.0751206974466249</v>
      </c>
      <c r="F2210" s="532">
        <v>8087.16</v>
      </c>
    </row>
    <row r="2211" spans="1:6" ht="15">
      <c r="A2211" s="531" t="s">
        <v>855</v>
      </c>
      <c r="B2211" s="532">
        <v>6321588</v>
      </c>
      <c r="C2211" s="532">
        <v>393574</v>
      </c>
      <c r="D2211" s="532">
        <v>393574</v>
      </c>
      <c r="E2211" s="529">
        <f t="shared" si="44"/>
        <v>6.225872359919691</v>
      </c>
      <c r="F2211" s="532">
        <v>35216</v>
      </c>
    </row>
    <row r="2212" spans="1:6" ht="26.25">
      <c r="A2212" s="531" t="s">
        <v>857</v>
      </c>
      <c r="B2212" s="532">
        <v>6321588</v>
      </c>
      <c r="C2212" s="532">
        <v>393574</v>
      </c>
      <c r="D2212" s="532">
        <v>393574</v>
      </c>
      <c r="E2212" s="529">
        <f t="shared" si="44"/>
        <v>6.225872359919691</v>
      </c>
      <c r="F2212" s="532">
        <v>35216</v>
      </c>
    </row>
    <row r="2213" spans="1:6" ht="15">
      <c r="A2213" s="237" t="s">
        <v>983</v>
      </c>
      <c r="B2213" s="238">
        <v>17087143</v>
      </c>
      <c r="C2213" s="238">
        <v>629513</v>
      </c>
      <c r="D2213" s="238">
        <v>356599.31</v>
      </c>
      <c r="E2213" s="239">
        <f t="shared" si="44"/>
        <v>2.0869451961629863</v>
      </c>
      <c r="F2213" s="238">
        <v>8352.31</v>
      </c>
    </row>
    <row r="2214" spans="1:6" ht="15">
      <c r="A2214" s="531" t="s">
        <v>860</v>
      </c>
      <c r="B2214" s="532">
        <v>4235345</v>
      </c>
      <c r="C2214" s="532">
        <v>348247</v>
      </c>
      <c r="D2214" s="532">
        <v>348247</v>
      </c>
      <c r="E2214" s="529">
        <f t="shared" si="44"/>
        <v>8.222399828113176</v>
      </c>
      <c r="F2214" s="532">
        <v>0</v>
      </c>
    </row>
    <row r="2215" spans="1:6" ht="15">
      <c r="A2215" s="531" t="s">
        <v>892</v>
      </c>
      <c r="B2215" s="532">
        <v>4235345</v>
      </c>
      <c r="C2215" s="532">
        <v>348247</v>
      </c>
      <c r="D2215" s="532">
        <v>348247</v>
      </c>
      <c r="E2215" s="529">
        <f t="shared" si="44"/>
        <v>8.222399828113176</v>
      </c>
      <c r="F2215" s="532">
        <v>0</v>
      </c>
    </row>
    <row r="2216" spans="1:6" ht="15">
      <c r="A2216" s="531" t="s">
        <v>894</v>
      </c>
      <c r="B2216" s="532">
        <v>4235345</v>
      </c>
      <c r="C2216" s="532">
        <v>348247</v>
      </c>
      <c r="D2216" s="532">
        <v>348247</v>
      </c>
      <c r="E2216" s="529">
        <f t="shared" si="44"/>
        <v>8.222399828113176</v>
      </c>
      <c r="F2216" s="532">
        <v>0</v>
      </c>
    </row>
    <row r="2217" spans="1:6" ht="15">
      <c r="A2217" s="531" t="s">
        <v>936</v>
      </c>
      <c r="B2217" s="532">
        <v>12851798</v>
      </c>
      <c r="C2217" s="532">
        <v>281266</v>
      </c>
      <c r="D2217" s="532">
        <v>8352.31</v>
      </c>
      <c r="E2217" s="529">
        <f t="shared" si="44"/>
        <v>0.06498942793840985</v>
      </c>
      <c r="F2217" s="532">
        <v>8352.31</v>
      </c>
    </row>
    <row r="2218" spans="1:6" ht="15">
      <c r="A2218" s="531" t="s">
        <v>938</v>
      </c>
      <c r="B2218" s="532">
        <v>12851798</v>
      </c>
      <c r="C2218" s="532">
        <v>281266</v>
      </c>
      <c r="D2218" s="532">
        <v>8352.31</v>
      </c>
      <c r="E2218" s="529">
        <f t="shared" si="44"/>
        <v>0.06498942793840985</v>
      </c>
      <c r="F2218" s="532">
        <v>8352.31</v>
      </c>
    </row>
    <row r="2219" spans="1:6" ht="15">
      <c r="A2219" s="531" t="s">
        <v>444</v>
      </c>
      <c r="B2219" s="532">
        <v>0</v>
      </c>
      <c r="C2219" s="532">
        <v>0</v>
      </c>
      <c r="D2219" s="532">
        <v>45061.85</v>
      </c>
      <c r="E2219" s="534" t="s">
        <v>440</v>
      </c>
      <c r="F2219" s="532">
        <v>34950.85</v>
      </c>
    </row>
    <row r="2220" spans="1:6" ht="15">
      <c r="A2220" s="237" t="s">
        <v>777</v>
      </c>
      <c r="B2220" s="238"/>
      <c r="C2220" s="238"/>
      <c r="D2220" s="238"/>
      <c r="E2220" s="529"/>
      <c r="F2220" s="238"/>
    </row>
    <row r="2221" spans="1:6" ht="15">
      <c r="A2221" s="237" t="s">
        <v>846</v>
      </c>
      <c r="B2221" s="238">
        <v>726776</v>
      </c>
      <c r="C2221" s="238">
        <v>208</v>
      </c>
      <c r="D2221" s="238">
        <v>208</v>
      </c>
      <c r="E2221" s="239">
        <f t="shared" si="44"/>
        <v>0.02861954715070393</v>
      </c>
      <c r="F2221" s="238">
        <v>208</v>
      </c>
    </row>
    <row r="2222" spans="1:6" ht="15">
      <c r="A2222" s="531" t="s">
        <v>493</v>
      </c>
      <c r="B2222" s="532">
        <v>617760</v>
      </c>
      <c r="C2222" s="532">
        <v>0</v>
      </c>
      <c r="D2222" s="532">
        <v>0</v>
      </c>
      <c r="E2222" s="534" t="s">
        <v>440</v>
      </c>
      <c r="F2222" s="532">
        <v>0</v>
      </c>
    </row>
    <row r="2223" spans="1:6" ht="15">
      <c r="A2223" s="531" t="s">
        <v>1024</v>
      </c>
      <c r="B2223" s="532">
        <v>617760</v>
      </c>
      <c r="C2223" s="532">
        <v>0</v>
      </c>
      <c r="D2223" s="532">
        <v>0</v>
      </c>
      <c r="E2223" s="529">
        <f t="shared" si="44"/>
        <v>0</v>
      </c>
      <c r="F2223" s="532">
        <v>0</v>
      </c>
    </row>
    <row r="2224" spans="1:6" ht="15">
      <c r="A2224" s="531" t="s">
        <v>1026</v>
      </c>
      <c r="B2224" s="532">
        <v>617760</v>
      </c>
      <c r="C2224" s="532">
        <v>0</v>
      </c>
      <c r="D2224" s="532">
        <v>0</v>
      </c>
      <c r="E2224" s="529">
        <f t="shared" si="44"/>
        <v>0</v>
      </c>
      <c r="F2224" s="532">
        <v>0</v>
      </c>
    </row>
    <row r="2225" spans="1:6" ht="39">
      <c r="A2225" s="531" t="s">
        <v>1028</v>
      </c>
      <c r="B2225" s="532">
        <v>617760</v>
      </c>
      <c r="C2225" s="532">
        <v>0</v>
      </c>
      <c r="D2225" s="532">
        <v>0</v>
      </c>
      <c r="E2225" s="529">
        <f t="shared" si="44"/>
        <v>0</v>
      </c>
      <c r="F2225" s="532">
        <v>0</v>
      </c>
    </row>
    <row r="2226" spans="1:6" ht="39">
      <c r="A2226" s="531" t="s">
        <v>1030</v>
      </c>
      <c r="B2226" s="532">
        <v>617760</v>
      </c>
      <c r="C2226" s="532">
        <v>0</v>
      </c>
      <c r="D2226" s="532">
        <v>0</v>
      </c>
      <c r="E2226" s="529">
        <f t="shared" si="44"/>
        <v>0</v>
      </c>
      <c r="F2226" s="532">
        <v>0</v>
      </c>
    </row>
    <row r="2227" spans="1:6" ht="15">
      <c r="A2227" s="531" t="s">
        <v>855</v>
      </c>
      <c r="B2227" s="532">
        <v>109016</v>
      </c>
      <c r="C2227" s="532">
        <v>208</v>
      </c>
      <c r="D2227" s="532">
        <v>208</v>
      </c>
      <c r="E2227" s="529">
        <f t="shared" si="44"/>
        <v>0.19079768107433773</v>
      </c>
      <c r="F2227" s="532">
        <v>208</v>
      </c>
    </row>
    <row r="2228" spans="1:6" ht="26.25">
      <c r="A2228" s="531" t="s">
        <v>857</v>
      </c>
      <c r="B2228" s="532">
        <v>109016</v>
      </c>
      <c r="C2228" s="532">
        <v>208</v>
      </c>
      <c r="D2228" s="532">
        <v>208</v>
      </c>
      <c r="E2228" s="529">
        <f t="shared" si="44"/>
        <v>0.19079768107433773</v>
      </c>
      <c r="F2228" s="532">
        <v>208</v>
      </c>
    </row>
    <row r="2229" spans="1:6" ht="15">
      <c r="A2229" s="237" t="s">
        <v>983</v>
      </c>
      <c r="B2229" s="238">
        <v>726776</v>
      </c>
      <c r="C2229" s="238">
        <v>208</v>
      </c>
      <c r="D2229" s="238">
        <v>207.4</v>
      </c>
      <c r="E2229" s="239">
        <f t="shared" si="44"/>
        <v>0.028536990764692283</v>
      </c>
      <c r="F2229" s="238">
        <v>207.4</v>
      </c>
    </row>
    <row r="2230" spans="1:6" ht="15">
      <c r="A2230" s="531" t="s">
        <v>860</v>
      </c>
      <c r="B2230" s="532">
        <v>302</v>
      </c>
      <c r="C2230" s="532">
        <v>0</v>
      </c>
      <c r="D2230" s="532">
        <v>0</v>
      </c>
      <c r="E2230" s="529">
        <f t="shared" si="44"/>
        <v>0</v>
      </c>
      <c r="F2230" s="532">
        <v>0</v>
      </c>
    </row>
    <row r="2231" spans="1:6" ht="15">
      <c r="A2231" s="531" t="s">
        <v>862</v>
      </c>
      <c r="B2231" s="532">
        <v>302</v>
      </c>
      <c r="C2231" s="532">
        <v>0</v>
      </c>
      <c r="D2231" s="532">
        <v>0</v>
      </c>
      <c r="E2231" s="529">
        <f t="shared" si="44"/>
        <v>0</v>
      </c>
      <c r="F2231" s="532">
        <v>0</v>
      </c>
    </row>
    <row r="2232" spans="1:6" ht="15">
      <c r="A2232" s="531" t="s">
        <v>870</v>
      </c>
      <c r="B2232" s="532">
        <v>302</v>
      </c>
      <c r="C2232" s="532">
        <v>0</v>
      </c>
      <c r="D2232" s="532">
        <v>0</v>
      </c>
      <c r="E2232" s="529">
        <f t="shared" si="44"/>
        <v>0</v>
      </c>
      <c r="F2232" s="532">
        <v>0</v>
      </c>
    </row>
    <row r="2233" spans="1:6" ht="15">
      <c r="A2233" s="531" t="s">
        <v>936</v>
      </c>
      <c r="B2233" s="532">
        <v>726474</v>
      </c>
      <c r="C2233" s="532">
        <v>208</v>
      </c>
      <c r="D2233" s="532">
        <v>207.4</v>
      </c>
      <c r="E2233" s="529">
        <f t="shared" si="44"/>
        <v>0.02854885377866242</v>
      </c>
      <c r="F2233" s="532">
        <v>207.4</v>
      </c>
    </row>
    <row r="2234" spans="1:6" ht="15">
      <c r="A2234" s="531" t="s">
        <v>938</v>
      </c>
      <c r="B2234" s="532">
        <v>726474</v>
      </c>
      <c r="C2234" s="532">
        <v>208</v>
      </c>
      <c r="D2234" s="532">
        <v>207.4</v>
      </c>
      <c r="E2234" s="529">
        <f t="shared" si="44"/>
        <v>0.02854885377866242</v>
      </c>
      <c r="F2234" s="532">
        <v>207.4</v>
      </c>
    </row>
    <row r="2235" spans="1:6" ht="15">
      <c r="A2235" s="531" t="s">
        <v>444</v>
      </c>
      <c r="B2235" s="532">
        <v>0</v>
      </c>
      <c r="C2235" s="532">
        <v>0</v>
      </c>
      <c r="D2235" s="532">
        <v>0.6</v>
      </c>
      <c r="E2235" s="534" t="s">
        <v>440</v>
      </c>
      <c r="F2235" s="532">
        <v>0.6</v>
      </c>
    </row>
    <row r="2236" spans="1:6" ht="15">
      <c r="A2236" s="237" t="s">
        <v>1046</v>
      </c>
      <c r="B2236" s="238"/>
      <c r="C2236" s="238"/>
      <c r="D2236" s="238"/>
      <c r="E2236" s="529"/>
      <c r="F2236" s="238"/>
    </row>
    <row r="2237" spans="1:6" ht="15">
      <c r="A2237" s="237" t="s">
        <v>846</v>
      </c>
      <c r="B2237" s="238">
        <v>539565</v>
      </c>
      <c r="C2237" s="238">
        <v>89825</v>
      </c>
      <c r="D2237" s="238">
        <v>89825</v>
      </c>
      <c r="E2237" s="239">
        <f t="shared" si="44"/>
        <v>16.647669882219937</v>
      </c>
      <c r="F2237" s="238">
        <v>44912</v>
      </c>
    </row>
    <row r="2238" spans="1:6" ht="15">
      <c r="A2238" s="531" t="s">
        <v>855</v>
      </c>
      <c r="B2238" s="532">
        <v>539565</v>
      </c>
      <c r="C2238" s="532">
        <v>89825</v>
      </c>
      <c r="D2238" s="532">
        <v>89825</v>
      </c>
      <c r="E2238" s="529">
        <f t="shared" si="44"/>
        <v>16.647669882219937</v>
      </c>
      <c r="F2238" s="532">
        <v>44912</v>
      </c>
    </row>
    <row r="2239" spans="1:6" ht="26.25">
      <c r="A2239" s="531" t="s">
        <v>857</v>
      </c>
      <c r="B2239" s="532">
        <v>539565</v>
      </c>
      <c r="C2239" s="532">
        <v>89825</v>
      </c>
      <c r="D2239" s="532">
        <v>89825</v>
      </c>
      <c r="E2239" s="529">
        <f t="shared" si="44"/>
        <v>16.647669882219937</v>
      </c>
      <c r="F2239" s="532">
        <v>44912</v>
      </c>
    </row>
    <row r="2240" spans="1:6" ht="15">
      <c r="A2240" s="237" t="s">
        <v>983</v>
      </c>
      <c r="B2240" s="238">
        <v>539565</v>
      </c>
      <c r="C2240" s="238">
        <v>89825</v>
      </c>
      <c r="D2240" s="238">
        <v>89823.42</v>
      </c>
      <c r="E2240" s="239">
        <f t="shared" si="44"/>
        <v>16.647377053737735</v>
      </c>
      <c r="F2240" s="238">
        <v>44911.71</v>
      </c>
    </row>
    <row r="2241" spans="1:6" ht="15">
      <c r="A2241" s="531" t="s">
        <v>860</v>
      </c>
      <c r="B2241" s="532">
        <v>539565</v>
      </c>
      <c r="C2241" s="532">
        <v>89825</v>
      </c>
      <c r="D2241" s="532">
        <v>89823.42</v>
      </c>
      <c r="E2241" s="529">
        <f t="shared" si="44"/>
        <v>16.647377053737735</v>
      </c>
      <c r="F2241" s="532">
        <v>44911.71</v>
      </c>
    </row>
    <row r="2242" spans="1:6" ht="15">
      <c r="A2242" s="531" t="s">
        <v>862</v>
      </c>
      <c r="B2242" s="532">
        <v>539565</v>
      </c>
      <c r="C2242" s="532">
        <v>89825</v>
      </c>
      <c r="D2242" s="532">
        <v>89823.42</v>
      </c>
      <c r="E2242" s="529">
        <f t="shared" si="44"/>
        <v>16.647377053737735</v>
      </c>
      <c r="F2242" s="532">
        <v>44911.71</v>
      </c>
    </row>
    <row r="2243" spans="1:6" ht="15">
      <c r="A2243" s="531" t="s">
        <v>870</v>
      </c>
      <c r="B2243" s="532">
        <v>539565</v>
      </c>
      <c r="C2243" s="532">
        <v>89825</v>
      </c>
      <c r="D2243" s="532">
        <v>89823.42</v>
      </c>
      <c r="E2243" s="529">
        <f t="shared" si="44"/>
        <v>16.647377053737735</v>
      </c>
      <c r="F2243" s="532">
        <v>44911.71</v>
      </c>
    </row>
    <row r="2244" spans="1:6" ht="15">
      <c r="A2244" s="531" t="s">
        <v>444</v>
      </c>
      <c r="B2244" s="532">
        <v>0</v>
      </c>
      <c r="C2244" s="532">
        <v>0</v>
      </c>
      <c r="D2244" s="532">
        <v>1.58</v>
      </c>
      <c r="E2244" s="534" t="s">
        <v>440</v>
      </c>
      <c r="F2244" s="532">
        <v>0.29</v>
      </c>
    </row>
    <row r="2245" spans="1:6" ht="15">
      <c r="A2245" s="237" t="s">
        <v>808</v>
      </c>
      <c r="B2245" s="238"/>
      <c r="C2245" s="238"/>
      <c r="D2245" s="238"/>
      <c r="E2245" s="529"/>
      <c r="F2245" s="238"/>
    </row>
    <row r="2246" spans="1:6" ht="15">
      <c r="A2246" s="237" t="s">
        <v>846</v>
      </c>
      <c r="B2246" s="238">
        <v>42369543</v>
      </c>
      <c r="C2246" s="238">
        <v>6194265</v>
      </c>
      <c r="D2246" s="238">
        <v>6195571.66</v>
      </c>
      <c r="E2246" s="239">
        <f t="shared" si="44"/>
        <v>14.622701170036223</v>
      </c>
      <c r="F2246" s="238">
        <v>1318136.66</v>
      </c>
    </row>
    <row r="2247" spans="1:6" ht="15">
      <c r="A2247" s="531" t="s">
        <v>493</v>
      </c>
      <c r="B2247" s="532">
        <v>0</v>
      </c>
      <c r="C2247" s="532">
        <v>0</v>
      </c>
      <c r="D2247" s="532">
        <v>1306.66</v>
      </c>
      <c r="E2247" s="534" t="s">
        <v>440</v>
      </c>
      <c r="F2247" s="532">
        <v>1306.66</v>
      </c>
    </row>
    <row r="2248" spans="1:6" ht="15">
      <c r="A2248" s="531" t="s">
        <v>1024</v>
      </c>
      <c r="B2248" s="532">
        <v>0</v>
      </c>
      <c r="C2248" s="532">
        <v>0</v>
      </c>
      <c r="D2248" s="532">
        <v>1306.66</v>
      </c>
      <c r="E2248" s="529"/>
      <c r="F2248" s="532">
        <v>1306.66</v>
      </c>
    </row>
    <row r="2249" spans="1:6" ht="15">
      <c r="A2249" s="531" t="s">
        <v>855</v>
      </c>
      <c r="B2249" s="532">
        <v>42369543</v>
      </c>
      <c r="C2249" s="532">
        <v>6194265</v>
      </c>
      <c r="D2249" s="532">
        <v>6194265</v>
      </c>
      <c r="E2249" s="529">
        <f t="shared" si="44"/>
        <v>14.61961720946577</v>
      </c>
      <c r="F2249" s="532">
        <v>1316830</v>
      </c>
    </row>
    <row r="2250" spans="1:6" ht="26.25">
      <c r="A2250" s="531" t="s">
        <v>857</v>
      </c>
      <c r="B2250" s="532">
        <v>42369543</v>
      </c>
      <c r="C2250" s="532">
        <v>6194265</v>
      </c>
      <c r="D2250" s="532">
        <v>6194265</v>
      </c>
      <c r="E2250" s="529">
        <f t="shared" si="44"/>
        <v>14.61961720946577</v>
      </c>
      <c r="F2250" s="532">
        <v>1316830</v>
      </c>
    </row>
    <row r="2251" spans="1:6" ht="15">
      <c r="A2251" s="237" t="s">
        <v>983</v>
      </c>
      <c r="B2251" s="238">
        <v>42369543</v>
      </c>
      <c r="C2251" s="238">
        <v>6194265</v>
      </c>
      <c r="D2251" s="238">
        <v>4807070.42</v>
      </c>
      <c r="E2251" s="239">
        <f t="shared" si="44"/>
        <v>11.345580054993748</v>
      </c>
      <c r="F2251" s="238">
        <v>736810.16</v>
      </c>
    </row>
    <row r="2252" spans="1:6" ht="15">
      <c r="A2252" s="531" t="s">
        <v>860</v>
      </c>
      <c r="B2252" s="532">
        <v>42349543</v>
      </c>
      <c r="C2252" s="532">
        <v>6190935</v>
      </c>
      <c r="D2252" s="532">
        <v>4804982.95</v>
      </c>
      <c r="E2252" s="529">
        <f t="shared" si="44"/>
        <v>11.34600897582295</v>
      </c>
      <c r="F2252" s="532">
        <v>734722.69</v>
      </c>
    </row>
    <row r="2253" spans="1:6" ht="15">
      <c r="A2253" s="531" t="s">
        <v>862</v>
      </c>
      <c r="B2253" s="532">
        <v>712603</v>
      </c>
      <c r="C2253" s="532">
        <v>118763</v>
      </c>
      <c r="D2253" s="532">
        <v>61906.16</v>
      </c>
      <c r="E2253" s="529">
        <f t="shared" si="44"/>
        <v>8.687328007319644</v>
      </c>
      <c r="F2253" s="532">
        <v>36614.49</v>
      </c>
    </row>
    <row r="2254" spans="1:6" ht="15">
      <c r="A2254" s="531" t="s">
        <v>864</v>
      </c>
      <c r="B2254" s="532">
        <v>206076</v>
      </c>
      <c r="C2254" s="532">
        <v>34346</v>
      </c>
      <c r="D2254" s="532">
        <v>29473.32</v>
      </c>
      <c r="E2254" s="529">
        <f t="shared" si="44"/>
        <v>14.302160368019564</v>
      </c>
      <c r="F2254" s="532">
        <v>16457.84</v>
      </c>
    </row>
    <row r="2255" spans="1:6" ht="15">
      <c r="A2255" s="531" t="s">
        <v>866</v>
      </c>
      <c r="B2255" s="532">
        <v>166070</v>
      </c>
      <c r="C2255" s="532">
        <v>27680</v>
      </c>
      <c r="D2255" s="532">
        <v>23340.12</v>
      </c>
      <c r="E2255" s="529">
        <f t="shared" si="44"/>
        <v>14.05438670440176</v>
      </c>
      <c r="F2255" s="532">
        <v>12851.37</v>
      </c>
    </row>
    <row r="2256" spans="1:6" ht="15">
      <c r="A2256" s="531" t="s">
        <v>870</v>
      </c>
      <c r="B2256" s="532">
        <v>506527</v>
      </c>
      <c r="C2256" s="532">
        <v>84417</v>
      </c>
      <c r="D2256" s="532">
        <v>32432.84</v>
      </c>
      <c r="E2256" s="529">
        <f t="shared" si="44"/>
        <v>6.4029834539915935</v>
      </c>
      <c r="F2256" s="532">
        <v>20156.65</v>
      </c>
    </row>
    <row r="2257" spans="1:6" ht="15">
      <c r="A2257" s="531" t="s">
        <v>892</v>
      </c>
      <c r="B2257" s="532">
        <v>11375387</v>
      </c>
      <c r="C2257" s="532">
        <v>83273</v>
      </c>
      <c r="D2257" s="532">
        <v>67277.75</v>
      </c>
      <c r="E2257" s="529">
        <f t="shared" si="44"/>
        <v>0.5914326255449595</v>
      </c>
      <c r="F2257" s="532">
        <v>43732.88</v>
      </c>
    </row>
    <row r="2258" spans="1:6" ht="15">
      <c r="A2258" s="531" t="s">
        <v>894</v>
      </c>
      <c r="B2258" s="532">
        <v>11375387</v>
      </c>
      <c r="C2258" s="532">
        <v>83273</v>
      </c>
      <c r="D2258" s="532">
        <v>67277.75</v>
      </c>
      <c r="E2258" s="529">
        <f t="shared" si="44"/>
        <v>0.5914326255449595</v>
      </c>
      <c r="F2258" s="532">
        <v>43732.88</v>
      </c>
    </row>
    <row r="2259" spans="1:6" ht="15">
      <c r="A2259" s="531" t="s">
        <v>926</v>
      </c>
      <c r="B2259" s="532">
        <v>30261553</v>
      </c>
      <c r="C2259" s="532">
        <v>5988899</v>
      </c>
      <c r="D2259" s="532">
        <v>4675799.04</v>
      </c>
      <c r="E2259" s="529">
        <f t="shared" si="44"/>
        <v>15.451285794883033</v>
      </c>
      <c r="F2259" s="532">
        <v>654375.32</v>
      </c>
    </row>
    <row r="2260" spans="1:6" ht="15">
      <c r="A2260" s="531" t="s">
        <v>928</v>
      </c>
      <c r="B2260" s="532">
        <v>12493084</v>
      </c>
      <c r="C2260" s="532">
        <v>247444</v>
      </c>
      <c r="D2260" s="532">
        <v>8087.16</v>
      </c>
      <c r="E2260" s="529">
        <f t="shared" si="44"/>
        <v>0.06473309552709323</v>
      </c>
      <c r="F2260" s="532">
        <v>8087.16</v>
      </c>
    </row>
    <row r="2261" spans="1:6" ht="26.25">
      <c r="A2261" s="531" t="s">
        <v>996</v>
      </c>
      <c r="B2261" s="532">
        <v>12493084</v>
      </c>
      <c r="C2261" s="532">
        <v>247444</v>
      </c>
      <c r="D2261" s="532">
        <v>8087.16</v>
      </c>
      <c r="E2261" s="529">
        <f t="shared" si="44"/>
        <v>0.06473309552709323</v>
      </c>
      <c r="F2261" s="532">
        <v>8087.16</v>
      </c>
    </row>
    <row r="2262" spans="1:6" ht="39">
      <c r="A2262" s="531" t="s">
        <v>998</v>
      </c>
      <c r="B2262" s="532">
        <v>12493084</v>
      </c>
      <c r="C2262" s="532">
        <v>247444</v>
      </c>
      <c r="D2262" s="532">
        <v>8087.16</v>
      </c>
      <c r="E2262" s="529">
        <f t="shared" si="44"/>
        <v>0.06473309552709323</v>
      </c>
      <c r="F2262" s="532">
        <v>8087.16</v>
      </c>
    </row>
    <row r="2263" spans="1:6" ht="39">
      <c r="A2263" s="531" t="s">
        <v>934</v>
      </c>
      <c r="B2263" s="532">
        <v>17768469</v>
      </c>
      <c r="C2263" s="532">
        <v>5741455</v>
      </c>
      <c r="D2263" s="532">
        <v>4667711.88</v>
      </c>
      <c r="E2263" s="529">
        <f t="shared" si="44"/>
        <v>26.269634598231285</v>
      </c>
      <c r="F2263" s="532">
        <v>646288.16</v>
      </c>
    </row>
    <row r="2264" spans="1:6" ht="15">
      <c r="A2264" s="531" t="s">
        <v>936</v>
      </c>
      <c r="B2264" s="532">
        <v>20000</v>
      </c>
      <c r="C2264" s="532">
        <v>3330</v>
      </c>
      <c r="D2264" s="532">
        <v>2087.47</v>
      </c>
      <c r="E2264" s="529">
        <f t="shared" si="44"/>
        <v>10.437349999999999</v>
      </c>
      <c r="F2264" s="532">
        <v>2087.47</v>
      </c>
    </row>
    <row r="2265" spans="1:6" ht="15">
      <c r="A2265" s="531" t="s">
        <v>938</v>
      </c>
      <c r="B2265" s="532">
        <v>20000</v>
      </c>
      <c r="C2265" s="532">
        <v>3330</v>
      </c>
      <c r="D2265" s="532">
        <v>2087.47</v>
      </c>
      <c r="E2265" s="529">
        <f t="shared" si="44"/>
        <v>10.437349999999999</v>
      </c>
      <c r="F2265" s="532">
        <v>2087.47</v>
      </c>
    </row>
    <row r="2266" spans="1:6" ht="15">
      <c r="A2266" s="531" t="s">
        <v>444</v>
      </c>
      <c r="B2266" s="532">
        <v>0</v>
      </c>
      <c r="C2266" s="532">
        <v>0</v>
      </c>
      <c r="D2266" s="532">
        <v>1388501.24</v>
      </c>
      <c r="E2266" s="534" t="s">
        <v>440</v>
      </c>
      <c r="F2266" s="532">
        <v>581326.5</v>
      </c>
    </row>
    <row r="2267" spans="1:6" ht="15">
      <c r="A2267" s="237" t="s">
        <v>823</v>
      </c>
      <c r="B2267" s="238"/>
      <c r="C2267" s="238"/>
      <c r="D2267" s="238"/>
      <c r="E2267" s="529"/>
      <c r="F2267" s="238"/>
    </row>
    <row r="2268" spans="1:6" ht="15">
      <c r="A2268" s="237" t="s">
        <v>846</v>
      </c>
      <c r="B2268" s="238">
        <v>3133516</v>
      </c>
      <c r="C2268" s="238">
        <v>152141</v>
      </c>
      <c r="D2268" s="238">
        <v>148571</v>
      </c>
      <c r="E2268" s="239">
        <f t="shared" si="44"/>
        <v>4.741351248884639</v>
      </c>
      <c r="F2268" s="238">
        <v>131511</v>
      </c>
    </row>
    <row r="2269" spans="1:6" ht="15">
      <c r="A2269" s="531" t="s">
        <v>493</v>
      </c>
      <c r="B2269" s="532">
        <v>1109769</v>
      </c>
      <c r="C2269" s="532">
        <v>3570</v>
      </c>
      <c r="D2269" s="532">
        <v>0</v>
      </c>
      <c r="E2269" s="534" t="s">
        <v>440</v>
      </c>
      <c r="F2269" s="532">
        <v>0</v>
      </c>
    </row>
    <row r="2270" spans="1:6" ht="15">
      <c r="A2270" s="531" t="s">
        <v>1024</v>
      </c>
      <c r="B2270" s="532">
        <v>1109769</v>
      </c>
      <c r="C2270" s="532">
        <v>3570</v>
      </c>
      <c r="D2270" s="532">
        <v>0</v>
      </c>
      <c r="E2270" s="529">
        <f aca="true" t="shared" si="45" ref="E2270:E2328">D2270/B2270*100</f>
        <v>0</v>
      </c>
      <c r="F2270" s="532">
        <v>0</v>
      </c>
    </row>
    <row r="2271" spans="1:6" ht="15">
      <c r="A2271" s="531" t="s">
        <v>1026</v>
      </c>
      <c r="B2271" s="532">
        <v>1109769</v>
      </c>
      <c r="C2271" s="532">
        <v>3570</v>
      </c>
      <c r="D2271" s="532">
        <v>0</v>
      </c>
      <c r="E2271" s="529">
        <f t="shared" si="45"/>
        <v>0</v>
      </c>
      <c r="F2271" s="532">
        <v>0</v>
      </c>
    </row>
    <row r="2272" spans="1:6" ht="39">
      <c r="A2272" s="531" t="s">
        <v>1028</v>
      </c>
      <c r="B2272" s="532">
        <v>1109769</v>
      </c>
      <c r="C2272" s="532">
        <v>3570</v>
      </c>
      <c r="D2272" s="532">
        <v>0</v>
      </c>
      <c r="E2272" s="529">
        <f t="shared" si="45"/>
        <v>0</v>
      </c>
      <c r="F2272" s="532">
        <v>0</v>
      </c>
    </row>
    <row r="2273" spans="1:6" ht="39">
      <c r="A2273" s="531" t="s">
        <v>1030</v>
      </c>
      <c r="B2273" s="532">
        <v>1109769</v>
      </c>
      <c r="C2273" s="532">
        <v>3570</v>
      </c>
      <c r="D2273" s="532">
        <v>0</v>
      </c>
      <c r="E2273" s="529">
        <f t="shared" si="45"/>
        <v>0</v>
      </c>
      <c r="F2273" s="532">
        <v>0</v>
      </c>
    </row>
    <row r="2274" spans="1:6" ht="15">
      <c r="A2274" s="531" t="s">
        <v>855</v>
      </c>
      <c r="B2274" s="532">
        <v>2023747</v>
      </c>
      <c r="C2274" s="532">
        <v>148571</v>
      </c>
      <c r="D2274" s="532">
        <v>148571</v>
      </c>
      <c r="E2274" s="529">
        <f t="shared" si="45"/>
        <v>7.341382099639926</v>
      </c>
      <c r="F2274" s="532">
        <v>131511</v>
      </c>
    </row>
    <row r="2275" spans="1:6" ht="26.25">
      <c r="A2275" s="531" t="s">
        <v>857</v>
      </c>
      <c r="B2275" s="532">
        <v>2023747</v>
      </c>
      <c r="C2275" s="532">
        <v>148571</v>
      </c>
      <c r="D2275" s="532">
        <v>148571</v>
      </c>
      <c r="E2275" s="529">
        <f t="shared" si="45"/>
        <v>7.341382099639926</v>
      </c>
      <c r="F2275" s="532">
        <v>131511</v>
      </c>
    </row>
    <row r="2276" spans="1:6" ht="15">
      <c r="A2276" s="237" t="s">
        <v>983</v>
      </c>
      <c r="B2276" s="238">
        <v>3133516</v>
      </c>
      <c r="C2276" s="238">
        <v>152141</v>
      </c>
      <c r="D2276" s="238">
        <v>34118.46</v>
      </c>
      <c r="E2276" s="239">
        <f t="shared" si="45"/>
        <v>1.0888235451805575</v>
      </c>
      <c r="F2276" s="238">
        <v>17217.73</v>
      </c>
    </row>
    <row r="2277" spans="1:6" ht="15">
      <c r="A2277" s="531" t="s">
        <v>860</v>
      </c>
      <c r="B2277" s="532">
        <v>2019766</v>
      </c>
      <c r="C2277" s="532">
        <v>148571</v>
      </c>
      <c r="D2277" s="532">
        <v>34118.46</v>
      </c>
      <c r="E2277" s="529">
        <f t="shared" si="45"/>
        <v>1.689228356156109</v>
      </c>
      <c r="F2277" s="532">
        <v>17217.73</v>
      </c>
    </row>
    <row r="2278" spans="1:6" ht="15">
      <c r="A2278" s="531" t="s">
        <v>862</v>
      </c>
      <c r="B2278" s="532">
        <v>2019766</v>
      </c>
      <c r="C2278" s="532">
        <v>148571</v>
      </c>
      <c r="D2278" s="532">
        <v>34118.46</v>
      </c>
      <c r="E2278" s="529">
        <f t="shared" si="45"/>
        <v>1.689228356156109</v>
      </c>
      <c r="F2278" s="532">
        <v>17217.73</v>
      </c>
    </row>
    <row r="2279" spans="1:6" ht="15">
      <c r="A2279" s="531" t="s">
        <v>870</v>
      </c>
      <c r="B2279" s="532">
        <v>2019766</v>
      </c>
      <c r="C2279" s="532">
        <v>148571</v>
      </c>
      <c r="D2279" s="532">
        <v>34118.46</v>
      </c>
      <c r="E2279" s="529">
        <f t="shared" si="45"/>
        <v>1.689228356156109</v>
      </c>
      <c r="F2279" s="532">
        <v>17217.73</v>
      </c>
    </row>
    <row r="2280" spans="1:6" ht="15">
      <c r="A2280" s="531" t="s">
        <v>936</v>
      </c>
      <c r="B2280" s="532">
        <v>1113750</v>
      </c>
      <c r="C2280" s="532">
        <v>3570</v>
      </c>
      <c r="D2280" s="532">
        <v>0</v>
      </c>
      <c r="E2280" s="529">
        <f t="shared" si="45"/>
        <v>0</v>
      </c>
      <c r="F2280" s="532">
        <v>0</v>
      </c>
    </row>
    <row r="2281" spans="1:6" ht="15">
      <c r="A2281" s="531" t="s">
        <v>938</v>
      </c>
      <c r="B2281" s="532">
        <v>1113750</v>
      </c>
      <c r="C2281" s="532">
        <v>3570</v>
      </c>
      <c r="D2281" s="532">
        <v>0</v>
      </c>
      <c r="E2281" s="529">
        <f t="shared" si="45"/>
        <v>0</v>
      </c>
      <c r="F2281" s="532">
        <v>0</v>
      </c>
    </row>
    <row r="2282" spans="1:6" ht="15">
      <c r="A2282" s="531" t="s">
        <v>444</v>
      </c>
      <c r="B2282" s="532">
        <v>0</v>
      </c>
      <c r="C2282" s="532">
        <v>0</v>
      </c>
      <c r="D2282" s="532">
        <v>114452.54</v>
      </c>
      <c r="E2282" s="534" t="s">
        <v>440</v>
      </c>
      <c r="F2282" s="532">
        <v>114293.27</v>
      </c>
    </row>
    <row r="2283" spans="1:6" ht="15">
      <c r="A2283" s="237" t="s">
        <v>1050</v>
      </c>
      <c r="B2283" s="238"/>
      <c r="C2283" s="238"/>
      <c r="D2283" s="238"/>
      <c r="E2283" s="529"/>
      <c r="F2283" s="238"/>
    </row>
    <row r="2284" spans="1:6" ht="15">
      <c r="A2284" s="237" t="s">
        <v>846</v>
      </c>
      <c r="B2284" s="238">
        <v>406810</v>
      </c>
      <c r="C2284" s="238">
        <v>67802</v>
      </c>
      <c r="D2284" s="238">
        <v>67802</v>
      </c>
      <c r="E2284" s="239">
        <f t="shared" si="45"/>
        <v>16.666748604999874</v>
      </c>
      <c r="F2284" s="238">
        <v>33901</v>
      </c>
    </row>
    <row r="2285" spans="1:6" ht="15">
      <c r="A2285" s="531" t="s">
        <v>855</v>
      </c>
      <c r="B2285" s="532">
        <v>406810</v>
      </c>
      <c r="C2285" s="532">
        <v>67802</v>
      </c>
      <c r="D2285" s="532">
        <v>67802</v>
      </c>
      <c r="E2285" s="529">
        <f t="shared" si="45"/>
        <v>16.666748604999874</v>
      </c>
      <c r="F2285" s="532">
        <v>33901</v>
      </c>
    </row>
    <row r="2286" spans="1:6" ht="26.25">
      <c r="A2286" s="531" t="s">
        <v>857</v>
      </c>
      <c r="B2286" s="532">
        <v>406810</v>
      </c>
      <c r="C2286" s="532">
        <v>67802</v>
      </c>
      <c r="D2286" s="532">
        <v>67802</v>
      </c>
      <c r="E2286" s="529">
        <f t="shared" si="45"/>
        <v>16.666748604999874</v>
      </c>
      <c r="F2286" s="532">
        <v>33901</v>
      </c>
    </row>
    <row r="2287" spans="1:6" ht="15">
      <c r="A2287" s="237" t="s">
        <v>983</v>
      </c>
      <c r="B2287" s="238">
        <v>406810</v>
      </c>
      <c r="C2287" s="238">
        <v>67802</v>
      </c>
      <c r="D2287" s="238">
        <v>67629.01</v>
      </c>
      <c r="E2287" s="239">
        <f t="shared" si="45"/>
        <v>16.62422506821366</v>
      </c>
      <c r="F2287" s="238">
        <v>33935.92</v>
      </c>
    </row>
    <row r="2288" spans="1:6" ht="15">
      <c r="A2288" s="531" t="s">
        <v>860</v>
      </c>
      <c r="B2288" s="532">
        <v>406810</v>
      </c>
      <c r="C2288" s="532">
        <v>67802</v>
      </c>
      <c r="D2288" s="532">
        <v>67629.01</v>
      </c>
      <c r="E2288" s="529">
        <f t="shared" si="45"/>
        <v>16.62422506821366</v>
      </c>
      <c r="F2288" s="532">
        <v>33935.92</v>
      </c>
    </row>
    <row r="2289" spans="1:6" ht="15">
      <c r="A2289" s="531" t="s">
        <v>862</v>
      </c>
      <c r="B2289" s="532">
        <v>406810</v>
      </c>
      <c r="C2289" s="532">
        <v>67802</v>
      </c>
      <c r="D2289" s="532">
        <v>67629.01</v>
      </c>
      <c r="E2289" s="529">
        <f t="shared" si="45"/>
        <v>16.62422506821366</v>
      </c>
      <c r="F2289" s="532">
        <v>33935.92</v>
      </c>
    </row>
    <row r="2290" spans="1:6" ht="15">
      <c r="A2290" s="531" t="s">
        <v>870</v>
      </c>
      <c r="B2290" s="532">
        <v>406810</v>
      </c>
      <c r="C2290" s="532">
        <v>67802</v>
      </c>
      <c r="D2290" s="532">
        <v>67629.01</v>
      </c>
      <c r="E2290" s="529">
        <f t="shared" si="45"/>
        <v>16.62422506821366</v>
      </c>
      <c r="F2290" s="532">
        <v>33935.92</v>
      </c>
    </row>
    <row r="2291" spans="1:6" ht="15">
      <c r="A2291" s="531" t="s">
        <v>444</v>
      </c>
      <c r="B2291" s="532">
        <v>0</v>
      </c>
      <c r="C2291" s="532">
        <v>0</v>
      </c>
      <c r="D2291" s="532">
        <v>172.99</v>
      </c>
      <c r="E2291" s="534" t="s">
        <v>440</v>
      </c>
      <c r="F2291" s="532">
        <v>-34.92</v>
      </c>
    </row>
    <row r="2292" spans="1:6" ht="15">
      <c r="A2292" s="237" t="s">
        <v>1058</v>
      </c>
      <c r="B2292" s="238"/>
      <c r="C2292" s="238"/>
      <c r="D2292" s="238"/>
      <c r="E2292" s="529"/>
      <c r="F2292" s="238"/>
    </row>
    <row r="2293" spans="1:6" ht="15">
      <c r="A2293" s="237" t="s">
        <v>846</v>
      </c>
      <c r="B2293" s="238">
        <v>95256</v>
      </c>
      <c r="C2293" s="238">
        <v>15876</v>
      </c>
      <c r="D2293" s="238">
        <v>15876</v>
      </c>
      <c r="E2293" s="239">
        <f t="shared" si="45"/>
        <v>16.666666666666664</v>
      </c>
      <c r="F2293" s="238">
        <v>7938</v>
      </c>
    </row>
    <row r="2294" spans="1:6" ht="15">
      <c r="A2294" s="531" t="s">
        <v>855</v>
      </c>
      <c r="B2294" s="532">
        <v>95256</v>
      </c>
      <c r="C2294" s="532">
        <v>15876</v>
      </c>
      <c r="D2294" s="532">
        <v>15876</v>
      </c>
      <c r="E2294" s="529">
        <f t="shared" si="45"/>
        <v>16.666666666666664</v>
      </c>
      <c r="F2294" s="532">
        <v>7938</v>
      </c>
    </row>
    <row r="2295" spans="1:6" ht="26.25">
      <c r="A2295" s="531" t="s">
        <v>857</v>
      </c>
      <c r="B2295" s="532">
        <v>95256</v>
      </c>
      <c r="C2295" s="532">
        <v>15876</v>
      </c>
      <c r="D2295" s="532">
        <v>15876</v>
      </c>
      <c r="E2295" s="529">
        <f t="shared" si="45"/>
        <v>16.666666666666664</v>
      </c>
      <c r="F2295" s="532">
        <v>7938</v>
      </c>
    </row>
    <row r="2296" spans="1:6" ht="15">
      <c r="A2296" s="237" t="s">
        <v>983</v>
      </c>
      <c r="B2296" s="238">
        <v>95256</v>
      </c>
      <c r="C2296" s="238">
        <v>15876</v>
      </c>
      <c r="D2296" s="238">
        <v>9539</v>
      </c>
      <c r="E2296" s="239">
        <f t="shared" si="45"/>
        <v>10.014067355337197</v>
      </c>
      <c r="F2296" s="238">
        <v>4769.5</v>
      </c>
    </row>
    <row r="2297" spans="1:6" ht="15">
      <c r="A2297" s="531" t="s">
        <v>860</v>
      </c>
      <c r="B2297" s="532">
        <v>95256</v>
      </c>
      <c r="C2297" s="532">
        <v>15876</v>
      </c>
      <c r="D2297" s="532">
        <v>9539</v>
      </c>
      <c r="E2297" s="529">
        <f t="shared" si="45"/>
        <v>10.014067355337197</v>
      </c>
      <c r="F2297" s="532">
        <v>4769.5</v>
      </c>
    </row>
    <row r="2298" spans="1:6" ht="15">
      <c r="A2298" s="531" t="s">
        <v>862</v>
      </c>
      <c r="B2298" s="532">
        <v>95256</v>
      </c>
      <c r="C2298" s="532">
        <v>15876</v>
      </c>
      <c r="D2298" s="532">
        <v>9539</v>
      </c>
      <c r="E2298" s="529">
        <f t="shared" si="45"/>
        <v>10.014067355337197</v>
      </c>
      <c r="F2298" s="532">
        <v>4769.5</v>
      </c>
    </row>
    <row r="2299" spans="1:6" ht="15">
      <c r="A2299" s="531" t="s">
        <v>870</v>
      </c>
      <c r="B2299" s="532">
        <v>95256</v>
      </c>
      <c r="C2299" s="532">
        <v>15876</v>
      </c>
      <c r="D2299" s="532">
        <v>9539</v>
      </c>
      <c r="E2299" s="529">
        <f t="shared" si="45"/>
        <v>10.014067355337197</v>
      </c>
      <c r="F2299" s="532">
        <v>4769.5</v>
      </c>
    </row>
    <row r="2300" spans="1:6" ht="15">
      <c r="A2300" s="531" t="s">
        <v>444</v>
      </c>
      <c r="B2300" s="532">
        <v>0</v>
      </c>
      <c r="C2300" s="532">
        <v>0</v>
      </c>
      <c r="D2300" s="532">
        <v>6337</v>
      </c>
      <c r="E2300" s="534" t="s">
        <v>440</v>
      </c>
      <c r="F2300" s="532">
        <v>3168.5</v>
      </c>
    </row>
    <row r="2301" spans="1:6" ht="15">
      <c r="A2301" s="524" t="s">
        <v>362</v>
      </c>
      <c r="B2301" s="525"/>
      <c r="C2301" s="525"/>
      <c r="D2301" s="525"/>
      <c r="E2301" s="529"/>
      <c r="F2301" s="525"/>
    </row>
    <row r="2302" spans="1:6" ht="15">
      <c r="A2302" s="237" t="s">
        <v>1254</v>
      </c>
      <c r="B2302" s="238">
        <v>167878</v>
      </c>
      <c r="C2302" s="238">
        <v>0</v>
      </c>
      <c r="D2302" s="238">
        <v>0</v>
      </c>
      <c r="E2302" s="239">
        <f t="shared" si="45"/>
        <v>0</v>
      </c>
      <c r="F2302" s="238">
        <v>0</v>
      </c>
    </row>
    <row r="2303" spans="1:6" ht="15">
      <c r="A2303" s="531" t="s">
        <v>470</v>
      </c>
      <c r="B2303" s="532">
        <v>167878</v>
      </c>
      <c r="C2303" s="532">
        <v>0</v>
      </c>
      <c r="D2303" s="532">
        <v>0</v>
      </c>
      <c r="E2303" s="529">
        <f t="shared" si="45"/>
        <v>0</v>
      </c>
      <c r="F2303" s="532">
        <v>0</v>
      </c>
    </row>
    <row r="2304" spans="1:6" ht="15">
      <c r="A2304" s="237" t="s">
        <v>983</v>
      </c>
      <c r="B2304" s="238">
        <v>165410</v>
      </c>
      <c r="C2304" s="238">
        <v>0</v>
      </c>
      <c r="D2304" s="238">
        <v>0</v>
      </c>
      <c r="E2304" s="239">
        <f t="shared" si="45"/>
        <v>0</v>
      </c>
      <c r="F2304" s="238">
        <v>0</v>
      </c>
    </row>
    <row r="2305" spans="1:6" ht="15">
      <c r="A2305" s="531" t="s">
        <v>860</v>
      </c>
      <c r="B2305" s="532">
        <v>165410</v>
      </c>
      <c r="C2305" s="532">
        <v>0</v>
      </c>
      <c r="D2305" s="532">
        <v>0</v>
      </c>
      <c r="E2305" s="529">
        <f t="shared" si="45"/>
        <v>0</v>
      </c>
      <c r="F2305" s="532">
        <v>0</v>
      </c>
    </row>
    <row r="2306" spans="1:6" ht="15">
      <c r="A2306" s="531" t="s">
        <v>884</v>
      </c>
      <c r="B2306" s="532">
        <v>154210</v>
      </c>
      <c r="C2306" s="532">
        <v>0</v>
      </c>
      <c r="D2306" s="532">
        <v>0</v>
      </c>
      <c r="E2306" s="529">
        <f t="shared" si="45"/>
        <v>0</v>
      </c>
      <c r="F2306" s="532">
        <v>0</v>
      </c>
    </row>
    <row r="2307" spans="1:6" ht="26.25">
      <c r="A2307" s="531" t="s">
        <v>920</v>
      </c>
      <c r="B2307" s="532">
        <v>11200</v>
      </c>
      <c r="C2307" s="532">
        <v>0</v>
      </c>
      <c r="D2307" s="532">
        <v>0</v>
      </c>
      <c r="E2307" s="529">
        <f t="shared" si="45"/>
        <v>0</v>
      </c>
      <c r="F2307" s="532">
        <v>0</v>
      </c>
    </row>
    <row r="2308" spans="1:6" ht="15">
      <c r="A2308" s="531" t="s">
        <v>924</v>
      </c>
      <c r="B2308" s="532">
        <v>11200</v>
      </c>
      <c r="C2308" s="532">
        <v>0</v>
      </c>
      <c r="D2308" s="532">
        <v>0</v>
      </c>
      <c r="E2308" s="529">
        <f t="shared" si="45"/>
        <v>0</v>
      </c>
      <c r="F2308" s="532">
        <v>0</v>
      </c>
    </row>
    <row r="2309" spans="1:6" ht="15">
      <c r="A2309" s="531" t="s">
        <v>444</v>
      </c>
      <c r="B2309" s="532">
        <v>2468</v>
      </c>
      <c r="C2309" s="532">
        <v>0</v>
      </c>
      <c r="D2309" s="532">
        <v>0</v>
      </c>
      <c r="E2309" s="534" t="s">
        <v>440</v>
      </c>
      <c r="F2309" s="532">
        <v>0</v>
      </c>
    </row>
    <row r="2310" spans="1:6" ht="15">
      <c r="A2310" s="531" t="s">
        <v>445</v>
      </c>
      <c r="B2310" s="532">
        <v>-2468</v>
      </c>
      <c r="C2310" s="532">
        <v>0</v>
      </c>
      <c r="D2310" s="535" t="s">
        <v>440</v>
      </c>
      <c r="E2310" s="534" t="s">
        <v>440</v>
      </c>
      <c r="F2310" s="535" t="s">
        <v>440</v>
      </c>
    </row>
    <row r="2311" spans="1:6" ht="15">
      <c r="A2311" s="531" t="s">
        <v>449</v>
      </c>
      <c r="B2311" s="532">
        <v>-2468</v>
      </c>
      <c r="C2311" s="532">
        <v>0</v>
      </c>
      <c r="D2311" s="535" t="s">
        <v>440</v>
      </c>
      <c r="E2311" s="534" t="s">
        <v>440</v>
      </c>
      <c r="F2311" s="535" t="s">
        <v>440</v>
      </c>
    </row>
    <row r="2312" spans="1:6" ht="15">
      <c r="A2312" s="531" t="s">
        <v>1088</v>
      </c>
      <c r="B2312" s="532">
        <v>-2468</v>
      </c>
      <c r="C2312" s="532">
        <v>0</v>
      </c>
      <c r="D2312" s="535" t="s">
        <v>440</v>
      </c>
      <c r="E2312" s="534" t="s">
        <v>440</v>
      </c>
      <c r="F2312" s="535" t="s">
        <v>440</v>
      </c>
    </row>
    <row r="2313" spans="1:6" ht="15">
      <c r="A2313" s="237" t="s">
        <v>358</v>
      </c>
      <c r="B2313" s="238"/>
      <c r="C2313" s="238"/>
      <c r="D2313" s="238"/>
      <c r="E2313" s="529"/>
      <c r="F2313" s="238"/>
    </row>
    <row r="2314" spans="1:6" ht="15">
      <c r="A2314" s="531" t="s">
        <v>1254</v>
      </c>
      <c r="B2314" s="532">
        <v>156678</v>
      </c>
      <c r="C2314" s="532">
        <v>0</v>
      </c>
      <c r="D2314" s="532">
        <v>0</v>
      </c>
      <c r="E2314" s="529">
        <f t="shared" si="45"/>
        <v>0</v>
      </c>
      <c r="F2314" s="532">
        <v>0</v>
      </c>
    </row>
    <row r="2315" spans="1:6" ht="15">
      <c r="A2315" s="531" t="s">
        <v>470</v>
      </c>
      <c r="B2315" s="532">
        <v>156678</v>
      </c>
      <c r="C2315" s="532">
        <v>0</v>
      </c>
      <c r="D2315" s="532">
        <v>0</v>
      </c>
      <c r="E2315" s="529">
        <f t="shared" si="45"/>
        <v>0</v>
      </c>
      <c r="F2315" s="532">
        <v>0</v>
      </c>
    </row>
    <row r="2316" spans="1:6" ht="15">
      <c r="A2316" s="237" t="s">
        <v>983</v>
      </c>
      <c r="B2316" s="238">
        <v>154210</v>
      </c>
      <c r="C2316" s="238">
        <v>0</v>
      </c>
      <c r="D2316" s="238">
        <v>0</v>
      </c>
      <c r="E2316" s="239">
        <f t="shared" si="45"/>
        <v>0</v>
      </c>
      <c r="F2316" s="238">
        <v>0</v>
      </c>
    </row>
    <row r="2317" spans="1:6" ht="15">
      <c r="A2317" s="531" t="s">
        <v>860</v>
      </c>
      <c r="B2317" s="532">
        <v>154210</v>
      </c>
      <c r="C2317" s="532">
        <v>0</v>
      </c>
      <c r="D2317" s="532">
        <v>0</v>
      </c>
      <c r="E2317" s="529">
        <f t="shared" si="45"/>
        <v>0</v>
      </c>
      <c r="F2317" s="532">
        <v>0</v>
      </c>
    </row>
    <row r="2318" spans="1:6" ht="15">
      <c r="A2318" s="531" t="s">
        <v>884</v>
      </c>
      <c r="B2318" s="532">
        <v>154210</v>
      </c>
      <c r="C2318" s="532">
        <v>0</v>
      </c>
      <c r="D2318" s="532">
        <v>0</v>
      </c>
      <c r="E2318" s="529">
        <f t="shared" si="45"/>
        <v>0</v>
      </c>
      <c r="F2318" s="532">
        <v>0</v>
      </c>
    </row>
    <row r="2319" spans="1:6" ht="15">
      <c r="A2319" s="531" t="s">
        <v>444</v>
      </c>
      <c r="B2319" s="532">
        <v>2468</v>
      </c>
      <c r="C2319" s="532">
        <v>0</v>
      </c>
      <c r="D2319" s="532">
        <v>0</v>
      </c>
      <c r="E2319" s="534" t="s">
        <v>440</v>
      </c>
      <c r="F2319" s="532">
        <v>0</v>
      </c>
    </row>
    <row r="2320" spans="1:6" ht="15">
      <c r="A2320" s="531" t="s">
        <v>445</v>
      </c>
      <c r="B2320" s="532">
        <v>-2468</v>
      </c>
      <c r="C2320" s="532">
        <v>0</v>
      </c>
      <c r="D2320" s="535" t="s">
        <v>440</v>
      </c>
      <c r="E2320" s="534" t="s">
        <v>440</v>
      </c>
      <c r="F2320" s="535" t="s">
        <v>440</v>
      </c>
    </row>
    <row r="2321" spans="1:6" ht="15">
      <c r="A2321" s="531" t="s">
        <v>449</v>
      </c>
      <c r="B2321" s="532">
        <v>-2468</v>
      </c>
      <c r="C2321" s="532">
        <v>0</v>
      </c>
      <c r="D2321" s="535" t="s">
        <v>440</v>
      </c>
      <c r="E2321" s="534" t="s">
        <v>440</v>
      </c>
      <c r="F2321" s="535" t="s">
        <v>440</v>
      </c>
    </row>
    <row r="2322" spans="1:6" ht="15">
      <c r="A2322" s="531" t="s">
        <v>1088</v>
      </c>
      <c r="B2322" s="532">
        <v>-2468</v>
      </c>
      <c r="C2322" s="532">
        <v>0</v>
      </c>
      <c r="D2322" s="535" t="s">
        <v>440</v>
      </c>
      <c r="E2322" s="534" t="s">
        <v>440</v>
      </c>
      <c r="F2322" s="535" t="s">
        <v>440</v>
      </c>
    </row>
    <row r="2323" spans="1:6" ht="15">
      <c r="A2323" s="237" t="s">
        <v>777</v>
      </c>
      <c r="B2323" s="238"/>
      <c r="C2323" s="238"/>
      <c r="D2323" s="238"/>
      <c r="E2323" s="529"/>
      <c r="F2323" s="238"/>
    </row>
    <row r="2324" spans="1:6" ht="15">
      <c r="A2324" s="237" t="s">
        <v>1254</v>
      </c>
      <c r="B2324" s="238">
        <v>156678</v>
      </c>
      <c r="C2324" s="238">
        <v>0</v>
      </c>
      <c r="D2324" s="238">
        <v>0</v>
      </c>
      <c r="E2324" s="239">
        <f t="shared" si="45"/>
        <v>0</v>
      </c>
      <c r="F2324" s="238">
        <v>0</v>
      </c>
    </row>
    <row r="2325" spans="1:6" ht="15">
      <c r="A2325" s="531" t="s">
        <v>470</v>
      </c>
      <c r="B2325" s="532">
        <v>156678</v>
      </c>
      <c r="C2325" s="532">
        <v>0</v>
      </c>
      <c r="D2325" s="532">
        <v>0</v>
      </c>
      <c r="E2325" s="529">
        <f t="shared" si="45"/>
        <v>0</v>
      </c>
      <c r="F2325" s="532">
        <v>0</v>
      </c>
    </row>
    <row r="2326" spans="1:6" ht="15">
      <c r="A2326" s="237" t="s">
        <v>983</v>
      </c>
      <c r="B2326" s="238">
        <v>154210</v>
      </c>
      <c r="C2326" s="238">
        <v>0</v>
      </c>
      <c r="D2326" s="238">
        <v>0</v>
      </c>
      <c r="E2326" s="239">
        <f t="shared" si="45"/>
        <v>0</v>
      </c>
      <c r="F2326" s="238">
        <v>0</v>
      </c>
    </row>
    <row r="2327" spans="1:6" ht="15">
      <c r="A2327" s="531" t="s">
        <v>860</v>
      </c>
      <c r="B2327" s="532">
        <v>154210</v>
      </c>
      <c r="C2327" s="532">
        <v>0</v>
      </c>
      <c r="D2327" s="532">
        <v>0</v>
      </c>
      <c r="E2327" s="529">
        <f t="shared" si="45"/>
        <v>0</v>
      </c>
      <c r="F2327" s="532">
        <v>0</v>
      </c>
    </row>
    <row r="2328" spans="1:6" ht="15">
      <c r="A2328" s="531" t="s">
        <v>884</v>
      </c>
      <c r="B2328" s="532">
        <v>154210</v>
      </c>
      <c r="C2328" s="532">
        <v>0</v>
      </c>
      <c r="D2328" s="532">
        <v>0</v>
      </c>
      <c r="E2328" s="529">
        <f t="shared" si="45"/>
        <v>0</v>
      </c>
      <c r="F2328" s="532">
        <v>0</v>
      </c>
    </row>
    <row r="2329" spans="1:6" ht="15">
      <c r="A2329" s="531" t="s">
        <v>444</v>
      </c>
      <c r="B2329" s="532">
        <v>2468</v>
      </c>
      <c r="C2329" s="532">
        <v>0</v>
      </c>
      <c r="D2329" s="532">
        <v>0</v>
      </c>
      <c r="E2329" s="534" t="s">
        <v>440</v>
      </c>
      <c r="F2329" s="532">
        <v>0</v>
      </c>
    </row>
    <row r="2330" spans="1:6" ht="15">
      <c r="A2330" s="531" t="s">
        <v>445</v>
      </c>
      <c r="B2330" s="532">
        <v>-2468</v>
      </c>
      <c r="C2330" s="532">
        <v>0</v>
      </c>
      <c r="D2330" s="535" t="s">
        <v>440</v>
      </c>
      <c r="E2330" s="534" t="s">
        <v>440</v>
      </c>
      <c r="F2330" s="535" t="s">
        <v>440</v>
      </c>
    </row>
    <row r="2331" spans="1:6" ht="15">
      <c r="A2331" s="531" t="s">
        <v>449</v>
      </c>
      <c r="B2331" s="532">
        <v>-2468</v>
      </c>
      <c r="C2331" s="532">
        <v>0</v>
      </c>
      <c r="D2331" s="535" t="s">
        <v>440</v>
      </c>
      <c r="E2331" s="534" t="s">
        <v>440</v>
      </c>
      <c r="F2331" s="535" t="s">
        <v>440</v>
      </c>
    </row>
    <row r="2332" spans="1:6" ht="15">
      <c r="A2332" s="531" t="s">
        <v>1088</v>
      </c>
      <c r="B2332" s="532">
        <v>-2468</v>
      </c>
      <c r="C2332" s="532">
        <v>0</v>
      </c>
      <c r="D2332" s="535" t="s">
        <v>440</v>
      </c>
      <c r="E2332" s="534" t="s">
        <v>440</v>
      </c>
      <c r="F2332" s="535" t="s">
        <v>440</v>
      </c>
    </row>
    <row r="2333" spans="1:6" ht="26.25">
      <c r="A2333" s="237" t="s">
        <v>359</v>
      </c>
      <c r="B2333" s="238"/>
      <c r="C2333" s="238"/>
      <c r="D2333" s="238"/>
      <c r="E2333" s="529"/>
      <c r="F2333" s="238"/>
    </row>
    <row r="2334" spans="1:6" ht="15">
      <c r="A2334" s="531" t="s">
        <v>1254</v>
      </c>
      <c r="B2334" s="532">
        <v>11200</v>
      </c>
      <c r="C2334" s="532">
        <v>0</v>
      </c>
      <c r="D2334" s="532">
        <v>0</v>
      </c>
      <c r="E2334" s="529">
        <f aca="true" t="shared" si="46" ref="E2334:E2347">D2334/B2334*100</f>
        <v>0</v>
      </c>
      <c r="F2334" s="532">
        <v>0</v>
      </c>
    </row>
    <row r="2335" spans="1:6" ht="15">
      <c r="A2335" s="531" t="s">
        <v>470</v>
      </c>
      <c r="B2335" s="532">
        <v>11200</v>
      </c>
      <c r="C2335" s="532">
        <v>0</v>
      </c>
      <c r="D2335" s="532">
        <v>0</v>
      </c>
      <c r="E2335" s="529">
        <f t="shared" si="46"/>
        <v>0</v>
      </c>
      <c r="F2335" s="532">
        <v>0</v>
      </c>
    </row>
    <row r="2336" spans="1:6" ht="15">
      <c r="A2336" s="237" t="s">
        <v>983</v>
      </c>
      <c r="B2336" s="238">
        <v>11200</v>
      </c>
      <c r="C2336" s="238">
        <v>0</v>
      </c>
      <c r="D2336" s="238">
        <v>0</v>
      </c>
      <c r="E2336" s="239">
        <f t="shared" si="46"/>
        <v>0</v>
      </c>
      <c r="F2336" s="238">
        <v>0</v>
      </c>
    </row>
    <row r="2337" spans="1:6" ht="15">
      <c r="A2337" s="531" t="s">
        <v>860</v>
      </c>
      <c r="B2337" s="532">
        <v>11200</v>
      </c>
      <c r="C2337" s="532">
        <v>0</v>
      </c>
      <c r="D2337" s="532">
        <v>0</v>
      </c>
      <c r="E2337" s="529">
        <f t="shared" si="46"/>
        <v>0</v>
      </c>
      <c r="F2337" s="532">
        <v>0</v>
      </c>
    </row>
    <row r="2338" spans="1:6" ht="26.25">
      <c r="A2338" s="531" t="s">
        <v>920</v>
      </c>
      <c r="B2338" s="532">
        <v>11200</v>
      </c>
      <c r="C2338" s="532">
        <v>0</v>
      </c>
      <c r="D2338" s="532">
        <v>0</v>
      </c>
      <c r="E2338" s="529">
        <f t="shared" si="46"/>
        <v>0</v>
      </c>
      <c r="F2338" s="532">
        <v>0</v>
      </c>
    </row>
    <row r="2339" spans="1:6" ht="15">
      <c r="A2339" s="531" t="s">
        <v>924</v>
      </c>
      <c r="B2339" s="532">
        <v>11200</v>
      </c>
      <c r="C2339" s="532">
        <v>0</v>
      </c>
      <c r="D2339" s="532">
        <v>0</v>
      </c>
      <c r="E2339" s="529">
        <f t="shared" si="46"/>
        <v>0</v>
      </c>
      <c r="F2339" s="532">
        <v>0</v>
      </c>
    </row>
    <row r="2340" spans="1:6" ht="15">
      <c r="A2340" s="531" t="s">
        <v>445</v>
      </c>
      <c r="B2340" s="532">
        <v>0</v>
      </c>
      <c r="C2340" s="532">
        <v>0</v>
      </c>
      <c r="D2340" s="535" t="s">
        <v>440</v>
      </c>
      <c r="E2340" s="534" t="s">
        <v>440</v>
      </c>
      <c r="F2340" s="535" t="s">
        <v>440</v>
      </c>
    </row>
    <row r="2341" spans="1:6" ht="15">
      <c r="A2341" s="237" t="s">
        <v>777</v>
      </c>
      <c r="B2341" s="238"/>
      <c r="C2341" s="238"/>
      <c r="D2341" s="238"/>
      <c r="E2341" s="529"/>
      <c r="F2341" s="238"/>
    </row>
    <row r="2342" spans="1:6" ht="15">
      <c r="A2342" s="531" t="s">
        <v>1254</v>
      </c>
      <c r="B2342" s="532">
        <v>11200</v>
      </c>
      <c r="C2342" s="532">
        <v>0</v>
      </c>
      <c r="D2342" s="532">
        <v>0</v>
      </c>
      <c r="E2342" s="529">
        <f t="shared" si="46"/>
        <v>0</v>
      </c>
      <c r="F2342" s="532">
        <v>0</v>
      </c>
    </row>
    <row r="2343" spans="1:6" ht="15">
      <c r="A2343" s="531" t="s">
        <v>470</v>
      </c>
      <c r="B2343" s="532">
        <v>11200</v>
      </c>
      <c r="C2343" s="532">
        <v>0</v>
      </c>
      <c r="D2343" s="532">
        <v>0</v>
      </c>
      <c r="E2343" s="529">
        <f t="shared" si="46"/>
        <v>0</v>
      </c>
      <c r="F2343" s="532">
        <v>0</v>
      </c>
    </row>
    <row r="2344" spans="1:6" ht="15">
      <c r="A2344" s="237" t="s">
        <v>983</v>
      </c>
      <c r="B2344" s="238">
        <v>11200</v>
      </c>
      <c r="C2344" s="238">
        <v>0</v>
      </c>
      <c r="D2344" s="238">
        <v>0</v>
      </c>
      <c r="E2344" s="239">
        <f t="shared" si="46"/>
        <v>0</v>
      </c>
      <c r="F2344" s="238">
        <v>0</v>
      </c>
    </row>
    <row r="2345" spans="1:6" ht="15">
      <c r="A2345" s="531" t="s">
        <v>860</v>
      </c>
      <c r="B2345" s="532">
        <v>11200</v>
      </c>
      <c r="C2345" s="532">
        <v>0</v>
      </c>
      <c r="D2345" s="532">
        <v>0</v>
      </c>
      <c r="E2345" s="529">
        <f t="shared" si="46"/>
        <v>0</v>
      </c>
      <c r="F2345" s="532">
        <v>0</v>
      </c>
    </row>
    <row r="2346" spans="1:6" ht="26.25">
      <c r="A2346" s="531" t="s">
        <v>920</v>
      </c>
      <c r="B2346" s="532">
        <v>11200</v>
      </c>
      <c r="C2346" s="532">
        <v>0</v>
      </c>
      <c r="D2346" s="532">
        <v>0</v>
      </c>
      <c r="E2346" s="529">
        <f t="shared" si="46"/>
        <v>0</v>
      </c>
      <c r="F2346" s="532">
        <v>0</v>
      </c>
    </row>
    <row r="2347" spans="1:6" ht="15">
      <c r="A2347" s="531" t="s">
        <v>924</v>
      </c>
      <c r="B2347" s="532">
        <v>11200</v>
      </c>
      <c r="C2347" s="532">
        <v>0</v>
      </c>
      <c r="D2347" s="532">
        <v>0</v>
      </c>
      <c r="E2347" s="529">
        <f t="shared" si="46"/>
        <v>0</v>
      </c>
      <c r="F2347" s="532">
        <v>0</v>
      </c>
    </row>
    <row r="2351" spans="1:6" ht="15">
      <c r="A2351" s="536" t="s">
        <v>537</v>
      </c>
      <c r="F2351" s="539" t="s">
        <v>538</v>
      </c>
    </row>
    <row r="2353" ht="15">
      <c r="A2353" s="536" t="s">
        <v>363</v>
      </c>
    </row>
  </sheetData>
  <sheetProtection/>
  <mergeCells count="6">
    <mergeCell ref="E5:F5"/>
    <mergeCell ref="A6:F6"/>
    <mergeCell ref="A1:F1"/>
    <mergeCell ref="A2:F2"/>
    <mergeCell ref="A3:F3"/>
    <mergeCell ref="A4:F4"/>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AO63"/>
  <sheetViews>
    <sheetView zoomScalePageLayoutView="0" workbookViewId="0" topLeftCell="A1">
      <selection activeCell="H27" sqref="H26:H27"/>
    </sheetView>
  </sheetViews>
  <sheetFormatPr defaultColWidth="9.140625" defaultRowHeight="15"/>
  <cols>
    <col min="1" max="1" width="71.57421875" style="206" customWidth="1"/>
    <col min="2" max="4" width="14.28125" style="206" customWidth="1"/>
    <col min="5" max="5" width="14.7109375" style="206" customWidth="1"/>
    <col min="6" max="16384" width="9.140625" style="206" customWidth="1"/>
  </cols>
  <sheetData>
    <row r="1" spans="1:41" ht="57" customHeight="1">
      <c r="A1" s="933"/>
      <c r="B1" s="933"/>
      <c r="C1" s="933"/>
      <c r="D1" s="933"/>
      <c r="X1" s="130"/>
      <c r="Y1" s="130"/>
      <c r="Z1" s="130"/>
      <c r="AA1" s="130"/>
      <c r="AB1" s="130"/>
      <c r="AC1" s="130"/>
      <c r="AD1" s="130"/>
      <c r="AE1" s="130"/>
      <c r="AF1" s="130"/>
      <c r="AG1" s="130"/>
      <c r="AH1" s="130"/>
      <c r="AI1" s="130"/>
      <c r="AJ1" s="130"/>
      <c r="AK1" s="130"/>
      <c r="AL1" s="130"/>
      <c r="AM1" s="130"/>
      <c r="AN1" s="130"/>
      <c r="AO1" s="130"/>
    </row>
    <row r="2" spans="1:23" s="130" customFormat="1" ht="18.75" customHeight="1">
      <c r="A2" s="934" t="s">
        <v>424</v>
      </c>
      <c r="B2" s="934"/>
      <c r="C2" s="934"/>
      <c r="D2" s="934"/>
      <c r="E2" s="206"/>
      <c r="F2" s="206"/>
      <c r="G2" s="206"/>
      <c r="H2" s="206"/>
      <c r="I2" s="206"/>
      <c r="J2" s="206"/>
      <c r="K2" s="206"/>
      <c r="L2" s="206"/>
      <c r="M2" s="206"/>
      <c r="N2" s="206"/>
      <c r="O2" s="206"/>
      <c r="P2" s="206"/>
      <c r="Q2" s="206"/>
      <c r="R2" s="206"/>
      <c r="S2" s="206"/>
      <c r="T2" s="206"/>
      <c r="U2" s="206"/>
      <c r="V2" s="206"/>
      <c r="W2" s="206"/>
    </row>
    <row r="3" spans="1:23" s="130" customFormat="1" ht="15.75">
      <c r="A3" s="923" t="s">
        <v>425</v>
      </c>
      <c r="B3" s="923"/>
      <c r="C3" s="923"/>
      <c r="D3" s="924"/>
      <c r="E3" s="206"/>
      <c r="F3" s="206"/>
      <c r="G3" s="206"/>
      <c r="H3" s="206"/>
      <c r="I3" s="206"/>
      <c r="J3" s="206"/>
      <c r="K3" s="206"/>
      <c r="L3" s="206"/>
      <c r="M3" s="206"/>
      <c r="N3" s="206"/>
      <c r="O3" s="206"/>
      <c r="P3" s="206"/>
      <c r="Q3" s="206"/>
      <c r="R3" s="206"/>
      <c r="S3" s="206"/>
      <c r="T3" s="206"/>
      <c r="U3" s="206"/>
      <c r="V3" s="206"/>
      <c r="W3" s="206"/>
    </row>
    <row r="4" spans="1:23" s="540" customFormat="1" ht="12.75">
      <c r="A4" s="935" t="s">
        <v>426</v>
      </c>
      <c r="B4" s="935"/>
      <c r="C4" s="935"/>
      <c r="D4" s="935"/>
      <c r="E4" s="206"/>
      <c r="F4" s="206"/>
      <c r="G4" s="206"/>
      <c r="H4" s="206"/>
      <c r="I4" s="206"/>
      <c r="J4" s="206"/>
      <c r="K4" s="206"/>
      <c r="L4" s="206"/>
      <c r="M4" s="206"/>
      <c r="N4" s="206"/>
      <c r="O4" s="206"/>
      <c r="P4" s="206"/>
      <c r="Q4" s="206"/>
      <c r="R4" s="206"/>
      <c r="S4" s="206"/>
      <c r="T4" s="206"/>
      <c r="U4" s="206"/>
      <c r="V4" s="206"/>
      <c r="W4" s="206"/>
    </row>
    <row r="5" spans="1:23" s="540" customFormat="1" ht="12.75">
      <c r="A5" s="141" t="s">
        <v>541</v>
      </c>
      <c r="B5" s="66"/>
      <c r="C5" s="541"/>
      <c r="D5" s="13" t="s">
        <v>364</v>
      </c>
      <c r="E5" s="206"/>
      <c r="F5" s="206"/>
      <c r="G5" s="206"/>
      <c r="H5" s="206"/>
      <c r="I5" s="206"/>
      <c r="J5" s="206"/>
      <c r="K5" s="206"/>
      <c r="L5" s="206"/>
      <c r="M5" s="206"/>
      <c r="N5" s="206"/>
      <c r="O5" s="206"/>
      <c r="P5" s="206"/>
      <c r="Q5" s="206"/>
      <c r="R5" s="206"/>
      <c r="S5" s="206"/>
      <c r="T5" s="206"/>
      <c r="U5" s="206"/>
      <c r="V5" s="206"/>
      <c r="W5" s="206"/>
    </row>
    <row r="6" spans="1:23" s="542" customFormat="1" ht="15.75">
      <c r="A6" s="933" t="s">
        <v>429</v>
      </c>
      <c r="B6" s="933"/>
      <c r="C6" s="933"/>
      <c r="D6" s="933"/>
      <c r="E6" s="206"/>
      <c r="F6" s="206"/>
      <c r="G6" s="206"/>
      <c r="H6" s="206"/>
      <c r="I6" s="206"/>
      <c r="J6" s="206"/>
      <c r="K6" s="206"/>
      <c r="L6" s="206"/>
      <c r="M6" s="206"/>
      <c r="N6" s="206"/>
      <c r="O6" s="206"/>
      <c r="P6" s="206"/>
      <c r="Q6" s="206"/>
      <c r="R6" s="206"/>
      <c r="S6" s="206"/>
      <c r="T6" s="206"/>
      <c r="U6" s="206"/>
      <c r="V6" s="206"/>
      <c r="W6" s="206"/>
    </row>
    <row r="7" spans="1:23" s="542" customFormat="1" ht="15.75">
      <c r="A7" s="936" t="s">
        <v>365</v>
      </c>
      <c r="B7" s="936"/>
      <c r="C7" s="936"/>
      <c r="D7" s="936"/>
      <c r="E7" s="206"/>
      <c r="F7" s="206"/>
      <c r="G7" s="206"/>
      <c r="H7" s="206"/>
      <c r="I7" s="206"/>
      <c r="J7" s="206"/>
      <c r="K7" s="206"/>
      <c r="L7" s="206"/>
      <c r="M7" s="206"/>
      <c r="N7" s="206"/>
      <c r="O7" s="206"/>
      <c r="P7" s="206"/>
      <c r="Q7" s="206"/>
      <c r="R7" s="206"/>
      <c r="S7" s="206"/>
      <c r="T7" s="206"/>
      <c r="U7" s="206"/>
      <c r="V7" s="206"/>
      <c r="W7" s="206"/>
    </row>
    <row r="8" spans="1:23" s="542" customFormat="1" ht="15.75">
      <c r="A8" s="938" t="s">
        <v>544</v>
      </c>
      <c r="B8" s="938"/>
      <c r="C8" s="938"/>
      <c r="D8" s="938"/>
      <c r="E8" s="206"/>
      <c r="F8" s="206"/>
      <c r="G8" s="206"/>
      <c r="H8" s="206"/>
      <c r="I8" s="206"/>
      <c r="J8" s="206"/>
      <c r="K8" s="206"/>
      <c r="L8" s="206"/>
      <c r="M8" s="206"/>
      <c r="N8" s="206"/>
      <c r="O8" s="206"/>
      <c r="P8" s="206"/>
      <c r="Q8" s="206"/>
      <c r="R8" s="206"/>
      <c r="S8" s="206"/>
      <c r="T8" s="206"/>
      <c r="U8" s="206"/>
      <c r="V8" s="206"/>
      <c r="W8" s="206"/>
    </row>
    <row r="9" spans="1:23" s="542" customFormat="1" ht="15.75">
      <c r="A9" s="543"/>
      <c r="B9" s="186"/>
      <c r="C9" s="541"/>
      <c r="D9" s="544" t="s">
        <v>366</v>
      </c>
      <c r="E9" s="206"/>
      <c r="F9" s="206"/>
      <c r="G9" s="206"/>
      <c r="H9" s="206"/>
      <c r="I9" s="206"/>
      <c r="J9" s="206"/>
      <c r="K9" s="206"/>
      <c r="L9" s="206"/>
      <c r="M9" s="206"/>
      <c r="N9" s="206"/>
      <c r="O9" s="206"/>
      <c r="P9" s="206"/>
      <c r="Q9" s="206"/>
      <c r="R9" s="206"/>
      <c r="S9" s="206"/>
      <c r="T9" s="206"/>
      <c r="U9" s="206"/>
      <c r="V9" s="206"/>
      <c r="W9" s="206"/>
    </row>
    <row r="10" spans="1:4" ht="12.75">
      <c r="A10" s="543"/>
      <c r="B10" s="143"/>
      <c r="C10" s="541"/>
      <c r="D10" s="193" t="s">
        <v>367</v>
      </c>
    </row>
    <row r="11" spans="1:4" ht="12.75" customHeight="1">
      <c r="A11" s="939" t="s">
        <v>433</v>
      </c>
      <c r="B11" s="939" t="s">
        <v>546</v>
      </c>
      <c r="C11" s="939" t="s">
        <v>464</v>
      </c>
      <c r="D11" s="939" t="s">
        <v>437</v>
      </c>
    </row>
    <row r="12" spans="1:4" ht="12.75">
      <c r="A12" s="940"/>
      <c r="B12" s="940"/>
      <c r="C12" s="940"/>
      <c r="D12" s="940"/>
    </row>
    <row r="13" spans="1:4" ht="12.75">
      <c r="A13" s="545">
        <v>1</v>
      </c>
      <c r="B13" s="545">
        <v>2</v>
      </c>
      <c r="C13" s="545">
        <v>3</v>
      </c>
      <c r="D13" s="545">
        <v>4</v>
      </c>
    </row>
    <row r="14" spans="1:4" ht="22.5" customHeight="1">
      <c r="A14" s="546" t="s">
        <v>368</v>
      </c>
      <c r="B14" s="547">
        <v>-208000000</v>
      </c>
      <c r="C14" s="547">
        <v>25206807</v>
      </c>
      <c r="D14" s="548">
        <v>2393728</v>
      </c>
    </row>
    <row r="15" spans="1:4" ht="6.75" customHeight="1">
      <c r="A15" s="549"/>
      <c r="B15" s="550"/>
      <c r="C15" s="551"/>
      <c r="D15" s="552"/>
    </row>
    <row r="16" spans="1:4" ht="15.75">
      <c r="A16" s="546" t="s">
        <v>369</v>
      </c>
      <c r="B16" s="547">
        <v>-276918492</v>
      </c>
      <c r="C16" s="547">
        <v>-6614537</v>
      </c>
      <c r="D16" s="548">
        <v>-4658419</v>
      </c>
    </row>
    <row r="17" spans="1:4" ht="12.75">
      <c r="A17" s="553" t="s">
        <v>370</v>
      </c>
      <c r="B17" s="554">
        <v>-130530375</v>
      </c>
      <c r="C17" s="554">
        <v>-6181712</v>
      </c>
      <c r="D17" s="555">
        <v>-4250217</v>
      </c>
    </row>
    <row r="18" spans="1:4" ht="12.75">
      <c r="A18" s="556" t="s">
        <v>371</v>
      </c>
      <c r="B18" s="557">
        <v>0</v>
      </c>
      <c r="C18" s="557">
        <v>0</v>
      </c>
      <c r="D18" s="558">
        <v>0</v>
      </c>
    </row>
    <row r="19" spans="1:4" ht="12.75">
      <c r="A19" s="559" t="s">
        <v>372</v>
      </c>
      <c r="B19" s="560">
        <v>0</v>
      </c>
      <c r="C19" s="560">
        <v>0</v>
      </c>
      <c r="D19" s="561">
        <v>0</v>
      </c>
    </row>
    <row r="20" spans="1:4" ht="12.75">
      <c r="A20" s="559" t="s">
        <v>373</v>
      </c>
      <c r="B20" s="560">
        <v>0</v>
      </c>
      <c r="C20" s="560">
        <v>0</v>
      </c>
      <c r="D20" s="561">
        <v>0</v>
      </c>
    </row>
    <row r="21" spans="1:4" ht="7.5" customHeight="1">
      <c r="A21" s="559"/>
      <c r="B21" s="560"/>
      <c r="C21" s="560"/>
      <c r="D21" s="561"/>
    </row>
    <row r="22" spans="1:4" ht="12.75">
      <c r="A22" s="556" t="s">
        <v>374</v>
      </c>
      <c r="B22" s="557">
        <v>0</v>
      </c>
      <c r="C22" s="557">
        <v>0</v>
      </c>
      <c r="D22" s="558">
        <v>0</v>
      </c>
    </row>
    <row r="23" spans="1:4" ht="7.5" customHeight="1">
      <c r="A23" s="562"/>
      <c r="B23" s="560"/>
      <c r="C23" s="560"/>
      <c r="D23" s="561"/>
    </row>
    <row r="24" spans="1:4" ht="12.75">
      <c r="A24" s="556" t="s">
        <v>375</v>
      </c>
      <c r="B24" s="557">
        <v>-130530375</v>
      </c>
      <c r="C24" s="557">
        <v>-6181712</v>
      </c>
      <c r="D24" s="558">
        <v>-4250217</v>
      </c>
    </row>
    <row r="25" spans="1:4" ht="12.75">
      <c r="A25" s="559" t="s">
        <v>376</v>
      </c>
      <c r="B25" s="560">
        <v>-130443002</v>
      </c>
      <c r="C25" s="560">
        <v>-6116015</v>
      </c>
      <c r="D25" s="563">
        <v>-4196132</v>
      </c>
    </row>
    <row r="26" spans="1:4" ht="12.75">
      <c r="A26" s="564" t="s">
        <v>377</v>
      </c>
      <c r="B26" s="565">
        <v>-1379224</v>
      </c>
      <c r="C26" s="565">
        <v>0</v>
      </c>
      <c r="D26" s="563">
        <v>0</v>
      </c>
    </row>
    <row r="27" spans="1:4" ht="12.75">
      <c r="A27" s="564" t="s">
        <v>378</v>
      </c>
      <c r="B27" s="565">
        <v>-84063778</v>
      </c>
      <c r="C27" s="565">
        <v>-5965543</v>
      </c>
      <c r="D27" s="563">
        <v>-4046132</v>
      </c>
    </row>
    <row r="28" spans="1:4" ht="12.75">
      <c r="A28" s="564" t="s">
        <v>379</v>
      </c>
      <c r="B28" s="565">
        <v>-45000000</v>
      </c>
      <c r="C28" s="565">
        <v>-472</v>
      </c>
      <c r="D28" s="563">
        <v>0</v>
      </c>
    </row>
    <row r="29" spans="1:4" ht="12.75">
      <c r="A29" s="564" t="s">
        <v>380</v>
      </c>
      <c r="B29" s="565">
        <v>0</v>
      </c>
      <c r="C29" s="565">
        <v>-150000</v>
      </c>
      <c r="D29" s="563">
        <v>-150000</v>
      </c>
    </row>
    <row r="30" spans="1:4" ht="12.75">
      <c r="A30" s="566" t="s">
        <v>381</v>
      </c>
      <c r="B30" s="560">
        <v>-87373</v>
      </c>
      <c r="C30" s="560">
        <v>-65697</v>
      </c>
      <c r="D30" s="561">
        <v>-54085</v>
      </c>
    </row>
    <row r="31" spans="1:4" ht="7.5" customHeight="1">
      <c r="A31" s="567"/>
      <c r="B31" s="560"/>
      <c r="C31" s="560"/>
      <c r="D31" s="561"/>
    </row>
    <row r="32" spans="1:4" ht="12.75">
      <c r="A32" s="568" t="s">
        <v>382</v>
      </c>
      <c r="B32" s="557">
        <v>-140422618</v>
      </c>
      <c r="C32" s="557">
        <v>-432825</v>
      </c>
      <c r="D32" s="558">
        <v>-408202</v>
      </c>
    </row>
    <row r="33" spans="1:4" ht="7.5" customHeight="1">
      <c r="A33" s="567"/>
      <c r="B33" s="560"/>
      <c r="C33" s="560"/>
      <c r="D33" s="561"/>
    </row>
    <row r="34" spans="1:4" ht="12.75">
      <c r="A34" s="568" t="s">
        <v>383</v>
      </c>
      <c r="B34" s="557">
        <v>-5965499</v>
      </c>
      <c r="C34" s="557">
        <v>0</v>
      </c>
      <c r="D34" s="558">
        <v>0</v>
      </c>
    </row>
    <row r="35" spans="1:4" ht="7.5" customHeight="1">
      <c r="A35" s="569"/>
      <c r="B35" s="570"/>
      <c r="C35" s="570"/>
      <c r="D35" s="571"/>
    </row>
    <row r="36" spans="1:4" ht="15.75">
      <c r="A36" s="546" t="s">
        <v>384</v>
      </c>
      <c r="B36" s="547">
        <v>68918492</v>
      </c>
      <c r="C36" s="547">
        <v>31821344</v>
      </c>
      <c r="D36" s="548">
        <v>7052147</v>
      </c>
    </row>
    <row r="37" spans="1:4" ht="12.75">
      <c r="A37" s="572" t="s">
        <v>370</v>
      </c>
      <c r="B37" s="554">
        <v>55329278</v>
      </c>
      <c r="C37" s="554">
        <v>31446099</v>
      </c>
      <c r="D37" s="555">
        <v>6742269</v>
      </c>
    </row>
    <row r="38" spans="1:4" ht="12.75">
      <c r="A38" s="568" t="s">
        <v>371</v>
      </c>
      <c r="B38" s="557">
        <v>20796435</v>
      </c>
      <c r="C38" s="557">
        <v>18686268</v>
      </c>
      <c r="D38" s="558">
        <v>432612</v>
      </c>
    </row>
    <row r="39" spans="1:4" ht="12.75">
      <c r="A39" s="566" t="s">
        <v>372</v>
      </c>
      <c r="B39" s="560">
        <v>2603640</v>
      </c>
      <c r="C39" s="560">
        <v>113693</v>
      </c>
      <c r="D39" s="561">
        <v>52832</v>
      </c>
    </row>
    <row r="40" spans="1:4" ht="12.75">
      <c r="A40" s="564" t="s">
        <v>385</v>
      </c>
      <c r="B40" s="565">
        <v>2603640</v>
      </c>
      <c r="C40" s="565">
        <v>113693</v>
      </c>
      <c r="D40" s="563">
        <v>52832</v>
      </c>
    </row>
    <row r="41" spans="1:4" ht="12.75">
      <c r="A41" s="566" t="s">
        <v>373</v>
      </c>
      <c r="B41" s="560">
        <v>18192795</v>
      </c>
      <c r="C41" s="560">
        <v>18572575</v>
      </c>
      <c r="D41" s="561">
        <v>379780</v>
      </c>
    </row>
    <row r="42" spans="1:4" ht="12.75">
      <c r="A42" s="573" t="s">
        <v>386</v>
      </c>
      <c r="B42" s="560">
        <v>18192795</v>
      </c>
      <c r="C42" s="560">
        <v>18192794.92</v>
      </c>
      <c r="D42" s="561">
        <v>0</v>
      </c>
    </row>
    <row r="43" spans="1:4" ht="7.5" customHeight="1">
      <c r="A43" s="566"/>
      <c r="B43" s="560"/>
      <c r="C43" s="560"/>
      <c r="D43" s="561"/>
    </row>
    <row r="44" spans="1:4" ht="12.75">
      <c r="A44" s="568" t="s">
        <v>374</v>
      </c>
      <c r="B44" s="557">
        <v>2468</v>
      </c>
      <c r="C44" s="557">
        <v>0</v>
      </c>
      <c r="D44" s="558">
        <v>0</v>
      </c>
    </row>
    <row r="45" spans="1:4" ht="12.75">
      <c r="A45" s="566" t="s">
        <v>777</v>
      </c>
      <c r="B45" s="557">
        <v>2468</v>
      </c>
      <c r="C45" s="557">
        <v>0</v>
      </c>
      <c r="D45" s="558">
        <v>0</v>
      </c>
    </row>
    <row r="46" spans="1:4" ht="7.5" customHeight="1">
      <c r="A46" s="567"/>
      <c r="B46" s="560"/>
      <c r="C46" s="560"/>
      <c r="D46" s="561"/>
    </row>
    <row r="47" spans="1:4" ht="12.75">
      <c r="A47" s="568" t="s">
        <v>375</v>
      </c>
      <c r="B47" s="557">
        <v>34530375</v>
      </c>
      <c r="C47" s="557">
        <v>12759831</v>
      </c>
      <c r="D47" s="558">
        <v>6309657</v>
      </c>
    </row>
    <row r="48" spans="1:4" ht="12.75">
      <c r="A48" s="566" t="s">
        <v>376</v>
      </c>
      <c r="B48" s="560">
        <v>34443002</v>
      </c>
      <c r="C48" s="560">
        <v>12759831</v>
      </c>
      <c r="D48" s="561">
        <v>6309657</v>
      </c>
    </row>
    <row r="49" spans="1:4" ht="12.75">
      <c r="A49" s="564" t="s">
        <v>377</v>
      </c>
      <c r="B49" s="565">
        <v>379224</v>
      </c>
      <c r="C49" s="565">
        <v>20955</v>
      </c>
      <c r="D49" s="563">
        <v>800</v>
      </c>
    </row>
    <row r="50" spans="1:4" ht="12.75">
      <c r="A50" s="564" t="s">
        <v>378</v>
      </c>
      <c r="B50" s="565">
        <v>7470889</v>
      </c>
      <c r="C50" s="565">
        <v>8129354</v>
      </c>
      <c r="D50" s="563">
        <v>4295476</v>
      </c>
    </row>
    <row r="51" spans="1:4" ht="12.75">
      <c r="A51" s="564" t="s">
        <v>379</v>
      </c>
      <c r="B51" s="565">
        <v>26592889</v>
      </c>
      <c r="C51" s="565">
        <v>4609522</v>
      </c>
      <c r="D51" s="563">
        <v>2013381</v>
      </c>
    </row>
    <row r="52" spans="1:4" ht="12.75">
      <c r="A52" s="564" t="s">
        <v>380</v>
      </c>
      <c r="B52" s="565">
        <v>0</v>
      </c>
      <c r="C52" s="565">
        <v>0</v>
      </c>
      <c r="D52" s="563">
        <v>0</v>
      </c>
    </row>
    <row r="53" spans="1:4" ht="12.75">
      <c r="A53" s="566" t="s">
        <v>381</v>
      </c>
      <c r="B53" s="560">
        <v>87373</v>
      </c>
      <c r="C53" s="560">
        <v>0</v>
      </c>
      <c r="D53" s="561">
        <v>0</v>
      </c>
    </row>
    <row r="54" spans="1:4" ht="7.5" customHeight="1">
      <c r="A54" s="567"/>
      <c r="B54" s="560"/>
      <c r="C54" s="560"/>
      <c r="D54" s="561"/>
    </row>
    <row r="55" spans="1:4" ht="12.75">
      <c r="A55" s="568" t="s">
        <v>382</v>
      </c>
      <c r="B55" s="557">
        <v>9034268</v>
      </c>
      <c r="C55" s="557">
        <v>375245</v>
      </c>
      <c r="D55" s="558">
        <v>309878</v>
      </c>
    </row>
    <row r="56" spans="1:4" ht="12.75">
      <c r="A56" s="574" t="s">
        <v>383</v>
      </c>
      <c r="B56" s="575">
        <v>4554946</v>
      </c>
      <c r="C56" s="575">
        <v>0</v>
      </c>
      <c r="D56" s="576">
        <v>0</v>
      </c>
    </row>
    <row r="57" spans="1:4" ht="12.75">
      <c r="A57" s="941"/>
      <c r="B57" s="941"/>
      <c r="C57" s="941"/>
      <c r="D57" s="941"/>
    </row>
    <row r="58" spans="1:4" ht="12.75">
      <c r="A58" s="937"/>
      <c r="B58" s="937"/>
      <c r="C58" s="937"/>
      <c r="D58" s="937"/>
    </row>
    <row r="59" spans="1:4" ht="34.5" customHeight="1">
      <c r="A59" s="577"/>
      <c r="D59" s="578"/>
    </row>
    <row r="60" spans="1:4" ht="12.75">
      <c r="A60" s="579" t="s">
        <v>537</v>
      </c>
      <c r="B60" s="127"/>
      <c r="C60" s="127"/>
      <c r="D60" s="193" t="s">
        <v>538</v>
      </c>
    </row>
    <row r="62" ht="27.75" customHeight="1">
      <c r="A62" s="577"/>
    </row>
    <row r="63" ht="12.75">
      <c r="A63" s="207" t="s">
        <v>387</v>
      </c>
    </row>
  </sheetData>
  <sheetProtection/>
  <mergeCells count="13">
    <mergeCell ref="A6:D6"/>
    <mergeCell ref="A7:D7"/>
    <mergeCell ref="A58:D58"/>
    <mergeCell ref="A8:D8"/>
    <mergeCell ref="A11:A12"/>
    <mergeCell ref="B11:B12"/>
    <mergeCell ref="C11:C12"/>
    <mergeCell ref="D11:D12"/>
    <mergeCell ref="A57:D57"/>
    <mergeCell ref="A1:D1"/>
    <mergeCell ref="A2:D2"/>
    <mergeCell ref="A3:D3"/>
    <mergeCell ref="A4:D4"/>
  </mergeCells>
  <conditionalFormatting sqref="D59:D60">
    <cfRule type="cellIs" priority="1" dxfId="0" operator="between" stopIfTrue="1">
      <formula>0.99</formula>
      <formula>0.01</formula>
    </cfRule>
    <cfRule type="cellIs" priority="2" dxfId="0" operator="lessThan" stopIfTrue="1">
      <formula>0</formula>
    </cfRule>
  </conditionalFormatting>
  <printOptions horizontalCentered="1"/>
  <pageMargins left="0.984251968503937" right="0.5905511811023623" top="0.5905511811023623" bottom="0.5905511811023623" header="0.4724409448818898" footer="0.35433070866141736"/>
  <pageSetup firstPageNumber="88" useFirstPageNumber="1" fitToHeight="1" fitToWidth="1" horizontalDpi="600" verticalDpi="600" orientation="portrait" paperSize="9" scale="76" r:id="rId2"/>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sheetPr codeName="Sheet15"/>
  <dimension ref="A1:F135"/>
  <sheetViews>
    <sheetView zoomScalePageLayoutView="0" workbookViewId="0" topLeftCell="A1">
      <selection activeCell="H12" sqref="H12"/>
    </sheetView>
  </sheetViews>
  <sheetFormatPr defaultColWidth="9.140625" defaultRowHeight="15"/>
  <cols>
    <col min="1" max="1" width="11.140625" style="588" customWidth="1"/>
    <col min="2" max="2" width="49.00390625" style="589" customWidth="1"/>
    <col min="3" max="3" width="12.57421875" style="591" customWidth="1"/>
    <col min="4" max="4" width="12.140625" style="591" customWidth="1"/>
    <col min="5" max="5" width="10.140625" style="591" customWidth="1"/>
    <col min="6" max="6" width="11.57421875" style="591" customWidth="1"/>
  </cols>
  <sheetData>
    <row r="1" spans="1:6" ht="66" customHeight="1">
      <c r="A1" s="580"/>
      <c r="B1" s="580"/>
      <c r="C1" s="580"/>
      <c r="D1" s="580"/>
      <c r="E1" s="580"/>
      <c r="F1" s="580"/>
    </row>
    <row r="2" spans="1:6" ht="15">
      <c r="A2" s="850" t="s">
        <v>424</v>
      </c>
      <c r="B2" s="850"/>
      <c r="C2" s="850"/>
      <c r="D2" s="850"/>
      <c r="E2" s="850"/>
      <c r="F2" s="850"/>
    </row>
    <row r="3" spans="1:6" ht="15.75">
      <c r="A3" s="844" t="s">
        <v>425</v>
      </c>
      <c r="B3" s="844"/>
      <c r="C3" s="844"/>
      <c r="D3" s="844"/>
      <c r="E3" s="844"/>
      <c r="F3" s="844"/>
    </row>
    <row r="4" spans="1:6" ht="15">
      <c r="A4" s="845" t="s">
        <v>426</v>
      </c>
      <c r="B4" s="845"/>
      <c r="C4" s="845"/>
      <c r="D4" s="845"/>
      <c r="E4" s="845"/>
      <c r="F4" s="845"/>
    </row>
    <row r="5" spans="1:6" ht="15">
      <c r="A5" s="581" t="s">
        <v>541</v>
      </c>
      <c r="B5" s="212"/>
      <c r="C5" s="212"/>
      <c r="D5" s="210"/>
      <c r="E5" s="210"/>
      <c r="F5" s="582" t="s">
        <v>388</v>
      </c>
    </row>
    <row r="6" spans="1:6" ht="15.75">
      <c r="A6" s="943" t="s">
        <v>429</v>
      </c>
      <c r="B6" s="943"/>
      <c r="C6" s="943"/>
      <c r="D6" s="943"/>
      <c r="E6" s="943"/>
      <c r="F6" s="943"/>
    </row>
    <row r="7" spans="1:6" ht="31.5" customHeight="1">
      <c r="A7" s="944" t="s">
        <v>389</v>
      </c>
      <c r="B7" s="945"/>
      <c r="C7" s="945"/>
      <c r="D7" s="945"/>
      <c r="E7" s="945"/>
      <c r="F7" s="945"/>
    </row>
    <row r="8" spans="1:6" ht="15.75">
      <c r="A8" s="856" t="s">
        <v>544</v>
      </c>
      <c r="B8" s="856"/>
      <c r="C8" s="856"/>
      <c r="D8" s="856"/>
      <c r="E8" s="856"/>
      <c r="F8" s="856"/>
    </row>
    <row r="9" spans="1:6" ht="15">
      <c r="A9" s="583"/>
      <c r="B9" s="584"/>
      <c r="C9" s="585"/>
      <c r="D9" s="586"/>
      <c r="E9" s="583"/>
      <c r="F9" s="587" t="s">
        <v>390</v>
      </c>
    </row>
    <row r="10" spans="3:6" ht="15.75">
      <c r="C10" s="590"/>
      <c r="D10" s="590"/>
      <c r="F10" s="592" t="s">
        <v>461</v>
      </c>
    </row>
    <row r="11" spans="1:6" ht="38.25">
      <c r="A11" s="593" t="s">
        <v>599</v>
      </c>
      <c r="B11" s="593" t="s">
        <v>462</v>
      </c>
      <c r="C11" s="594" t="s">
        <v>546</v>
      </c>
      <c r="D11" s="594" t="s">
        <v>464</v>
      </c>
      <c r="E11" s="594" t="s">
        <v>2</v>
      </c>
      <c r="F11" s="594" t="s">
        <v>437</v>
      </c>
    </row>
    <row r="12" spans="1:6" ht="15">
      <c r="A12" s="595">
        <v>1</v>
      </c>
      <c r="B12" s="594">
        <v>2</v>
      </c>
      <c r="C12" s="595">
        <v>3</v>
      </c>
      <c r="D12" s="595">
        <v>4</v>
      </c>
      <c r="E12" s="595">
        <v>5</v>
      </c>
      <c r="F12" s="595">
        <v>6</v>
      </c>
    </row>
    <row r="13" spans="1:6" ht="15">
      <c r="A13" s="596" t="s">
        <v>391</v>
      </c>
      <c r="B13" s="597" t="s">
        <v>392</v>
      </c>
      <c r="C13" s="598">
        <v>166097498</v>
      </c>
      <c r="D13" s="598">
        <v>31327278</v>
      </c>
      <c r="E13" s="599">
        <v>18.860776578344364</v>
      </c>
      <c r="F13" s="598">
        <v>18157955</v>
      </c>
    </row>
    <row r="14" spans="1:6" ht="15">
      <c r="A14" s="600" t="s">
        <v>643</v>
      </c>
      <c r="B14" s="601" t="s">
        <v>393</v>
      </c>
      <c r="C14" s="602">
        <v>0</v>
      </c>
      <c r="D14" s="602">
        <v>0</v>
      </c>
      <c r="E14" s="603">
        <v>0</v>
      </c>
      <c r="F14" s="602">
        <v>-2140</v>
      </c>
    </row>
    <row r="15" spans="1:6" ht="15">
      <c r="A15" s="596" t="s">
        <v>696</v>
      </c>
      <c r="B15" s="597" t="s">
        <v>78</v>
      </c>
      <c r="C15" s="598">
        <v>106877173</v>
      </c>
      <c r="D15" s="598">
        <v>18802441</v>
      </c>
      <c r="E15" s="599">
        <v>17.59256955645711</v>
      </c>
      <c r="F15" s="598">
        <v>9818012</v>
      </c>
    </row>
    <row r="16" spans="1:6" ht="15">
      <c r="A16" s="596" t="s">
        <v>394</v>
      </c>
      <c r="B16" s="597" t="s">
        <v>395</v>
      </c>
      <c r="C16" s="598">
        <v>106877173</v>
      </c>
      <c r="D16" s="598">
        <v>18802441</v>
      </c>
      <c r="E16" s="599">
        <v>17.59256955645711</v>
      </c>
      <c r="F16" s="598">
        <v>9818012</v>
      </c>
    </row>
    <row r="17" spans="1:6" ht="25.5">
      <c r="A17" s="606" t="s">
        <v>396</v>
      </c>
      <c r="B17" s="604" t="s">
        <v>397</v>
      </c>
      <c r="C17" s="605">
        <v>106877173</v>
      </c>
      <c r="D17" s="605">
        <v>18802441</v>
      </c>
      <c r="E17" s="607">
        <v>17.59256955645711</v>
      </c>
      <c r="F17" s="608">
        <v>9818012</v>
      </c>
    </row>
    <row r="18" spans="1:6" ht="51">
      <c r="A18" s="606" t="s">
        <v>398</v>
      </c>
      <c r="B18" s="604" t="s">
        <v>399</v>
      </c>
      <c r="C18" s="605">
        <v>82162310</v>
      </c>
      <c r="D18" s="605">
        <v>14216837</v>
      </c>
      <c r="E18" s="607">
        <v>17.303356003500873</v>
      </c>
      <c r="F18" s="608">
        <v>7974692</v>
      </c>
    </row>
    <row r="19" spans="1:6" ht="38.25">
      <c r="A19" s="606" t="s">
        <v>400</v>
      </c>
      <c r="B19" s="604" t="s">
        <v>401</v>
      </c>
      <c r="C19" s="605">
        <v>24714863</v>
      </c>
      <c r="D19" s="605">
        <v>4585604</v>
      </c>
      <c r="E19" s="607">
        <v>18.554033659826477</v>
      </c>
      <c r="F19" s="608">
        <v>1843320</v>
      </c>
    </row>
    <row r="20" spans="1:6" ht="25.5">
      <c r="A20" s="596" t="s">
        <v>402</v>
      </c>
      <c r="B20" s="597" t="s">
        <v>403</v>
      </c>
      <c r="C20" s="598">
        <v>59063094</v>
      </c>
      <c r="D20" s="598">
        <v>12401686</v>
      </c>
      <c r="E20" s="599">
        <v>20.997352424510645</v>
      </c>
      <c r="F20" s="598">
        <v>8230001</v>
      </c>
    </row>
    <row r="21" spans="1:6" ht="15">
      <c r="A21" s="596" t="s">
        <v>76</v>
      </c>
      <c r="B21" s="597" t="s">
        <v>492</v>
      </c>
      <c r="C21" s="598">
        <v>157231</v>
      </c>
      <c r="D21" s="598">
        <v>123151</v>
      </c>
      <c r="E21" s="599">
        <v>78.32488504175386</v>
      </c>
      <c r="F21" s="598">
        <v>112082</v>
      </c>
    </row>
    <row r="22" spans="1:6" ht="15">
      <c r="A22" s="609" t="s">
        <v>201</v>
      </c>
      <c r="B22" s="597" t="s">
        <v>404</v>
      </c>
      <c r="C22" s="598">
        <v>182368234</v>
      </c>
      <c r="D22" s="598">
        <v>26143227</v>
      </c>
      <c r="E22" s="599">
        <v>14.335406132188568</v>
      </c>
      <c r="F22" s="598">
        <v>14898612</v>
      </c>
    </row>
    <row r="23" spans="1:6" ht="15">
      <c r="A23" s="610" t="s">
        <v>960</v>
      </c>
      <c r="B23" s="611" t="s">
        <v>405</v>
      </c>
      <c r="C23" s="608">
        <v>2332468</v>
      </c>
      <c r="D23" s="608">
        <v>487384</v>
      </c>
      <c r="E23" s="599">
        <v>20.89563500978363</v>
      </c>
      <c r="F23" s="608">
        <v>289859</v>
      </c>
    </row>
    <row r="24" spans="1:6" ht="15">
      <c r="A24" s="610" t="s">
        <v>966</v>
      </c>
      <c r="B24" s="611" t="s">
        <v>967</v>
      </c>
      <c r="C24" s="608">
        <v>3388578</v>
      </c>
      <c r="D24" s="608">
        <v>392926</v>
      </c>
      <c r="E24" s="607">
        <v>11.595601458783007</v>
      </c>
      <c r="F24" s="608">
        <v>211378</v>
      </c>
    </row>
    <row r="25" spans="1:6" ht="15">
      <c r="A25" s="612" t="s">
        <v>968</v>
      </c>
      <c r="B25" s="613" t="s">
        <v>969</v>
      </c>
      <c r="C25" s="605">
        <v>165003</v>
      </c>
      <c r="D25" s="605">
        <v>62084</v>
      </c>
      <c r="E25" s="607">
        <v>37.62598255789288</v>
      </c>
      <c r="F25" s="608">
        <v>26185</v>
      </c>
    </row>
    <row r="26" spans="1:6" ht="15">
      <c r="A26" s="612" t="s">
        <v>970</v>
      </c>
      <c r="B26" s="613" t="s">
        <v>971</v>
      </c>
      <c r="C26" s="605">
        <v>10127650</v>
      </c>
      <c r="D26" s="605">
        <v>1644184</v>
      </c>
      <c r="E26" s="614">
        <v>16.2346052638075</v>
      </c>
      <c r="F26" s="608">
        <v>867940</v>
      </c>
    </row>
    <row r="27" spans="1:6" ht="15">
      <c r="A27" s="612" t="s">
        <v>976</v>
      </c>
      <c r="B27" s="613" t="s">
        <v>1252</v>
      </c>
      <c r="C27" s="605">
        <v>166354535</v>
      </c>
      <c r="D27" s="605">
        <v>23556649</v>
      </c>
      <c r="E27" s="614">
        <v>14.160509059762033</v>
      </c>
      <c r="F27" s="608">
        <v>13608173</v>
      </c>
    </row>
    <row r="28" spans="1:6" ht="15">
      <c r="A28" s="612" t="s">
        <v>978</v>
      </c>
      <c r="B28" s="613" t="s">
        <v>979</v>
      </c>
      <c r="C28" s="605">
        <v>0</v>
      </c>
      <c r="D28" s="605">
        <v>0</v>
      </c>
      <c r="E28" s="614">
        <v>0</v>
      </c>
      <c r="F28" s="608">
        <v>-104923</v>
      </c>
    </row>
    <row r="29" spans="1:6" ht="15">
      <c r="A29" s="615"/>
      <c r="B29" s="597" t="s">
        <v>406</v>
      </c>
      <c r="C29" s="598">
        <v>182368234</v>
      </c>
      <c r="D29" s="598">
        <v>26143227</v>
      </c>
      <c r="E29" s="599">
        <v>14.335406132188568</v>
      </c>
      <c r="F29" s="598">
        <v>14898612</v>
      </c>
    </row>
    <row r="30" spans="1:6" ht="15">
      <c r="A30" s="616" t="s">
        <v>5</v>
      </c>
      <c r="B30" s="616" t="s">
        <v>204</v>
      </c>
      <c r="C30" s="617">
        <v>157529789</v>
      </c>
      <c r="D30" s="617">
        <v>24776378</v>
      </c>
      <c r="E30" s="599">
        <v>15.72805890065656</v>
      </c>
      <c r="F30" s="598">
        <v>14012849</v>
      </c>
    </row>
    <row r="31" spans="1:6" ht="15">
      <c r="A31" s="618" t="s">
        <v>7</v>
      </c>
      <c r="B31" s="618" t="s">
        <v>205</v>
      </c>
      <c r="C31" s="617">
        <v>133925077</v>
      </c>
      <c r="D31" s="617">
        <v>20364297</v>
      </c>
      <c r="E31" s="599">
        <v>15.205738504074183</v>
      </c>
      <c r="F31" s="598">
        <v>11874757</v>
      </c>
    </row>
    <row r="32" spans="1:6" ht="15">
      <c r="A32" s="619">
        <v>1000</v>
      </c>
      <c r="B32" s="620" t="s">
        <v>206</v>
      </c>
      <c r="C32" s="605">
        <v>93555123</v>
      </c>
      <c r="D32" s="605">
        <v>13566544</v>
      </c>
      <c r="E32" s="614">
        <v>14.501123578235262</v>
      </c>
      <c r="F32" s="608">
        <v>8172953</v>
      </c>
    </row>
    <row r="33" spans="1:6" ht="15">
      <c r="A33" s="621" t="s">
        <v>865</v>
      </c>
      <c r="B33" s="622" t="s">
        <v>866</v>
      </c>
      <c r="C33" s="605">
        <v>76006887</v>
      </c>
      <c r="D33" s="605">
        <v>11220531</v>
      </c>
      <c r="E33" s="614">
        <v>14.762518822800885</v>
      </c>
      <c r="F33" s="608">
        <v>6779875</v>
      </c>
    </row>
    <row r="34" spans="1:6" ht="25.5">
      <c r="A34" s="621" t="s">
        <v>867</v>
      </c>
      <c r="B34" s="604" t="s">
        <v>868</v>
      </c>
      <c r="C34" s="605">
        <v>17375158</v>
      </c>
      <c r="D34" s="605">
        <v>2346013</v>
      </c>
      <c r="E34" s="614">
        <v>13.502110311745078</v>
      </c>
      <c r="F34" s="608">
        <v>1393078</v>
      </c>
    </row>
    <row r="35" spans="1:6" ht="15">
      <c r="A35" s="619">
        <v>2000</v>
      </c>
      <c r="B35" s="613" t="s">
        <v>870</v>
      </c>
      <c r="C35" s="602">
        <v>40369954</v>
      </c>
      <c r="D35" s="602">
        <v>6797753</v>
      </c>
      <c r="E35" s="603">
        <v>16.838644403706777</v>
      </c>
      <c r="F35" s="598">
        <v>3701804</v>
      </c>
    </row>
    <row r="36" spans="1:6" ht="15">
      <c r="A36" s="623">
        <v>2100</v>
      </c>
      <c r="B36" s="613" t="s">
        <v>872</v>
      </c>
      <c r="C36" s="605">
        <v>3669834</v>
      </c>
      <c r="D36" s="605">
        <v>407131</v>
      </c>
      <c r="E36" s="614">
        <v>11.09398953740142</v>
      </c>
      <c r="F36" s="608">
        <v>248362</v>
      </c>
    </row>
    <row r="37" spans="1:6" ht="15">
      <c r="A37" s="623">
        <v>2200</v>
      </c>
      <c r="B37" s="613" t="s">
        <v>874</v>
      </c>
      <c r="C37" s="605">
        <v>27739034</v>
      </c>
      <c r="D37" s="605">
        <v>5131800</v>
      </c>
      <c r="E37" s="614">
        <v>18.50028375177016</v>
      </c>
      <c r="F37" s="608">
        <v>2794997</v>
      </c>
    </row>
    <row r="38" spans="1:6" ht="25.5">
      <c r="A38" s="623">
        <v>2300</v>
      </c>
      <c r="B38" s="613" t="s">
        <v>407</v>
      </c>
      <c r="C38" s="605">
        <v>6838799</v>
      </c>
      <c r="D38" s="605">
        <v>840809</v>
      </c>
      <c r="E38" s="614">
        <v>12.294688000042113</v>
      </c>
      <c r="F38" s="608">
        <v>485323</v>
      </c>
    </row>
    <row r="39" spans="1:6" ht="15">
      <c r="A39" s="623">
        <v>2400</v>
      </c>
      <c r="B39" s="613" t="s">
        <v>878</v>
      </c>
      <c r="C39" s="605">
        <v>122339</v>
      </c>
      <c r="D39" s="605">
        <v>10899</v>
      </c>
      <c r="E39" s="614">
        <v>8.908851633575557</v>
      </c>
      <c r="F39" s="608">
        <v>6460</v>
      </c>
    </row>
    <row r="40" spans="1:6" ht="15">
      <c r="A40" s="623">
        <v>2500</v>
      </c>
      <c r="B40" s="613" t="s">
        <v>880</v>
      </c>
      <c r="C40" s="605">
        <v>1675440</v>
      </c>
      <c r="D40" s="605">
        <v>407114</v>
      </c>
      <c r="E40" s="614">
        <v>24.298930430215346</v>
      </c>
      <c r="F40" s="608">
        <v>166662</v>
      </c>
    </row>
    <row r="41" spans="1:6" ht="15">
      <c r="A41" s="624" t="s">
        <v>210</v>
      </c>
      <c r="B41" s="601" t="s">
        <v>884</v>
      </c>
      <c r="C41" s="602">
        <v>90500</v>
      </c>
      <c r="D41" s="602">
        <v>141</v>
      </c>
      <c r="E41" s="603">
        <v>0.1558011049723757</v>
      </c>
      <c r="F41" s="598">
        <v>-9110</v>
      </c>
    </row>
    <row r="42" spans="1:6" ht="15">
      <c r="A42" s="619">
        <v>4000</v>
      </c>
      <c r="B42" s="611" t="s">
        <v>884</v>
      </c>
      <c r="C42" s="605">
        <v>90500</v>
      </c>
      <c r="D42" s="605">
        <v>141</v>
      </c>
      <c r="E42" s="614">
        <v>0.1558011049723757</v>
      </c>
      <c r="F42" s="598">
        <v>-9110</v>
      </c>
    </row>
    <row r="43" spans="1:6" ht="15">
      <c r="A43" s="625" t="s">
        <v>219</v>
      </c>
      <c r="B43" s="626" t="s">
        <v>892</v>
      </c>
      <c r="C43" s="617">
        <v>23299298</v>
      </c>
      <c r="D43" s="617">
        <v>4334653</v>
      </c>
      <c r="E43" s="603">
        <v>18.604221466243317</v>
      </c>
      <c r="F43" s="598">
        <v>2069915</v>
      </c>
    </row>
    <row r="44" spans="1:6" ht="15">
      <c r="A44" s="619">
        <v>3000</v>
      </c>
      <c r="B44" s="613" t="s">
        <v>894</v>
      </c>
      <c r="C44" s="605">
        <v>10429617</v>
      </c>
      <c r="D44" s="605">
        <v>1864584</v>
      </c>
      <c r="E44" s="607">
        <v>17.8777801716017</v>
      </c>
      <c r="F44" s="598">
        <v>948271</v>
      </c>
    </row>
    <row r="45" spans="1:6" ht="25.5">
      <c r="A45" s="621">
        <v>3200</v>
      </c>
      <c r="B45" s="613" t="s">
        <v>408</v>
      </c>
      <c r="C45" s="605">
        <v>417547</v>
      </c>
      <c r="D45" s="605">
        <v>53154</v>
      </c>
      <c r="E45" s="607">
        <v>12.73006392094782</v>
      </c>
      <c r="F45" s="608">
        <v>42131</v>
      </c>
    </row>
    <row r="46" spans="1:6" ht="25.5">
      <c r="A46" s="621">
        <v>3300</v>
      </c>
      <c r="B46" s="435" t="s">
        <v>221</v>
      </c>
      <c r="C46" s="605">
        <v>8079123</v>
      </c>
      <c r="D46" s="605">
        <v>1809780</v>
      </c>
      <c r="E46" s="607">
        <v>22.40069868969689</v>
      </c>
      <c r="F46" s="608">
        <v>904890</v>
      </c>
    </row>
    <row r="47" spans="1:6" ht="51">
      <c r="A47" s="621">
        <v>3500</v>
      </c>
      <c r="B47" s="435" t="s">
        <v>902</v>
      </c>
      <c r="C47" s="605">
        <v>0</v>
      </c>
      <c r="D47" s="605">
        <v>1650</v>
      </c>
      <c r="E47" s="607">
        <v>0</v>
      </c>
      <c r="F47" s="608">
        <v>1250</v>
      </c>
    </row>
    <row r="48" spans="1:6" ht="15">
      <c r="A48" s="619">
        <v>6000</v>
      </c>
      <c r="B48" s="613" t="s">
        <v>223</v>
      </c>
      <c r="C48" s="605">
        <v>12869681</v>
      </c>
      <c r="D48" s="605">
        <v>2470069</v>
      </c>
      <c r="E48" s="614">
        <v>19.192931044677795</v>
      </c>
      <c r="F48" s="608">
        <v>1121644</v>
      </c>
    </row>
    <row r="49" spans="1:6" ht="15">
      <c r="A49" s="627">
        <v>6200</v>
      </c>
      <c r="B49" s="435" t="s">
        <v>906</v>
      </c>
      <c r="C49" s="608">
        <v>12869681</v>
      </c>
      <c r="D49" s="608">
        <v>2470069</v>
      </c>
      <c r="E49" s="607">
        <v>19.192931044677795</v>
      </c>
      <c r="F49" s="608">
        <v>1121644</v>
      </c>
    </row>
    <row r="50" spans="1:6" ht="25.5">
      <c r="A50" s="624" t="s">
        <v>18</v>
      </c>
      <c r="B50" s="628" t="s">
        <v>920</v>
      </c>
      <c r="C50" s="602">
        <v>114495</v>
      </c>
      <c r="D50" s="602">
        <v>15228</v>
      </c>
      <c r="E50" s="603">
        <v>13.300144111096554</v>
      </c>
      <c r="F50" s="598">
        <v>15228</v>
      </c>
    </row>
    <row r="51" spans="1:6" ht="15">
      <c r="A51" s="627">
        <v>7700</v>
      </c>
      <c r="B51" s="435" t="s">
        <v>924</v>
      </c>
      <c r="C51" s="605">
        <v>114495</v>
      </c>
      <c r="D51" s="605">
        <v>15228</v>
      </c>
      <c r="E51" s="614">
        <v>13.300144111096554</v>
      </c>
      <c r="F51" s="608">
        <v>15228</v>
      </c>
    </row>
    <row r="52" spans="1:6" ht="15">
      <c r="A52" s="624" t="s">
        <v>228</v>
      </c>
      <c r="B52" s="628" t="s">
        <v>926</v>
      </c>
      <c r="C52" s="602">
        <v>100419</v>
      </c>
      <c r="D52" s="602">
        <v>62059</v>
      </c>
      <c r="E52" s="603">
        <v>61.80005775799401</v>
      </c>
      <c r="F52" s="598">
        <v>62059</v>
      </c>
    </row>
    <row r="53" spans="1:6" ht="39">
      <c r="A53" s="627">
        <v>7400</v>
      </c>
      <c r="B53" s="629" t="s">
        <v>934</v>
      </c>
      <c r="C53" s="608">
        <v>0</v>
      </c>
      <c r="D53" s="608">
        <v>59885</v>
      </c>
      <c r="E53" s="607">
        <v>0</v>
      </c>
      <c r="F53" s="608">
        <v>59885</v>
      </c>
    </row>
    <row r="54" spans="1:6" ht="15">
      <c r="A54" s="627">
        <v>7500</v>
      </c>
      <c r="B54" s="435" t="s">
        <v>1007</v>
      </c>
      <c r="C54" s="605">
        <v>100419</v>
      </c>
      <c r="D54" s="605">
        <v>2174</v>
      </c>
      <c r="E54" s="614">
        <v>2.164928947709099</v>
      </c>
      <c r="F54" s="608">
        <v>2174</v>
      </c>
    </row>
    <row r="55" spans="1:6" ht="15">
      <c r="A55" s="616" t="s">
        <v>38</v>
      </c>
      <c r="B55" s="626" t="s">
        <v>936</v>
      </c>
      <c r="C55" s="630">
        <v>24838445</v>
      </c>
      <c r="D55" s="630">
        <v>1366849</v>
      </c>
      <c r="E55" s="599">
        <v>5.502957210082998</v>
      </c>
      <c r="F55" s="598">
        <v>885763</v>
      </c>
    </row>
    <row r="56" spans="1:6" ht="15">
      <c r="A56" s="618" t="s">
        <v>235</v>
      </c>
      <c r="B56" s="626" t="s">
        <v>938</v>
      </c>
      <c r="C56" s="630">
        <v>24837198</v>
      </c>
      <c r="D56" s="630">
        <v>1366849</v>
      </c>
      <c r="E56" s="599">
        <v>5.503233496789775</v>
      </c>
      <c r="F56" s="598">
        <v>885763</v>
      </c>
    </row>
    <row r="57" spans="1:6" ht="15">
      <c r="A57" s="621">
        <v>5100</v>
      </c>
      <c r="B57" s="604" t="s">
        <v>940</v>
      </c>
      <c r="C57" s="605">
        <v>451219</v>
      </c>
      <c r="D57" s="605">
        <v>73110</v>
      </c>
      <c r="E57" s="614">
        <v>16.202775149096116</v>
      </c>
      <c r="F57" s="608">
        <v>32866</v>
      </c>
    </row>
    <row r="58" spans="1:6" ht="15">
      <c r="A58" s="621">
        <v>5200</v>
      </c>
      <c r="B58" s="604" t="s">
        <v>942</v>
      </c>
      <c r="C58" s="605">
        <v>24371149</v>
      </c>
      <c r="D58" s="605">
        <v>1293739</v>
      </c>
      <c r="E58" s="614">
        <v>5.308485865807968</v>
      </c>
      <c r="F58" s="608">
        <v>852897</v>
      </c>
    </row>
    <row r="59" spans="1:6" ht="15">
      <c r="A59" s="632"/>
      <c r="B59" s="633" t="s">
        <v>247</v>
      </c>
      <c r="C59" s="598">
        <v>-16270736</v>
      </c>
      <c r="D59" s="598">
        <v>5184051</v>
      </c>
      <c r="E59" s="599" t="s">
        <v>440</v>
      </c>
      <c r="F59" s="598">
        <v>3259343</v>
      </c>
    </row>
    <row r="60" spans="1:6" ht="15">
      <c r="A60" s="632"/>
      <c r="B60" s="633" t="s">
        <v>248</v>
      </c>
      <c r="C60" s="598">
        <v>16270736</v>
      </c>
      <c r="D60" s="598">
        <v>-5184051</v>
      </c>
      <c r="E60" s="599" t="s">
        <v>440</v>
      </c>
      <c r="F60" s="598">
        <v>-3259343</v>
      </c>
    </row>
    <row r="61" spans="1:6" ht="15">
      <c r="A61" s="631" t="s">
        <v>249</v>
      </c>
      <c r="B61" s="634" t="s">
        <v>250</v>
      </c>
      <c r="C61" s="598">
        <v>16283808</v>
      </c>
      <c r="D61" s="598">
        <v>-5087414</v>
      </c>
      <c r="E61" s="599" t="s">
        <v>440</v>
      </c>
      <c r="F61" s="598">
        <v>-3105698</v>
      </c>
    </row>
    <row r="62" spans="1:6" ht="15">
      <c r="A62" s="595" t="s">
        <v>951</v>
      </c>
      <c r="B62" s="604" t="s">
        <v>510</v>
      </c>
      <c r="C62" s="605">
        <v>1112288</v>
      </c>
      <c r="D62" s="605">
        <v>778534</v>
      </c>
      <c r="E62" s="614" t="s">
        <v>440</v>
      </c>
      <c r="F62" s="608">
        <v>846582</v>
      </c>
    </row>
    <row r="63" spans="1:6" ht="15">
      <c r="A63" s="595" t="s">
        <v>251</v>
      </c>
      <c r="B63" s="604" t="s">
        <v>252</v>
      </c>
      <c r="C63" s="605">
        <v>15171520</v>
      </c>
      <c r="D63" s="605">
        <v>-1047590</v>
      </c>
      <c r="E63" s="614" t="s">
        <v>440</v>
      </c>
      <c r="F63" s="608">
        <v>-2899020</v>
      </c>
    </row>
    <row r="64" spans="1:6" ht="15">
      <c r="A64" s="595" t="s">
        <v>253</v>
      </c>
      <c r="B64" s="604" t="s">
        <v>254</v>
      </c>
      <c r="C64" s="605">
        <v>0</v>
      </c>
      <c r="D64" s="605">
        <v>-4818358</v>
      </c>
      <c r="E64" s="614" t="s">
        <v>440</v>
      </c>
      <c r="F64" s="608">
        <v>-1053260</v>
      </c>
    </row>
    <row r="65" spans="1:6" ht="15">
      <c r="A65" s="631" t="s">
        <v>957</v>
      </c>
      <c r="B65" s="633" t="s">
        <v>449</v>
      </c>
      <c r="C65" s="598">
        <v>-24810</v>
      </c>
      <c r="D65" s="602">
        <v>13363</v>
      </c>
      <c r="E65" s="603" t="s">
        <v>440</v>
      </c>
      <c r="F65" s="602">
        <v>6355</v>
      </c>
    </row>
    <row r="66" spans="1:6" ht="15">
      <c r="A66" s="624" t="s">
        <v>1089</v>
      </c>
      <c r="B66" s="635" t="s">
        <v>451</v>
      </c>
      <c r="C66" s="598">
        <v>11738</v>
      </c>
      <c r="D66" s="602">
        <v>-110000</v>
      </c>
      <c r="E66" s="603" t="s">
        <v>440</v>
      </c>
      <c r="F66" s="602">
        <v>-160000</v>
      </c>
    </row>
    <row r="67" spans="1:6" ht="15">
      <c r="A67" s="636"/>
      <c r="B67" s="637"/>
      <c r="C67" s="638"/>
      <c r="D67" s="638"/>
      <c r="E67" s="639"/>
      <c r="F67" s="638"/>
    </row>
    <row r="68" spans="1:6" ht="15.75">
      <c r="A68" s="640"/>
      <c r="B68" s="641"/>
      <c r="C68" s="590"/>
      <c r="D68" s="638"/>
      <c r="E68" s="590"/>
      <c r="F68" s="638"/>
    </row>
    <row r="69" spans="1:6" ht="15">
      <c r="A69" s="642" t="s">
        <v>409</v>
      </c>
      <c r="B69" s="643"/>
      <c r="C69" s="644"/>
      <c r="D69" s="644"/>
      <c r="E69" s="645"/>
      <c r="F69" s="645" t="s">
        <v>455</v>
      </c>
    </row>
    <row r="70" spans="1:6" ht="15">
      <c r="A70" s="642"/>
      <c r="B70" s="643"/>
      <c r="C70" s="644"/>
      <c r="D70" s="644"/>
      <c r="E70" s="645"/>
      <c r="F70" s="645"/>
    </row>
    <row r="71" spans="1:6" ht="15">
      <c r="A71" s="642"/>
      <c r="B71" s="643"/>
      <c r="C71" s="644"/>
      <c r="D71" s="644"/>
      <c r="E71" s="645"/>
      <c r="F71" s="645"/>
    </row>
    <row r="72" spans="1:6" ht="15">
      <c r="A72" s="646" t="s">
        <v>410</v>
      </c>
      <c r="B72" s="647"/>
      <c r="C72" s="643"/>
      <c r="D72" s="648"/>
      <c r="E72" s="583"/>
      <c r="F72" s="583"/>
    </row>
    <row r="73" spans="1:6" ht="15">
      <c r="A73" s="649"/>
      <c r="B73" s="647"/>
      <c r="C73" s="643"/>
      <c r="D73" s="648"/>
      <c r="E73" s="583"/>
      <c r="F73" s="583"/>
    </row>
    <row r="74" spans="1:6" ht="15">
      <c r="A74" s="650"/>
      <c r="B74" s="647"/>
      <c r="C74" s="643"/>
      <c r="D74" s="648"/>
      <c r="E74" s="583"/>
      <c r="F74" s="583"/>
    </row>
    <row r="75" spans="1:6" ht="15">
      <c r="A75" s="650"/>
      <c r="B75" s="647"/>
      <c r="C75" s="643"/>
      <c r="D75" s="648"/>
      <c r="E75" s="583"/>
      <c r="F75" s="583"/>
    </row>
    <row r="76" spans="1:6" ht="15">
      <c r="A76" s="650"/>
      <c r="B76" s="647"/>
      <c r="C76" s="643"/>
      <c r="D76" s="648"/>
      <c r="E76" s="583"/>
      <c r="F76" s="583"/>
    </row>
    <row r="77" spans="1:6" ht="15">
      <c r="A77" s="650"/>
      <c r="B77" s="647"/>
      <c r="C77" s="643"/>
      <c r="D77" s="648"/>
      <c r="E77" s="583"/>
      <c r="F77" s="583"/>
    </row>
    <row r="78" spans="1:6" ht="15">
      <c r="A78" s="649"/>
      <c r="B78" s="651"/>
      <c r="C78" s="583"/>
      <c r="D78" s="583"/>
      <c r="E78" s="583"/>
      <c r="F78" s="583"/>
    </row>
    <row r="79" spans="1:6" ht="15.75">
      <c r="A79" s="652"/>
      <c r="B79" s="653"/>
      <c r="C79" s="583"/>
      <c r="D79" s="654"/>
      <c r="E79" s="655"/>
      <c r="F79" s="656"/>
    </row>
    <row r="80" spans="1:6" ht="15">
      <c r="A80" s="649"/>
      <c r="B80" s="657"/>
      <c r="C80" s="654"/>
      <c r="D80" s="654"/>
      <c r="E80" s="658"/>
      <c r="F80" s="659"/>
    </row>
    <row r="81" spans="1:6" ht="15">
      <c r="A81" s="649"/>
      <c r="B81" s="657"/>
      <c r="C81" s="654"/>
      <c r="D81" s="654"/>
      <c r="E81" s="658"/>
      <c r="F81" s="659"/>
    </row>
    <row r="82" spans="1:6" ht="15">
      <c r="A82" s="660"/>
      <c r="B82" s="661"/>
      <c r="C82" s="662"/>
      <c r="D82" s="662"/>
      <c r="E82" s="663"/>
      <c r="F82" s="662"/>
    </row>
    <row r="83" spans="1:3" ht="15.75">
      <c r="A83" s="664"/>
      <c r="B83" s="665"/>
      <c r="C83" s="666"/>
    </row>
    <row r="84" spans="1:3" ht="15.75">
      <c r="A84" s="664"/>
      <c r="B84" s="665"/>
      <c r="C84" s="666"/>
    </row>
    <row r="85" spans="1:3" ht="15.75">
      <c r="A85" s="667"/>
      <c r="B85" s="668"/>
      <c r="C85" s="669"/>
    </row>
    <row r="86" spans="1:3" ht="15.75">
      <c r="A86" s="667"/>
      <c r="B86" s="668"/>
      <c r="C86" s="669"/>
    </row>
    <row r="87" spans="1:3" ht="15.75">
      <c r="A87" s="670"/>
      <c r="B87" s="665"/>
      <c r="C87" s="666"/>
    </row>
    <row r="88" spans="1:3" ht="15.75">
      <c r="A88" s="667"/>
      <c r="B88" s="668"/>
      <c r="C88" s="669"/>
    </row>
    <row r="89" spans="1:3" ht="15.75">
      <c r="A89" s="667"/>
      <c r="B89" s="668"/>
      <c r="C89" s="669"/>
    </row>
    <row r="90" spans="1:3" ht="15.75">
      <c r="A90" s="667"/>
      <c r="B90" s="668"/>
      <c r="C90" s="669"/>
    </row>
    <row r="91" spans="1:3" ht="15.75">
      <c r="A91" s="667"/>
      <c r="B91" s="668"/>
      <c r="C91" s="669"/>
    </row>
    <row r="92" spans="1:3" ht="15.75">
      <c r="A92" s="667"/>
      <c r="B92" s="668"/>
      <c r="C92" s="669"/>
    </row>
    <row r="93" spans="1:3" ht="15.75">
      <c r="A93" s="667"/>
      <c r="B93" s="668"/>
      <c r="C93" s="669"/>
    </row>
    <row r="94" spans="1:3" ht="15.75">
      <c r="A94" s="667"/>
      <c r="B94" s="668"/>
      <c r="C94" s="669"/>
    </row>
    <row r="95" spans="1:3" ht="15.75">
      <c r="A95" s="667"/>
      <c r="B95" s="668"/>
      <c r="C95" s="669"/>
    </row>
    <row r="96" spans="1:3" ht="15.75">
      <c r="A96" s="664"/>
      <c r="B96" s="665"/>
      <c r="C96" s="669"/>
    </row>
    <row r="97" spans="1:3" ht="15.75">
      <c r="A97" s="664"/>
      <c r="B97" s="665"/>
      <c r="C97" s="669"/>
    </row>
    <row r="98" spans="1:3" ht="15.75">
      <c r="A98" s="664"/>
      <c r="B98" s="665"/>
      <c r="C98" s="669"/>
    </row>
    <row r="99" spans="1:2" ht="15.75">
      <c r="A99" s="664"/>
      <c r="B99" s="665"/>
    </row>
    <row r="100" spans="1:2" ht="15.75">
      <c r="A100" s="942"/>
      <c r="B100" s="942"/>
    </row>
    <row r="101" spans="1:2" ht="15.75">
      <c r="A101" s="671"/>
      <c r="B101" s="672"/>
    </row>
    <row r="102" spans="1:2" ht="15.75">
      <c r="A102" s="671"/>
      <c r="B102" s="672"/>
    </row>
    <row r="103" ht="15.75">
      <c r="B103" s="673"/>
    </row>
    <row r="110" ht="15.75">
      <c r="B110" s="673"/>
    </row>
    <row r="117" ht="15.75">
      <c r="B117" s="673"/>
    </row>
    <row r="119" ht="15.75">
      <c r="B119" s="673"/>
    </row>
    <row r="121" ht="15.75">
      <c r="B121" s="673"/>
    </row>
    <row r="123" ht="15.75">
      <c r="B123" s="673"/>
    </row>
    <row r="125" ht="15.75">
      <c r="B125" s="673"/>
    </row>
    <row r="127" ht="15.75">
      <c r="B127" s="673"/>
    </row>
    <row r="129" ht="15.75">
      <c r="B129" s="673"/>
    </row>
    <row r="135" ht="15.75">
      <c r="B135" s="673"/>
    </row>
  </sheetData>
  <sheetProtection/>
  <mergeCells count="7">
    <mergeCell ref="A8:F8"/>
    <mergeCell ref="A100:B100"/>
    <mergeCell ref="A2:F2"/>
    <mergeCell ref="A3:F3"/>
    <mergeCell ref="A4:F4"/>
    <mergeCell ref="A6:F6"/>
    <mergeCell ref="A7:F7"/>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16"/>
  <dimension ref="A1:F49"/>
  <sheetViews>
    <sheetView zoomScalePageLayoutView="0" workbookViewId="0" topLeftCell="A1">
      <selection activeCell="I17" sqref="I17"/>
    </sheetView>
  </sheetViews>
  <sheetFormatPr defaultColWidth="9.140625" defaultRowHeight="15"/>
  <cols>
    <col min="1" max="1" width="11.57421875" style="210" customWidth="1"/>
    <col min="2" max="2" width="49.421875" style="210" customWidth="1"/>
    <col min="3" max="4" width="15.7109375" style="675" customWidth="1"/>
  </cols>
  <sheetData>
    <row r="1" spans="1:6" ht="66" customHeight="1">
      <c r="A1" s="580"/>
      <c r="B1" s="580"/>
      <c r="C1" s="580"/>
      <c r="D1" s="580"/>
      <c r="E1" s="580"/>
      <c r="F1" s="580"/>
    </row>
    <row r="2" spans="1:4" ht="15">
      <c r="A2" s="842" t="s">
        <v>424</v>
      </c>
      <c r="B2" s="842"/>
      <c r="C2" s="842"/>
      <c r="D2" s="889"/>
    </row>
    <row r="3" spans="1:4" ht="15.75">
      <c r="A3" s="844" t="s">
        <v>425</v>
      </c>
      <c r="B3" s="844"/>
      <c r="C3" s="844"/>
      <c r="D3" s="889"/>
    </row>
    <row r="4" spans="1:4" ht="15">
      <c r="A4" s="853" t="s">
        <v>426</v>
      </c>
      <c r="B4" s="889"/>
      <c r="C4" s="889"/>
      <c r="D4" s="889"/>
    </row>
    <row r="5" spans="1:4" ht="15">
      <c r="A5" s="674" t="s">
        <v>837</v>
      </c>
      <c r="B5" s="268"/>
      <c r="C5" s="268"/>
      <c r="D5" s="582" t="s">
        <v>411</v>
      </c>
    </row>
    <row r="6" spans="1:4" ht="15">
      <c r="A6" s="853" t="s">
        <v>429</v>
      </c>
      <c r="B6" s="853"/>
      <c r="C6" s="853"/>
      <c r="D6" s="889"/>
    </row>
    <row r="7" spans="1:4" ht="15.75">
      <c r="A7" s="944" t="s">
        <v>412</v>
      </c>
      <c r="B7" s="945"/>
      <c r="C7" s="945"/>
      <c r="D7" s="945"/>
    </row>
    <row r="8" spans="1:4" ht="15.75">
      <c r="A8" s="946" t="s">
        <v>413</v>
      </c>
      <c r="B8" s="946"/>
      <c r="C8" s="946"/>
      <c r="D8" s="946"/>
    </row>
    <row r="9" spans="1:4" ht="15">
      <c r="A9" s="675"/>
      <c r="B9" s="676"/>
      <c r="C9" s="677"/>
      <c r="D9" s="587" t="s">
        <v>414</v>
      </c>
    </row>
    <row r="10" spans="1:4" ht="15.75">
      <c r="A10" s="678"/>
      <c r="B10" s="679"/>
      <c r="C10" s="679"/>
      <c r="D10" s="680" t="s">
        <v>461</v>
      </c>
    </row>
    <row r="11" spans="1:4" ht="25.5">
      <c r="A11" s="230" t="s">
        <v>599</v>
      </c>
      <c r="B11" s="593" t="s">
        <v>462</v>
      </c>
      <c r="C11" s="520" t="s">
        <v>464</v>
      </c>
      <c r="D11" s="681" t="s">
        <v>437</v>
      </c>
    </row>
    <row r="12" spans="1:4" ht="15">
      <c r="A12" s="520" t="s">
        <v>331</v>
      </c>
      <c r="B12" s="520" t="s">
        <v>415</v>
      </c>
      <c r="C12" s="682" t="s">
        <v>416</v>
      </c>
      <c r="D12" s="683">
        <v>4</v>
      </c>
    </row>
    <row r="13" spans="1:4" ht="15">
      <c r="A13" s="610"/>
      <c r="B13" s="684" t="s">
        <v>417</v>
      </c>
      <c r="C13" s="685">
        <v>74414</v>
      </c>
      <c r="D13" s="685">
        <v>22117</v>
      </c>
    </row>
    <row r="14" spans="1:4" ht="15">
      <c r="A14" s="686" t="s">
        <v>301</v>
      </c>
      <c r="B14" s="687" t="s">
        <v>1244</v>
      </c>
      <c r="C14" s="685">
        <v>74414</v>
      </c>
      <c r="D14" s="685">
        <v>22117</v>
      </c>
    </row>
    <row r="15" spans="1:4" ht="25.5">
      <c r="A15" s="688" t="s">
        <v>302</v>
      </c>
      <c r="B15" s="689" t="s">
        <v>1246</v>
      </c>
      <c r="C15" s="690">
        <v>-335</v>
      </c>
      <c r="D15" s="685">
        <v>-38</v>
      </c>
    </row>
    <row r="16" spans="1:4" ht="25.5">
      <c r="A16" s="688" t="s">
        <v>305</v>
      </c>
      <c r="B16" s="689" t="s">
        <v>1248</v>
      </c>
      <c r="C16" s="690">
        <v>13553</v>
      </c>
      <c r="D16" s="685">
        <v>12650</v>
      </c>
    </row>
    <row r="17" spans="1:4" ht="15">
      <c r="A17" s="691" t="s">
        <v>306</v>
      </c>
      <c r="B17" s="689" t="s">
        <v>1250</v>
      </c>
      <c r="C17" s="690">
        <v>61196</v>
      </c>
      <c r="D17" s="685">
        <v>9505</v>
      </c>
    </row>
    <row r="18" spans="1:4" ht="15">
      <c r="A18" s="610"/>
      <c r="B18" s="684" t="s">
        <v>418</v>
      </c>
      <c r="C18" s="685">
        <v>57454</v>
      </c>
      <c r="D18" s="685">
        <v>20350</v>
      </c>
    </row>
    <row r="19" spans="1:4" ht="15">
      <c r="A19" s="692" t="s">
        <v>970</v>
      </c>
      <c r="B19" s="693" t="s">
        <v>971</v>
      </c>
      <c r="C19" s="690">
        <v>3292</v>
      </c>
      <c r="D19" s="685">
        <v>2108</v>
      </c>
    </row>
    <row r="20" spans="1:4" ht="15">
      <c r="A20" s="692" t="s">
        <v>976</v>
      </c>
      <c r="B20" s="694" t="s">
        <v>1252</v>
      </c>
      <c r="C20" s="690">
        <v>54162</v>
      </c>
      <c r="D20" s="685">
        <v>18242</v>
      </c>
    </row>
    <row r="21" spans="1:4" ht="15">
      <c r="A21" s="694"/>
      <c r="B21" s="684" t="s">
        <v>419</v>
      </c>
      <c r="C21" s="685">
        <v>57454</v>
      </c>
      <c r="D21" s="685">
        <v>20350</v>
      </c>
    </row>
    <row r="22" spans="1:4" ht="15">
      <c r="A22" s="695" t="s">
        <v>5</v>
      </c>
      <c r="B22" s="687" t="s">
        <v>860</v>
      </c>
      <c r="C22" s="685">
        <v>57454</v>
      </c>
      <c r="D22" s="685">
        <v>20350</v>
      </c>
    </row>
    <row r="23" spans="1:4" ht="15">
      <c r="A23" s="695" t="s">
        <v>7</v>
      </c>
      <c r="B23" s="684" t="s">
        <v>862</v>
      </c>
      <c r="C23" s="602">
        <v>57454</v>
      </c>
      <c r="D23" s="685">
        <v>20350</v>
      </c>
    </row>
    <row r="24" spans="1:4" ht="15">
      <c r="A24" s="695">
        <v>1000</v>
      </c>
      <c r="B24" s="684" t="s">
        <v>864</v>
      </c>
      <c r="C24" s="602">
        <v>33963</v>
      </c>
      <c r="D24" s="685">
        <v>6935</v>
      </c>
    </row>
    <row r="25" spans="1:4" ht="15">
      <c r="A25" s="696">
        <v>1100</v>
      </c>
      <c r="B25" s="697" t="s">
        <v>866</v>
      </c>
      <c r="C25" s="608">
        <v>28372</v>
      </c>
      <c r="D25" s="685">
        <v>5646</v>
      </c>
    </row>
    <row r="26" spans="1:4" ht="25.5">
      <c r="A26" s="696">
        <v>1200</v>
      </c>
      <c r="B26" s="697" t="s">
        <v>868</v>
      </c>
      <c r="C26" s="608">
        <v>5591</v>
      </c>
      <c r="D26" s="685">
        <v>1289</v>
      </c>
    </row>
    <row r="27" spans="1:4" ht="15">
      <c r="A27" s="695">
        <v>2000</v>
      </c>
      <c r="B27" s="684" t="s">
        <v>870</v>
      </c>
      <c r="C27" s="608">
        <v>23491</v>
      </c>
      <c r="D27" s="690">
        <v>13415</v>
      </c>
    </row>
    <row r="28" spans="1:4" ht="15">
      <c r="A28" s="698"/>
      <c r="B28" s="635" t="s">
        <v>420</v>
      </c>
      <c r="C28" s="602">
        <v>16960</v>
      </c>
      <c r="D28" s="685">
        <v>1767</v>
      </c>
    </row>
    <row r="29" spans="1:4" ht="15">
      <c r="A29" s="699"/>
      <c r="B29" s="684" t="s">
        <v>421</v>
      </c>
      <c r="C29" s="602">
        <v>-16960</v>
      </c>
      <c r="D29" s="685">
        <v>-1767</v>
      </c>
    </row>
    <row r="30" spans="1:4" ht="15">
      <c r="A30" s="700" t="s">
        <v>249</v>
      </c>
      <c r="B30" s="701" t="s">
        <v>422</v>
      </c>
      <c r="C30" s="602">
        <v>-16960</v>
      </c>
      <c r="D30" s="685">
        <v>-1767</v>
      </c>
    </row>
    <row r="31" spans="1:4" ht="15">
      <c r="A31" s="702" t="s">
        <v>951</v>
      </c>
      <c r="B31" s="697" t="s">
        <v>510</v>
      </c>
      <c r="C31" s="608">
        <v>-5652</v>
      </c>
      <c r="D31" s="685">
        <v>42969</v>
      </c>
    </row>
    <row r="32" spans="1:4" ht="15">
      <c r="A32" s="702" t="s">
        <v>251</v>
      </c>
      <c r="B32" s="697" t="s">
        <v>252</v>
      </c>
      <c r="C32" s="608">
        <v>422861</v>
      </c>
      <c r="D32" s="685">
        <v>389433</v>
      </c>
    </row>
    <row r="33" spans="1:4" ht="15">
      <c r="A33" s="702" t="s">
        <v>253</v>
      </c>
      <c r="B33" s="697" t="s">
        <v>254</v>
      </c>
      <c r="C33" s="608">
        <v>-434169</v>
      </c>
      <c r="D33" s="690">
        <v>-434169</v>
      </c>
    </row>
    <row r="34" spans="1:4" ht="15">
      <c r="A34" s="703"/>
      <c r="B34" s="704"/>
      <c r="C34" s="705"/>
      <c r="D34" s="706"/>
    </row>
    <row r="35" spans="1:4" ht="15">
      <c r="A35" s="703"/>
      <c r="B35" s="704"/>
      <c r="C35" s="705"/>
      <c r="D35" s="706"/>
    </row>
    <row r="36" spans="1:4" ht="15">
      <c r="A36" s="707"/>
      <c r="B36" s="675"/>
      <c r="C36" s="708"/>
      <c r="D36" s="708"/>
    </row>
    <row r="37" spans="1:4" ht="15">
      <c r="A37" s="646" t="s">
        <v>423</v>
      </c>
      <c r="B37" s="675"/>
      <c r="D37" s="709" t="s">
        <v>455</v>
      </c>
    </row>
    <row r="38" spans="1:4" ht="15">
      <c r="A38" s="646"/>
      <c r="B38" s="675"/>
      <c r="D38" s="709"/>
    </row>
    <row r="39" spans="1:4" ht="15">
      <c r="A39" s="646"/>
      <c r="B39" s="675"/>
      <c r="D39" s="709"/>
    </row>
    <row r="40" spans="1:4" ht="15">
      <c r="A40" s="710" t="s">
        <v>410</v>
      </c>
      <c r="B40" s="675"/>
      <c r="C40" s="708"/>
      <c r="D40" s="708"/>
    </row>
    <row r="41" spans="1:4" ht="15">
      <c r="A41" s="707"/>
      <c r="B41" s="708"/>
      <c r="C41" s="708"/>
      <c r="D41" s="708"/>
    </row>
    <row r="42" spans="1:4" ht="15">
      <c r="A42" s="707"/>
      <c r="B42" s="708"/>
      <c r="C42" s="708"/>
      <c r="D42" s="711"/>
    </row>
    <row r="43" spans="1:4" ht="15">
      <c r="A43" s="707"/>
      <c r="B43" s="708"/>
      <c r="C43" s="708"/>
      <c r="D43" s="711"/>
    </row>
    <row r="44" spans="1:4" ht="15">
      <c r="A44" s="707"/>
      <c r="B44" s="708"/>
      <c r="C44" s="708"/>
      <c r="D44" s="708"/>
    </row>
    <row r="45" spans="1:4" ht="15">
      <c r="A45" s="707"/>
      <c r="B45" s="708"/>
      <c r="C45" s="708"/>
      <c r="D45" s="708"/>
    </row>
    <row r="46" spans="1:4" ht="15">
      <c r="A46" s="707"/>
      <c r="B46" s="708"/>
      <c r="C46" s="708"/>
      <c r="D46" s="708"/>
    </row>
    <row r="47" spans="1:4" ht="15">
      <c r="A47" s="707"/>
      <c r="B47" s="708"/>
      <c r="C47" s="708"/>
      <c r="D47" s="708"/>
    </row>
    <row r="48" spans="2:4" ht="15">
      <c r="B48" s="709"/>
      <c r="C48" s="709"/>
      <c r="D48" s="709"/>
    </row>
    <row r="49" spans="1:4" ht="15.75">
      <c r="A49" s="678"/>
      <c r="B49" s="679"/>
      <c r="C49" s="679"/>
      <c r="D49" s="679"/>
    </row>
  </sheetData>
  <sheetProtection/>
  <mergeCells count="6">
    <mergeCell ref="A8:D8"/>
    <mergeCell ref="A2:D2"/>
    <mergeCell ref="A3:D3"/>
    <mergeCell ref="A4:D4"/>
    <mergeCell ref="A6:D6"/>
    <mergeCell ref="A7:D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F215"/>
  <sheetViews>
    <sheetView zoomScalePageLayoutView="0" workbookViewId="0" topLeftCell="A1">
      <selection activeCell="D12" sqref="D12"/>
    </sheetView>
  </sheetViews>
  <sheetFormatPr defaultColWidth="9.140625" defaultRowHeight="15"/>
  <cols>
    <col min="1" max="1" width="6.57421875" style="643" customWidth="1"/>
    <col min="2" max="2" width="46.421875" style="761" customWidth="1"/>
    <col min="3" max="3" width="14.28125" style="760" customWidth="1"/>
    <col min="4" max="4" width="15.00390625" style="760" customWidth="1"/>
    <col min="5" max="5" width="11.8515625" style="760" customWidth="1"/>
    <col min="6" max="6" width="13.8515625" style="760" customWidth="1"/>
  </cols>
  <sheetData>
    <row r="1" spans="1:6" ht="56.25" customHeight="1">
      <c r="A1" s="857"/>
      <c r="B1" s="857"/>
      <c r="C1" s="857"/>
      <c r="D1" s="857"/>
      <c r="E1" s="857"/>
      <c r="F1" s="857"/>
    </row>
    <row r="2" spans="1:6" ht="15">
      <c r="A2" s="858" t="s">
        <v>424</v>
      </c>
      <c r="B2" s="858"/>
      <c r="C2" s="858"/>
      <c r="D2" s="858"/>
      <c r="E2" s="858"/>
      <c r="F2" s="858"/>
    </row>
    <row r="3" spans="1:6" ht="15.75">
      <c r="A3" s="851" t="s">
        <v>425</v>
      </c>
      <c r="B3" s="851"/>
      <c r="C3" s="851"/>
      <c r="D3" s="851"/>
      <c r="E3" s="851"/>
      <c r="F3" s="851"/>
    </row>
    <row r="4" spans="1:6" ht="15">
      <c r="A4" s="852" t="s">
        <v>426</v>
      </c>
      <c r="B4" s="852"/>
      <c r="C4" s="852"/>
      <c r="D4" s="852"/>
      <c r="E4" s="852"/>
      <c r="F4" s="852"/>
    </row>
    <row r="5" spans="1:6" ht="15">
      <c r="A5" s="744" t="s">
        <v>427</v>
      </c>
      <c r="B5" s="8"/>
      <c r="C5" s="10"/>
      <c r="D5" s="11"/>
      <c r="E5" s="12"/>
      <c r="F5" s="13" t="s">
        <v>457</v>
      </c>
    </row>
    <row r="6" spans="1:6" ht="15">
      <c r="A6" s="859" t="s">
        <v>429</v>
      </c>
      <c r="B6" s="859"/>
      <c r="C6" s="859"/>
      <c r="D6" s="859"/>
      <c r="E6" s="859"/>
      <c r="F6" s="859"/>
    </row>
    <row r="7" spans="1:6" ht="15.75">
      <c r="A7" s="860" t="s">
        <v>458</v>
      </c>
      <c r="B7" s="861"/>
      <c r="C7" s="861"/>
      <c r="D7" s="861"/>
      <c r="E7" s="861"/>
      <c r="F7" s="861"/>
    </row>
    <row r="8" spans="1:6" ht="15.75">
      <c r="A8" s="856" t="s">
        <v>459</v>
      </c>
      <c r="B8" s="856"/>
      <c r="C8" s="856"/>
      <c r="D8" s="856"/>
      <c r="E8" s="856"/>
      <c r="F8" s="856"/>
    </row>
    <row r="9" spans="1:6" ht="15">
      <c r="A9" s="744"/>
      <c r="B9" s="8"/>
      <c r="C9" s="10"/>
      <c r="D9" s="11"/>
      <c r="E9" s="12"/>
      <c r="F9" s="587" t="s">
        <v>460</v>
      </c>
    </row>
    <row r="10" spans="2:6" ht="15">
      <c r="B10" s="746"/>
      <c r="C10" s="675"/>
      <c r="D10" s="675"/>
      <c r="E10" s="675"/>
      <c r="F10" s="680" t="s">
        <v>461</v>
      </c>
    </row>
    <row r="11" spans="1:6" ht="38.25">
      <c r="A11" s="747"/>
      <c r="B11" s="606" t="s">
        <v>462</v>
      </c>
      <c r="C11" s="593" t="s">
        <v>463</v>
      </c>
      <c r="D11" s="593" t="s">
        <v>464</v>
      </c>
      <c r="E11" s="593" t="s">
        <v>465</v>
      </c>
      <c r="F11" s="593" t="s">
        <v>466</v>
      </c>
    </row>
    <row r="12" spans="1:6" ht="15">
      <c r="A12" s="748">
        <v>1</v>
      </c>
      <c r="B12" s="606">
        <v>2</v>
      </c>
      <c r="C12" s="696">
        <v>3</v>
      </c>
      <c r="D12" s="696">
        <v>4</v>
      </c>
      <c r="E12" s="696">
        <v>5</v>
      </c>
      <c r="F12" s="696">
        <v>6</v>
      </c>
    </row>
    <row r="13" spans="1:6" ht="15">
      <c r="A13" s="236" t="s">
        <v>467</v>
      </c>
      <c r="B13" s="236" t="s">
        <v>468</v>
      </c>
      <c r="C13" s="248">
        <v>4154075182</v>
      </c>
      <c r="D13" s="248">
        <v>570082476</v>
      </c>
      <c r="E13" s="249">
        <v>13.723451093765012</v>
      </c>
      <c r="F13" s="248">
        <v>265927336</v>
      </c>
    </row>
    <row r="14" spans="1:6" ht="15">
      <c r="A14" s="236"/>
      <c r="B14" s="236" t="s">
        <v>469</v>
      </c>
      <c r="C14" s="248">
        <v>2971625577</v>
      </c>
      <c r="D14" s="248">
        <v>389914678</v>
      </c>
      <c r="E14" s="249">
        <v>13.121258647720948</v>
      </c>
      <c r="F14" s="248">
        <v>170290663</v>
      </c>
    </row>
    <row r="15" spans="1:6" ht="15">
      <c r="A15" s="245"/>
      <c r="B15" s="240" t="s">
        <v>470</v>
      </c>
      <c r="C15" s="21">
        <v>1758995815</v>
      </c>
      <c r="D15" s="21">
        <v>271324541</v>
      </c>
      <c r="E15" s="22">
        <v>15.424967966737317</v>
      </c>
      <c r="F15" s="21">
        <v>102686991</v>
      </c>
    </row>
    <row r="16" spans="1:6" ht="15">
      <c r="A16" s="245"/>
      <c r="B16" s="244" t="s">
        <v>471</v>
      </c>
      <c r="C16" s="21">
        <v>240800000</v>
      </c>
      <c r="D16" s="21">
        <v>43757284</v>
      </c>
      <c r="E16" s="22">
        <v>18.17162956810631</v>
      </c>
      <c r="F16" s="21">
        <v>22677789</v>
      </c>
    </row>
    <row r="17" spans="1:6" ht="15">
      <c r="A17" s="245"/>
      <c r="B17" s="250" t="s">
        <v>472</v>
      </c>
      <c r="C17" s="21">
        <v>129600000</v>
      </c>
      <c r="D17" s="21">
        <v>21501687</v>
      </c>
      <c r="E17" s="22">
        <v>16.59080787037037</v>
      </c>
      <c r="F17" s="21">
        <v>10571853</v>
      </c>
    </row>
    <row r="18" spans="1:6" ht="15">
      <c r="A18" s="245"/>
      <c r="B18" s="250" t="s">
        <v>473</v>
      </c>
      <c r="C18" s="21">
        <v>77000000</v>
      </c>
      <c r="D18" s="21">
        <v>22255597</v>
      </c>
      <c r="E18" s="22">
        <v>28.903372727272725</v>
      </c>
      <c r="F18" s="21">
        <v>12105936</v>
      </c>
    </row>
    <row r="19" spans="1:6" ht="15">
      <c r="A19" s="245"/>
      <c r="B19" s="251" t="s">
        <v>474</v>
      </c>
      <c r="C19" s="21">
        <v>111200000</v>
      </c>
      <c r="D19" s="21">
        <v>22255369</v>
      </c>
      <c r="E19" s="22">
        <v>20.013821043165468</v>
      </c>
      <c r="F19" s="21">
        <v>12108030</v>
      </c>
    </row>
    <row r="20" spans="1:6" ht="15">
      <c r="A20" s="245"/>
      <c r="B20" s="244" t="s">
        <v>475</v>
      </c>
      <c r="C20" s="21">
        <v>1499895815</v>
      </c>
      <c r="D20" s="21">
        <v>224426719</v>
      </c>
      <c r="E20" s="22">
        <v>14.96282053430491</v>
      </c>
      <c r="F20" s="21">
        <v>78676469</v>
      </c>
    </row>
    <row r="21" spans="1:6" ht="15">
      <c r="A21" s="245"/>
      <c r="B21" s="250" t="s">
        <v>476</v>
      </c>
      <c r="C21" s="21">
        <v>939285490</v>
      </c>
      <c r="D21" s="21">
        <v>136834725</v>
      </c>
      <c r="E21" s="22">
        <v>14.567958991892871</v>
      </c>
      <c r="F21" s="21">
        <v>36735113</v>
      </c>
    </row>
    <row r="22" spans="1:6" ht="15">
      <c r="A22" s="245"/>
      <c r="B22" s="250" t="s">
        <v>477</v>
      </c>
      <c r="C22" s="21">
        <v>476851696</v>
      </c>
      <c r="D22" s="21">
        <v>76740088</v>
      </c>
      <c r="E22" s="22">
        <v>16.093072257836745</v>
      </c>
      <c r="F22" s="21">
        <v>37844250</v>
      </c>
    </row>
    <row r="23" spans="1:6" ht="26.25">
      <c r="A23" s="245"/>
      <c r="B23" s="250" t="s">
        <v>478</v>
      </c>
      <c r="C23" s="21">
        <v>77695629</v>
      </c>
      <c r="D23" s="21">
        <v>9336483</v>
      </c>
      <c r="E23" s="22">
        <v>12.016741636778564</v>
      </c>
      <c r="F23" s="21">
        <v>4534996</v>
      </c>
    </row>
    <row r="24" spans="1:6" ht="15">
      <c r="A24" s="245"/>
      <c r="B24" s="251" t="s">
        <v>479</v>
      </c>
      <c r="C24" s="21">
        <v>10752000</v>
      </c>
      <c r="D24" s="21">
        <v>601662</v>
      </c>
      <c r="E24" s="22">
        <v>5.595814732142857</v>
      </c>
      <c r="F24" s="21">
        <v>306959</v>
      </c>
    </row>
    <row r="25" spans="1:6" ht="15">
      <c r="A25" s="245"/>
      <c r="B25" s="251" t="s">
        <v>480</v>
      </c>
      <c r="C25" s="21">
        <v>600000</v>
      </c>
      <c r="D25" s="21">
        <v>116304</v>
      </c>
      <c r="E25" s="22">
        <v>19.384</v>
      </c>
      <c r="F25" s="21">
        <v>59540</v>
      </c>
    </row>
    <row r="26" spans="1:6" ht="15">
      <c r="A26" s="245"/>
      <c r="B26" s="251" t="s">
        <v>481</v>
      </c>
      <c r="C26" s="21">
        <v>3500000</v>
      </c>
      <c r="D26" s="21">
        <v>1816993</v>
      </c>
      <c r="E26" s="22">
        <v>51.91408571428572</v>
      </c>
      <c r="F26" s="21">
        <v>916582</v>
      </c>
    </row>
    <row r="27" spans="1:6" ht="15">
      <c r="A27" s="245"/>
      <c r="B27" s="251" t="s">
        <v>482</v>
      </c>
      <c r="C27" s="21">
        <v>555000</v>
      </c>
      <c r="D27" s="21">
        <v>60452</v>
      </c>
      <c r="E27" s="22">
        <v>10.892252252252252</v>
      </c>
      <c r="F27" s="21">
        <v>-1156</v>
      </c>
    </row>
    <row r="28" spans="1:6" ht="15">
      <c r="A28" s="245"/>
      <c r="B28" s="251" t="s">
        <v>483</v>
      </c>
      <c r="C28" s="21">
        <v>45288629</v>
      </c>
      <c r="D28" s="21">
        <v>6187963</v>
      </c>
      <c r="E28" s="22">
        <v>13.663392194981217</v>
      </c>
      <c r="F28" s="21">
        <v>2908230</v>
      </c>
    </row>
    <row r="29" spans="1:6" ht="15">
      <c r="A29" s="245"/>
      <c r="B29" s="251" t="s">
        <v>484</v>
      </c>
      <c r="C29" s="21">
        <v>17000000</v>
      </c>
      <c r="D29" s="21">
        <v>553109</v>
      </c>
      <c r="E29" s="22">
        <v>3.2535823529411765</v>
      </c>
      <c r="F29" s="21">
        <v>344841</v>
      </c>
    </row>
    <row r="30" spans="1:6" ht="26.25">
      <c r="A30" s="245"/>
      <c r="B30" s="250" t="s">
        <v>485</v>
      </c>
      <c r="C30" s="21">
        <v>6063000</v>
      </c>
      <c r="D30" s="21">
        <v>1515423</v>
      </c>
      <c r="E30" s="22">
        <v>24.994606630381</v>
      </c>
      <c r="F30" s="21">
        <v>-437890</v>
      </c>
    </row>
    <row r="31" spans="1:6" ht="15">
      <c r="A31" s="245"/>
      <c r="B31" s="251" t="s">
        <v>486</v>
      </c>
      <c r="C31" s="21">
        <v>6063000</v>
      </c>
      <c r="D31" s="21">
        <v>1515423</v>
      </c>
      <c r="E31" s="22">
        <v>24.994606630381</v>
      </c>
      <c r="F31" s="21">
        <v>-437890</v>
      </c>
    </row>
    <row r="32" spans="1:6" ht="15">
      <c r="A32" s="245"/>
      <c r="B32" s="244" t="s">
        <v>487</v>
      </c>
      <c r="C32" s="21">
        <v>18300000</v>
      </c>
      <c r="D32" s="21">
        <v>3044950</v>
      </c>
      <c r="E32" s="22">
        <v>16.639071038251366</v>
      </c>
      <c r="F32" s="21">
        <v>1547004</v>
      </c>
    </row>
    <row r="33" spans="1:6" ht="15">
      <c r="A33" s="245"/>
      <c r="B33" s="244" t="s">
        <v>488</v>
      </c>
      <c r="C33" s="23" t="s">
        <v>440</v>
      </c>
      <c r="D33" s="21">
        <v>3621</v>
      </c>
      <c r="E33" s="24" t="s">
        <v>440</v>
      </c>
      <c r="F33" s="21">
        <v>1785</v>
      </c>
    </row>
    <row r="34" spans="1:6" ht="26.25">
      <c r="A34" s="245"/>
      <c r="B34" s="244" t="s">
        <v>489</v>
      </c>
      <c r="C34" s="23" t="s">
        <v>440</v>
      </c>
      <c r="D34" s="21">
        <v>91967</v>
      </c>
      <c r="E34" s="24" t="s">
        <v>440</v>
      </c>
      <c r="F34" s="21">
        <v>-216056</v>
      </c>
    </row>
    <row r="35" spans="1:6" ht="15">
      <c r="A35" s="245"/>
      <c r="B35" s="240" t="s">
        <v>490</v>
      </c>
      <c r="C35" s="21">
        <v>260267440</v>
      </c>
      <c r="D35" s="21">
        <v>28303713</v>
      </c>
      <c r="E35" s="22">
        <v>10.874857415894972</v>
      </c>
      <c r="F35" s="21">
        <v>9232411</v>
      </c>
    </row>
    <row r="36" spans="1:6" ht="26.25">
      <c r="A36" s="245"/>
      <c r="B36" s="240" t="s">
        <v>491</v>
      </c>
      <c r="C36" s="21">
        <v>56355069</v>
      </c>
      <c r="D36" s="21">
        <v>8900788</v>
      </c>
      <c r="E36" s="25">
        <v>15.794121377084997</v>
      </c>
      <c r="F36" s="21">
        <v>4068417</v>
      </c>
    </row>
    <row r="37" spans="1:6" ht="15">
      <c r="A37" s="531"/>
      <c r="B37" s="749" t="s">
        <v>492</v>
      </c>
      <c r="C37" s="26">
        <v>896007253</v>
      </c>
      <c r="D37" s="26">
        <v>81368638</v>
      </c>
      <c r="E37" s="25">
        <v>9.0812476938733</v>
      </c>
      <c r="F37" s="26">
        <v>54285846</v>
      </c>
    </row>
    <row r="38" spans="1:6" ht="15">
      <c r="A38" s="531"/>
      <c r="B38" s="749" t="s">
        <v>493</v>
      </c>
      <c r="C38" s="27" t="s">
        <v>440</v>
      </c>
      <c r="D38" s="26">
        <v>16998</v>
      </c>
      <c r="E38" s="27" t="s">
        <v>440</v>
      </c>
      <c r="F38" s="26">
        <v>16998</v>
      </c>
    </row>
    <row r="39" spans="1:6" ht="15">
      <c r="A39" s="531"/>
      <c r="B39" s="750" t="s">
        <v>494</v>
      </c>
      <c r="C39" s="28" t="s">
        <v>440</v>
      </c>
      <c r="D39" s="29">
        <v>2174</v>
      </c>
      <c r="E39" s="28" t="s">
        <v>440</v>
      </c>
      <c r="F39" s="29">
        <v>2174</v>
      </c>
    </row>
    <row r="40" spans="1:6" ht="15">
      <c r="A40" s="751"/>
      <c r="B40" s="750" t="s">
        <v>495</v>
      </c>
      <c r="C40" s="28" t="s">
        <v>440</v>
      </c>
      <c r="D40" s="29">
        <v>14824</v>
      </c>
      <c r="E40" s="28" t="s">
        <v>440</v>
      </c>
      <c r="F40" s="29">
        <v>14824</v>
      </c>
    </row>
    <row r="41" spans="1:6" ht="15">
      <c r="A41" s="237" t="s">
        <v>496</v>
      </c>
      <c r="B41" s="237" t="s">
        <v>497</v>
      </c>
      <c r="C41" s="30">
        <v>2971625577</v>
      </c>
      <c r="D41" s="30">
        <v>389914678</v>
      </c>
      <c r="E41" s="31">
        <v>13.121258647720948</v>
      </c>
      <c r="F41" s="30">
        <v>170290663</v>
      </c>
    </row>
    <row r="42" spans="1:6" ht="15">
      <c r="A42" s="236"/>
      <c r="B42" s="236" t="s">
        <v>498</v>
      </c>
      <c r="C42" s="32">
        <v>1197571185</v>
      </c>
      <c r="D42" s="32">
        <v>182589279</v>
      </c>
      <c r="E42" s="33">
        <v>15.246632625015941</v>
      </c>
      <c r="F42" s="32">
        <v>96899488</v>
      </c>
    </row>
    <row r="43" spans="1:6" ht="15">
      <c r="A43" s="245"/>
      <c r="B43" s="240" t="s">
        <v>470</v>
      </c>
      <c r="C43" s="34">
        <v>1174089076</v>
      </c>
      <c r="D43" s="34">
        <v>179289393</v>
      </c>
      <c r="E43" s="35">
        <v>15.27051027600226</v>
      </c>
      <c r="F43" s="34">
        <v>95512268</v>
      </c>
    </row>
    <row r="44" spans="1:6" ht="15">
      <c r="A44" s="245"/>
      <c r="B44" s="244" t="s">
        <v>499</v>
      </c>
      <c r="C44" s="21">
        <v>1174089076</v>
      </c>
      <c r="D44" s="21">
        <v>179289393</v>
      </c>
      <c r="E44" s="35">
        <v>15.27051027600226</v>
      </c>
      <c r="F44" s="21">
        <v>95512268</v>
      </c>
    </row>
    <row r="45" spans="1:6" ht="15">
      <c r="A45" s="245"/>
      <c r="B45" s="240" t="s">
        <v>490</v>
      </c>
      <c r="C45" s="21">
        <v>8294582</v>
      </c>
      <c r="D45" s="21">
        <v>869643</v>
      </c>
      <c r="E45" s="35">
        <v>10.484470465178354</v>
      </c>
      <c r="F45" s="21">
        <v>120699</v>
      </c>
    </row>
    <row r="46" spans="1:6" ht="26.25">
      <c r="A46" s="245"/>
      <c r="B46" s="240" t="s">
        <v>491</v>
      </c>
      <c r="C46" s="21">
        <v>65947</v>
      </c>
      <c r="D46" s="21">
        <v>8762</v>
      </c>
      <c r="E46" s="35">
        <v>13.286426979240906</v>
      </c>
      <c r="F46" s="21">
        <v>3706</v>
      </c>
    </row>
    <row r="47" spans="1:6" ht="15">
      <c r="A47" s="245"/>
      <c r="B47" s="240" t="s">
        <v>493</v>
      </c>
      <c r="C47" s="21">
        <v>15121580</v>
      </c>
      <c r="D47" s="21">
        <v>2421481</v>
      </c>
      <c r="E47" s="35">
        <v>16.01341261958076</v>
      </c>
      <c r="F47" s="21">
        <v>1262815</v>
      </c>
    </row>
    <row r="48" spans="1:6" ht="15">
      <c r="A48" s="753"/>
      <c r="B48" s="752" t="s">
        <v>500</v>
      </c>
      <c r="C48" s="21">
        <v>15121580</v>
      </c>
      <c r="D48" s="21">
        <v>2421481</v>
      </c>
      <c r="E48" s="36">
        <v>16.01341261958076</v>
      </c>
      <c r="F48" s="21">
        <v>1262815</v>
      </c>
    </row>
    <row r="49" spans="1:6" ht="15">
      <c r="A49" s="236" t="s">
        <v>501</v>
      </c>
      <c r="B49" s="236" t="s">
        <v>502</v>
      </c>
      <c r="C49" s="32">
        <v>1182449605</v>
      </c>
      <c r="D49" s="30">
        <v>180167798</v>
      </c>
      <c r="E49" s="33">
        <v>15.236826773687323</v>
      </c>
      <c r="F49" s="30">
        <v>95636673</v>
      </c>
    </row>
    <row r="50" spans="1:6" ht="15">
      <c r="A50" s="236" t="s">
        <v>503</v>
      </c>
      <c r="B50" s="236" t="s">
        <v>504</v>
      </c>
      <c r="C50" s="248">
        <v>4729040901</v>
      </c>
      <c r="D50" s="238">
        <v>693882773.05</v>
      </c>
      <c r="E50" s="249">
        <v>14.672801263006036</v>
      </c>
      <c r="F50" s="238">
        <v>368127100.04999995</v>
      </c>
    </row>
    <row r="51" spans="1:6" ht="15">
      <c r="A51" s="236" t="s">
        <v>505</v>
      </c>
      <c r="B51" s="236" t="s">
        <v>506</v>
      </c>
      <c r="C51" s="248">
        <v>4334807462</v>
      </c>
      <c r="D51" s="238">
        <v>656987611.05</v>
      </c>
      <c r="E51" s="249">
        <v>15.156096708084885</v>
      </c>
      <c r="F51" s="238">
        <v>360450568.04999995</v>
      </c>
    </row>
    <row r="52" spans="1:6" ht="15">
      <c r="A52" s="236" t="s">
        <v>507</v>
      </c>
      <c r="B52" s="236" t="s">
        <v>508</v>
      </c>
      <c r="C52" s="248">
        <v>394233439</v>
      </c>
      <c r="D52" s="238">
        <v>36895162</v>
      </c>
      <c r="E52" s="249">
        <v>9.358709421906749</v>
      </c>
      <c r="F52" s="238">
        <v>7676532</v>
      </c>
    </row>
    <row r="53" spans="1:6" ht="15">
      <c r="A53" s="236"/>
      <c r="B53" s="236" t="s">
        <v>509</v>
      </c>
      <c r="C53" s="248">
        <v>-574965719</v>
      </c>
      <c r="D53" s="238">
        <v>-123800297.04999995</v>
      </c>
      <c r="E53" s="249">
        <v>21.53177014889125</v>
      </c>
      <c r="F53" s="238">
        <v>-102199764.04999995</v>
      </c>
    </row>
    <row r="54" spans="1:6" ht="15">
      <c r="A54" s="236"/>
      <c r="B54" s="236" t="s">
        <v>445</v>
      </c>
      <c r="C54" s="248">
        <v>574965719</v>
      </c>
      <c r="D54" s="238">
        <v>123800297</v>
      </c>
      <c r="E54" s="249">
        <v>21.53177014019509</v>
      </c>
      <c r="F54" s="238">
        <v>102199764</v>
      </c>
    </row>
    <row r="55" spans="1:6" ht="15">
      <c r="A55" s="245"/>
      <c r="B55" s="240" t="s">
        <v>449</v>
      </c>
      <c r="C55" s="37">
        <v>329758796</v>
      </c>
      <c r="D55" s="38">
        <v>88397958</v>
      </c>
      <c r="E55" s="39">
        <v>26.806853697998097</v>
      </c>
      <c r="F55" s="38">
        <v>90676809</v>
      </c>
    </row>
    <row r="56" spans="1:6" ht="15">
      <c r="A56" s="245"/>
      <c r="B56" s="240" t="s">
        <v>450</v>
      </c>
      <c r="C56" s="37">
        <v>-208000000</v>
      </c>
      <c r="D56" s="38">
        <v>25348687.62</v>
      </c>
      <c r="E56" s="39">
        <v>-12.186869048076924</v>
      </c>
      <c r="F56" s="38">
        <v>2482309.620000001</v>
      </c>
    </row>
    <row r="57" spans="1:6" ht="15">
      <c r="A57" s="245"/>
      <c r="B57" s="240" t="s">
        <v>451</v>
      </c>
      <c r="C57" s="40" t="s">
        <v>440</v>
      </c>
      <c r="D57" s="38">
        <v>76054</v>
      </c>
      <c r="E57" s="41" t="s">
        <v>440</v>
      </c>
      <c r="F57" s="38">
        <v>0</v>
      </c>
    </row>
    <row r="58" spans="1:6" ht="15">
      <c r="A58" s="245"/>
      <c r="B58" s="240" t="s">
        <v>510</v>
      </c>
      <c r="C58" s="37">
        <v>453206923</v>
      </c>
      <c r="D58" s="38">
        <v>9977597.379999999</v>
      </c>
      <c r="E58" s="39">
        <v>2.201554493906087</v>
      </c>
      <c r="F58" s="38">
        <v>9040645.379999999</v>
      </c>
    </row>
    <row r="59" spans="1:6" ht="39">
      <c r="A59" s="245"/>
      <c r="B59" s="244" t="s">
        <v>511</v>
      </c>
      <c r="C59" s="37">
        <v>2047506</v>
      </c>
      <c r="D59" s="38">
        <v>-3370639</v>
      </c>
      <c r="E59" s="40" t="s">
        <v>440</v>
      </c>
      <c r="F59" s="38">
        <v>-8441009</v>
      </c>
    </row>
    <row r="60" spans="1:6" ht="26.25">
      <c r="A60" s="245"/>
      <c r="B60" s="244" t="s">
        <v>512</v>
      </c>
      <c r="C60" s="37">
        <v>5781300</v>
      </c>
      <c r="D60" s="38">
        <v>-4972616</v>
      </c>
      <c r="E60" s="40" t="s">
        <v>440</v>
      </c>
      <c r="F60" s="38">
        <v>-28980</v>
      </c>
    </row>
    <row r="61" spans="1:6" ht="26.25">
      <c r="A61" s="245"/>
      <c r="B61" s="244" t="s">
        <v>513</v>
      </c>
      <c r="C61" s="37">
        <v>237378117</v>
      </c>
      <c r="D61" s="38">
        <v>43745594</v>
      </c>
      <c r="E61" s="40" t="s">
        <v>440</v>
      </c>
      <c r="F61" s="38">
        <v>19992944</v>
      </c>
    </row>
    <row r="62" spans="1:6" ht="39">
      <c r="A62" s="245"/>
      <c r="B62" s="244" t="s">
        <v>514</v>
      </c>
      <c r="C62" s="40" t="s">
        <v>440</v>
      </c>
      <c r="D62" s="38">
        <v>-76054</v>
      </c>
      <c r="E62" s="40" t="s">
        <v>440</v>
      </c>
      <c r="F62" s="38">
        <v>0</v>
      </c>
    </row>
    <row r="63" spans="1:6" ht="26.25">
      <c r="A63" s="245"/>
      <c r="B63" s="244" t="s">
        <v>515</v>
      </c>
      <c r="C63" s="37">
        <v>208000000</v>
      </c>
      <c r="D63" s="38">
        <v>-25348687.62</v>
      </c>
      <c r="E63" s="40" t="s">
        <v>440</v>
      </c>
      <c r="F63" s="38">
        <v>-2482309.620000001</v>
      </c>
    </row>
    <row r="64" spans="1:6" ht="15">
      <c r="A64" s="236"/>
      <c r="B64" s="236" t="s">
        <v>516</v>
      </c>
      <c r="C64" s="32">
        <v>3309215647</v>
      </c>
      <c r="D64" s="238">
        <v>469969381</v>
      </c>
      <c r="E64" s="33">
        <v>14.201836058222895</v>
      </c>
      <c r="F64" s="238">
        <v>252497483</v>
      </c>
    </row>
    <row r="65" spans="1:6" ht="15">
      <c r="A65" s="245"/>
      <c r="B65" s="752" t="s">
        <v>517</v>
      </c>
      <c r="C65" s="42">
        <v>15121580</v>
      </c>
      <c r="D65" s="43">
        <v>2421480.95</v>
      </c>
      <c r="E65" s="44">
        <v>16.01341228892748</v>
      </c>
      <c r="F65" s="43">
        <v>1262814.9500000002</v>
      </c>
    </row>
    <row r="66" spans="1:6" ht="15">
      <c r="A66" s="236" t="s">
        <v>518</v>
      </c>
      <c r="B66" s="236" t="s">
        <v>519</v>
      </c>
      <c r="C66" s="248">
        <v>3294094067</v>
      </c>
      <c r="D66" s="238">
        <v>467547900.05</v>
      </c>
      <c r="E66" s="249">
        <v>14.193519994886048</v>
      </c>
      <c r="F66" s="238">
        <v>251234668.05</v>
      </c>
    </row>
    <row r="67" spans="1:6" ht="15">
      <c r="A67" s="236"/>
      <c r="B67" s="236" t="s">
        <v>520</v>
      </c>
      <c r="C67" s="45">
        <v>2915018654</v>
      </c>
      <c r="D67" s="46">
        <v>433074219</v>
      </c>
      <c r="E67" s="47">
        <v>14.856653435329955</v>
      </c>
      <c r="F67" s="46">
        <v>244820951</v>
      </c>
    </row>
    <row r="68" spans="1:6" ht="15">
      <c r="A68" s="245"/>
      <c r="B68" s="752" t="s">
        <v>517</v>
      </c>
      <c r="C68" s="48">
        <v>15121580</v>
      </c>
      <c r="D68" s="29">
        <v>2421480.95</v>
      </c>
      <c r="E68" s="36">
        <v>16.01341228892748</v>
      </c>
      <c r="F68" s="29">
        <v>1262814.9500000002</v>
      </c>
    </row>
    <row r="69" spans="1:6" ht="15">
      <c r="A69" s="245" t="s">
        <v>521</v>
      </c>
      <c r="B69" s="245" t="s">
        <v>522</v>
      </c>
      <c r="C69" s="246">
        <v>2899897074</v>
      </c>
      <c r="D69" s="532">
        <v>430652738.05</v>
      </c>
      <c r="E69" s="247">
        <v>14.850621489678431</v>
      </c>
      <c r="F69" s="532">
        <v>243558136.05</v>
      </c>
    </row>
    <row r="70" spans="1:6" ht="15">
      <c r="A70" s="236"/>
      <c r="B70" s="236" t="s">
        <v>523</v>
      </c>
      <c r="C70" s="45">
        <v>394196993</v>
      </c>
      <c r="D70" s="46">
        <v>36895162</v>
      </c>
      <c r="E70" s="47">
        <v>9.359574693660843</v>
      </c>
      <c r="F70" s="46">
        <v>7676532</v>
      </c>
    </row>
    <row r="71" spans="1:6" ht="15">
      <c r="A71" s="245" t="s">
        <v>524</v>
      </c>
      <c r="B71" s="245" t="s">
        <v>525</v>
      </c>
      <c r="C71" s="37">
        <v>394196993</v>
      </c>
      <c r="D71" s="38">
        <v>36895162</v>
      </c>
      <c r="E71" s="39">
        <v>9.359574693660843</v>
      </c>
      <c r="F71" s="38">
        <v>7676532</v>
      </c>
    </row>
    <row r="72" spans="1:6" ht="15">
      <c r="A72" s="236"/>
      <c r="B72" s="236" t="s">
        <v>526</v>
      </c>
      <c r="C72" s="248">
        <v>-337590070</v>
      </c>
      <c r="D72" s="238">
        <v>-80054703</v>
      </c>
      <c r="E72" s="249">
        <v>23.7135834593713</v>
      </c>
      <c r="F72" s="238">
        <v>-82206820</v>
      </c>
    </row>
    <row r="73" spans="1:6" ht="15">
      <c r="A73" s="236"/>
      <c r="B73" s="236" t="s">
        <v>445</v>
      </c>
      <c r="C73" s="248">
        <v>337590070</v>
      </c>
      <c r="D73" s="238">
        <v>80054703</v>
      </c>
      <c r="E73" s="249">
        <v>23.7135834593713</v>
      </c>
      <c r="F73" s="238">
        <v>82206820</v>
      </c>
    </row>
    <row r="74" spans="1:6" ht="15">
      <c r="A74" s="245"/>
      <c r="B74" s="240" t="s">
        <v>449</v>
      </c>
      <c r="C74" s="37">
        <v>329761264</v>
      </c>
      <c r="D74" s="38">
        <v>88397958</v>
      </c>
      <c r="E74" s="39">
        <v>26.80665307008285</v>
      </c>
      <c r="F74" s="38">
        <v>90676809</v>
      </c>
    </row>
    <row r="75" spans="1:6" ht="15">
      <c r="A75" s="245"/>
      <c r="B75" s="240" t="s">
        <v>450</v>
      </c>
      <c r="C75" s="37">
        <v>-208000000</v>
      </c>
      <c r="D75" s="38">
        <v>25348687.62</v>
      </c>
      <c r="E75" s="39">
        <v>-12.186869048076924</v>
      </c>
      <c r="F75" s="38">
        <v>2482309.620000001</v>
      </c>
    </row>
    <row r="76" spans="1:6" ht="15">
      <c r="A76" s="245"/>
      <c r="B76" s="240" t="s">
        <v>510</v>
      </c>
      <c r="C76" s="37">
        <v>215828806</v>
      </c>
      <c r="D76" s="38">
        <v>-33691942.620000005</v>
      </c>
      <c r="E76" s="39">
        <v>-15.610493911549511</v>
      </c>
      <c r="F76" s="38">
        <v>-10952298.620000005</v>
      </c>
    </row>
    <row r="77" spans="1:6" ht="39">
      <c r="A77" s="245"/>
      <c r="B77" s="244" t="s">
        <v>511</v>
      </c>
      <c r="C77" s="34">
        <v>2047506</v>
      </c>
      <c r="D77" s="26">
        <v>-3370639</v>
      </c>
      <c r="E77" s="40" t="s">
        <v>440</v>
      </c>
      <c r="F77" s="26">
        <v>-8441009</v>
      </c>
    </row>
    <row r="78" spans="1:6" ht="26.25">
      <c r="A78" s="531"/>
      <c r="B78" s="754" t="s">
        <v>512</v>
      </c>
      <c r="C78" s="26">
        <v>5781300</v>
      </c>
      <c r="D78" s="26">
        <v>-4972616</v>
      </c>
      <c r="E78" s="40" t="s">
        <v>440</v>
      </c>
      <c r="F78" s="26">
        <v>-28980</v>
      </c>
    </row>
    <row r="79" spans="1:6" ht="26.25">
      <c r="A79" s="531"/>
      <c r="B79" s="754" t="s">
        <v>515</v>
      </c>
      <c r="C79" s="26">
        <v>208000000</v>
      </c>
      <c r="D79" s="26">
        <v>-25348687.62</v>
      </c>
      <c r="E79" s="40" t="s">
        <v>440</v>
      </c>
      <c r="F79" s="26">
        <v>-2482309.620000001</v>
      </c>
    </row>
    <row r="80" spans="1:6" ht="15">
      <c r="A80" s="237"/>
      <c r="B80" s="237" t="s">
        <v>527</v>
      </c>
      <c r="C80" s="49">
        <v>1434946834</v>
      </c>
      <c r="D80" s="49">
        <v>226334873</v>
      </c>
      <c r="E80" s="50">
        <v>15.773049400658143</v>
      </c>
      <c r="F80" s="49">
        <v>116892432</v>
      </c>
    </row>
    <row r="81" spans="1:6" ht="15">
      <c r="A81" s="237" t="s">
        <v>528</v>
      </c>
      <c r="B81" s="237" t="s">
        <v>529</v>
      </c>
      <c r="C81" s="49">
        <v>1434946834</v>
      </c>
      <c r="D81" s="49">
        <v>226334873</v>
      </c>
      <c r="E81" s="50">
        <v>15.773049400658143</v>
      </c>
      <c r="F81" s="49">
        <v>116892432</v>
      </c>
    </row>
    <row r="82" spans="1:6" ht="15">
      <c r="A82" s="237"/>
      <c r="B82" s="237" t="s">
        <v>530</v>
      </c>
      <c r="C82" s="46">
        <v>1434910388</v>
      </c>
      <c r="D82" s="46">
        <v>226334873</v>
      </c>
      <c r="E82" s="51">
        <v>15.773450028156045</v>
      </c>
      <c r="F82" s="46">
        <v>116892432</v>
      </c>
    </row>
    <row r="83" spans="1:6" ht="15">
      <c r="A83" s="531" t="s">
        <v>531</v>
      </c>
      <c r="B83" s="531" t="s">
        <v>532</v>
      </c>
      <c r="C83" s="52">
        <v>1434910388</v>
      </c>
      <c r="D83" s="52">
        <v>226334873</v>
      </c>
      <c r="E83" s="53">
        <v>15.773450028156045</v>
      </c>
      <c r="F83" s="52">
        <v>116892432</v>
      </c>
    </row>
    <row r="84" spans="1:6" ht="15">
      <c r="A84" s="237"/>
      <c r="B84" s="237" t="s">
        <v>533</v>
      </c>
      <c r="C84" s="46">
        <v>36446</v>
      </c>
      <c r="D84" s="46">
        <v>0</v>
      </c>
      <c r="E84" s="51">
        <v>0</v>
      </c>
      <c r="F84" s="46">
        <v>0</v>
      </c>
    </row>
    <row r="85" spans="1:6" ht="15">
      <c r="A85" s="531" t="s">
        <v>534</v>
      </c>
      <c r="B85" s="531" t="s">
        <v>535</v>
      </c>
      <c r="C85" s="52">
        <v>36446</v>
      </c>
      <c r="D85" s="52">
        <v>0</v>
      </c>
      <c r="E85" s="53">
        <v>0</v>
      </c>
      <c r="F85" s="52">
        <v>0</v>
      </c>
    </row>
    <row r="86" spans="1:6" ht="15">
      <c r="A86" s="237"/>
      <c r="B86" s="237" t="s">
        <v>536</v>
      </c>
      <c r="C86" s="49">
        <v>-237375649</v>
      </c>
      <c r="D86" s="49">
        <v>-43745594</v>
      </c>
      <c r="E86" s="50">
        <v>18.428846507334878</v>
      </c>
      <c r="F86" s="49">
        <v>-19992944</v>
      </c>
    </row>
    <row r="87" spans="1:6" ht="15">
      <c r="A87" s="237"/>
      <c r="B87" s="237" t="s">
        <v>445</v>
      </c>
      <c r="C87" s="46">
        <v>237375649</v>
      </c>
      <c r="D87" s="46">
        <v>43745594</v>
      </c>
      <c r="E87" s="51">
        <v>18.428846507334878</v>
      </c>
      <c r="F87" s="46">
        <v>19992944</v>
      </c>
    </row>
    <row r="88" spans="1:6" ht="15">
      <c r="A88" s="531"/>
      <c r="B88" s="749" t="s">
        <v>449</v>
      </c>
      <c r="C88" s="26">
        <v>-2468</v>
      </c>
      <c r="D88" s="26">
        <v>0</v>
      </c>
      <c r="E88" s="25">
        <v>0</v>
      </c>
      <c r="F88" s="26">
        <v>0</v>
      </c>
    </row>
    <row r="89" spans="1:6" ht="15">
      <c r="A89" s="531"/>
      <c r="B89" s="749" t="s">
        <v>510</v>
      </c>
      <c r="C89" s="26">
        <v>237378117</v>
      </c>
      <c r="D89" s="26">
        <v>43669540</v>
      </c>
      <c r="E89" s="25">
        <v>18.396615725113364</v>
      </c>
      <c r="F89" s="26">
        <v>19992944</v>
      </c>
    </row>
    <row r="90" spans="1:6" ht="26.25">
      <c r="A90" s="531"/>
      <c r="B90" s="754" t="s">
        <v>513</v>
      </c>
      <c r="C90" s="26">
        <v>237378117</v>
      </c>
      <c r="D90" s="26">
        <v>43745594</v>
      </c>
      <c r="E90" s="40" t="s">
        <v>440</v>
      </c>
      <c r="F90" s="26">
        <v>19992944</v>
      </c>
    </row>
    <row r="91" spans="1:6" ht="39">
      <c r="A91" s="245"/>
      <c r="B91" s="244" t="s">
        <v>514</v>
      </c>
      <c r="C91" s="54" t="s">
        <v>440</v>
      </c>
      <c r="D91" s="26">
        <v>-76054</v>
      </c>
      <c r="E91" s="41" t="s">
        <v>440</v>
      </c>
      <c r="F91" s="26">
        <v>0</v>
      </c>
    </row>
    <row r="92" spans="1:6" ht="15">
      <c r="A92" s="245"/>
      <c r="B92" s="240" t="s">
        <v>451</v>
      </c>
      <c r="C92" s="54" t="s">
        <v>440</v>
      </c>
      <c r="D92" s="26">
        <v>76054</v>
      </c>
      <c r="E92" s="41" t="s">
        <v>440</v>
      </c>
      <c r="F92" s="26">
        <v>0</v>
      </c>
    </row>
    <row r="93" spans="1:6" ht="15">
      <c r="A93" s="755"/>
      <c r="B93" s="756"/>
      <c r="C93" s="730"/>
      <c r="D93" s="730"/>
      <c r="E93" s="56"/>
      <c r="F93" s="730"/>
    </row>
    <row r="94" spans="2:6" ht="15">
      <c r="B94" s="746"/>
      <c r="C94" s="583"/>
      <c r="D94" s="583"/>
      <c r="E94" s="583"/>
      <c r="F94" s="583"/>
    </row>
    <row r="95" spans="1:6" ht="15">
      <c r="A95" s="642" t="s">
        <v>537</v>
      </c>
      <c r="B95" s="757"/>
      <c r="C95" s="757"/>
      <c r="D95" s="757"/>
      <c r="E95" s="757"/>
      <c r="F95" s="758" t="s">
        <v>538</v>
      </c>
    </row>
    <row r="96" spans="1:6" ht="15">
      <c r="A96" s="759"/>
      <c r="B96" s="259"/>
      <c r="C96" s="260"/>
      <c r="D96" s="537"/>
      <c r="E96" s="260"/>
      <c r="F96" s="217"/>
    </row>
    <row r="97" spans="1:6" ht="15">
      <c r="A97" s="759"/>
      <c r="B97" s="259"/>
      <c r="C97" s="260"/>
      <c r="D97" s="537"/>
      <c r="E97" s="260"/>
      <c r="F97" s="217"/>
    </row>
    <row r="98" spans="1:6" ht="15">
      <c r="A98" s="642"/>
      <c r="B98" s="583"/>
      <c r="C98" s="745"/>
      <c r="D98" s="745"/>
      <c r="E98" s="642"/>
      <c r="F98" s="755"/>
    </row>
    <row r="99" spans="1:6" ht="15">
      <c r="A99" s="642" t="s">
        <v>456</v>
      </c>
      <c r="B99" s="583"/>
      <c r="C99" s="745"/>
      <c r="D99" s="745"/>
      <c r="E99" s="642"/>
      <c r="F99" s="755"/>
    </row>
    <row r="100" spans="1:6" ht="15">
      <c r="A100" s="60"/>
      <c r="B100" s="8"/>
      <c r="C100" s="583"/>
      <c r="D100" s="583"/>
      <c r="E100" s="583"/>
      <c r="F100" s="583"/>
    </row>
    <row r="101" spans="2:6" ht="15">
      <c r="B101" s="746"/>
      <c r="C101" s="583"/>
      <c r="D101" s="583"/>
      <c r="E101" s="583"/>
      <c r="F101" s="583"/>
    </row>
    <row r="102" spans="2:6" ht="15">
      <c r="B102" s="746"/>
      <c r="C102" s="583"/>
      <c r="D102" s="583"/>
      <c r="E102" s="583"/>
      <c r="F102" s="583"/>
    </row>
    <row r="103" spans="2:6" ht="15">
      <c r="B103" s="746"/>
      <c r="C103" s="583"/>
      <c r="D103" s="583"/>
      <c r="E103" s="583"/>
      <c r="F103" s="583"/>
    </row>
    <row r="104" spans="2:6" ht="15">
      <c r="B104" s="746"/>
      <c r="C104" s="583"/>
      <c r="D104" s="583"/>
      <c r="E104" s="583"/>
      <c r="F104" s="583"/>
    </row>
    <row r="105" spans="2:6" ht="15">
      <c r="B105" s="746"/>
      <c r="C105" s="583"/>
      <c r="D105" s="583"/>
      <c r="E105" s="583"/>
      <c r="F105" s="583"/>
    </row>
    <row r="106" spans="2:6" ht="15">
      <c r="B106" s="746"/>
      <c r="C106" s="583"/>
      <c r="D106" s="583"/>
      <c r="E106" s="583"/>
      <c r="F106" s="583"/>
    </row>
    <row r="107" spans="2:6" ht="15">
      <c r="B107" s="746"/>
      <c r="C107" s="583"/>
      <c r="D107" s="583"/>
      <c r="E107" s="583"/>
      <c r="F107" s="583"/>
    </row>
    <row r="108" spans="2:6" ht="15">
      <c r="B108" s="746"/>
      <c r="C108" s="583"/>
      <c r="D108" s="583"/>
      <c r="E108" s="583"/>
      <c r="F108" s="583"/>
    </row>
    <row r="109" spans="2:6" ht="15">
      <c r="B109" s="746"/>
      <c r="C109" s="583"/>
      <c r="D109" s="583"/>
      <c r="E109" s="583"/>
      <c r="F109" s="583"/>
    </row>
    <row r="110" spans="2:6" ht="15">
      <c r="B110" s="746"/>
      <c r="C110" s="583"/>
      <c r="D110" s="583"/>
      <c r="E110" s="583"/>
      <c r="F110" s="583"/>
    </row>
    <row r="111" spans="2:6" ht="15">
      <c r="B111" s="746"/>
      <c r="C111" s="583"/>
      <c r="D111" s="583"/>
      <c r="E111" s="583"/>
      <c r="F111" s="583"/>
    </row>
    <row r="112" spans="2:6" ht="15">
      <c r="B112" s="746"/>
      <c r="C112" s="583"/>
      <c r="D112" s="583"/>
      <c r="E112" s="583"/>
      <c r="F112" s="583"/>
    </row>
    <row r="113" spans="2:6" ht="15">
      <c r="B113" s="746"/>
      <c r="C113" s="583"/>
      <c r="D113" s="583"/>
      <c r="E113" s="583"/>
      <c r="F113" s="583"/>
    </row>
    <row r="114" spans="2:6" ht="15">
      <c r="B114" s="746"/>
      <c r="C114" s="583"/>
      <c r="D114" s="583"/>
      <c r="E114" s="583"/>
      <c r="F114" s="583"/>
    </row>
    <row r="115" spans="2:6" ht="15">
      <c r="B115" s="746"/>
      <c r="C115" s="583"/>
      <c r="D115" s="583"/>
      <c r="E115" s="583"/>
      <c r="F115" s="583"/>
    </row>
    <row r="116" spans="2:6" ht="15">
      <c r="B116" s="746"/>
      <c r="C116" s="583"/>
      <c r="D116" s="583"/>
      <c r="E116" s="583"/>
      <c r="F116" s="583"/>
    </row>
    <row r="117" spans="2:6" ht="15">
      <c r="B117" s="746"/>
      <c r="C117" s="583"/>
      <c r="D117" s="583"/>
      <c r="E117" s="583"/>
      <c r="F117" s="583"/>
    </row>
    <row r="118" spans="2:6" ht="15">
      <c r="B118" s="746"/>
      <c r="C118" s="583"/>
      <c r="D118" s="583"/>
      <c r="E118" s="583"/>
      <c r="F118" s="583"/>
    </row>
    <row r="119" spans="2:6" ht="15">
      <c r="B119" s="746"/>
      <c r="C119" s="583"/>
      <c r="D119" s="583"/>
      <c r="E119" s="583"/>
      <c r="F119" s="583"/>
    </row>
    <row r="120" spans="2:6" ht="15">
      <c r="B120" s="746"/>
      <c r="C120" s="583"/>
      <c r="D120" s="583"/>
      <c r="E120" s="583"/>
      <c r="F120" s="583"/>
    </row>
    <row r="121" spans="2:6" ht="15">
      <c r="B121" s="746"/>
      <c r="C121" s="583"/>
      <c r="D121" s="583"/>
      <c r="E121" s="583"/>
      <c r="F121" s="583"/>
    </row>
    <row r="122" spans="2:6" ht="15">
      <c r="B122" s="746"/>
      <c r="C122" s="583"/>
      <c r="D122" s="583"/>
      <c r="E122" s="583"/>
      <c r="F122" s="583"/>
    </row>
    <row r="123" spans="2:6" ht="15">
      <c r="B123" s="746"/>
      <c r="C123" s="583"/>
      <c r="D123" s="583"/>
      <c r="E123" s="583"/>
      <c r="F123" s="583"/>
    </row>
    <row r="124" spans="2:6" ht="15">
      <c r="B124" s="746"/>
      <c r="C124" s="583"/>
      <c r="D124" s="583"/>
      <c r="E124" s="583"/>
      <c r="F124" s="583"/>
    </row>
    <row r="125" spans="2:6" ht="15">
      <c r="B125" s="746"/>
      <c r="C125" s="583"/>
      <c r="D125" s="583"/>
      <c r="E125" s="583"/>
      <c r="F125" s="583"/>
    </row>
    <row r="126" spans="2:6" ht="15">
      <c r="B126" s="746"/>
      <c r="C126" s="583"/>
      <c r="D126" s="583"/>
      <c r="E126" s="583"/>
      <c r="F126" s="583"/>
    </row>
    <row r="127" spans="2:6" ht="15">
      <c r="B127" s="746"/>
      <c r="C127" s="583"/>
      <c r="D127" s="583"/>
      <c r="E127" s="583"/>
      <c r="F127" s="583"/>
    </row>
    <row r="128" spans="2:6" ht="15">
      <c r="B128" s="746"/>
      <c r="C128" s="583"/>
      <c r="D128" s="583"/>
      <c r="E128" s="583"/>
      <c r="F128" s="583"/>
    </row>
    <row r="129" spans="2:6" ht="15">
      <c r="B129" s="746"/>
      <c r="C129" s="583"/>
      <c r="D129" s="583"/>
      <c r="E129" s="583"/>
      <c r="F129" s="583"/>
    </row>
    <row r="130" spans="2:6" ht="15">
      <c r="B130" s="746"/>
      <c r="C130" s="583"/>
      <c r="D130" s="583"/>
      <c r="E130" s="583"/>
      <c r="F130" s="583"/>
    </row>
    <row r="131" spans="2:6" ht="15">
      <c r="B131" s="746"/>
      <c r="C131" s="583"/>
      <c r="D131" s="583"/>
      <c r="E131" s="583"/>
      <c r="F131" s="583"/>
    </row>
    <row r="132" spans="2:6" ht="15">
      <c r="B132" s="746"/>
      <c r="C132" s="583"/>
      <c r="D132" s="583"/>
      <c r="E132" s="583"/>
      <c r="F132" s="583"/>
    </row>
    <row r="133" spans="2:6" ht="15">
      <c r="B133" s="746"/>
      <c r="C133" s="583"/>
      <c r="D133" s="583"/>
      <c r="E133" s="583"/>
      <c r="F133" s="583"/>
    </row>
    <row r="134" spans="2:6" ht="15">
      <c r="B134" s="746"/>
      <c r="C134" s="583"/>
      <c r="D134" s="583"/>
      <c r="E134" s="583"/>
      <c r="F134" s="583"/>
    </row>
    <row r="135" spans="2:6" ht="15">
      <c r="B135" s="746"/>
      <c r="C135" s="583"/>
      <c r="D135" s="583"/>
      <c r="E135" s="583"/>
      <c r="F135" s="583"/>
    </row>
    <row r="136" spans="2:6" ht="15">
      <c r="B136" s="746"/>
      <c r="C136" s="583"/>
      <c r="D136" s="583"/>
      <c r="E136" s="583"/>
      <c r="F136" s="583"/>
    </row>
    <row r="137" spans="2:6" ht="15">
      <c r="B137" s="746"/>
      <c r="C137" s="583"/>
      <c r="D137" s="583"/>
      <c r="E137" s="583"/>
      <c r="F137" s="583"/>
    </row>
    <row r="138" spans="2:6" ht="15">
      <c r="B138" s="746"/>
      <c r="C138" s="583"/>
      <c r="D138" s="583"/>
      <c r="E138" s="583"/>
      <c r="F138" s="583"/>
    </row>
    <row r="139" spans="2:6" ht="15">
      <c r="B139" s="746"/>
      <c r="C139" s="583"/>
      <c r="D139" s="583"/>
      <c r="E139" s="583"/>
      <c r="F139" s="583"/>
    </row>
    <row r="140" spans="2:6" ht="15">
      <c r="B140" s="746"/>
      <c r="C140" s="583"/>
      <c r="D140" s="583"/>
      <c r="E140" s="583"/>
      <c r="F140" s="583"/>
    </row>
    <row r="141" spans="2:6" ht="15">
      <c r="B141" s="746"/>
      <c r="C141" s="583"/>
      <c r="D141" s="583"/>
      <c r="E141" s="583"/>
      <c r="F141" s="583"/>
    </row>
    <row r="142" spans="2:6" ht="15">
      <c r="B142" s="746"/>
      <c r="C142" s="583"/>
      <c r="D142" s="583"/>
      <c r="E142" s="583"/>
      <c r="F142" s="583"/>
    </row>
    <row r="143" spans="2:6" ht="15">
      <c r="B143" s="746"/>
      <c r="C143" s="583"/>
      <c r="D143" s="583"/>
      <c r="E143" s="583"/>
      <c r="F143" s="583"/>
    </row>
    <row r="144" spans="2:6" ht="15">
      <c r="B144" s="746"/>
      <c r="C144" s="583"/>
      <c r="D144" s="583"/>
      <c r="E144" s="583"/>
      <c r="F144" s="583"/>
    </row>
    <row r="145" spans="2:6" ht="15">
      <c r="B145" s="746"/>
      <c r="C145" s="583"/>
      <c r="D145" s="583"/>
      <c r="E145" s="583"/>
      <c r="F145" s="583"/>
    </row>
    <row r="146" spans="2:6" ht="15">
      <c r="B146" s="746"/>
      <c r="C146" s="583"/>
      <c r="D146" s="583"/>
      <c r="E146" s="583"/>
      <c r="F146" s="583"/>
    </row>
    <row r="147" spans="2:6" ht="15">
      <c r="B147" s="746"/>
      <c r="C147" s="583"/>
      <c r="D147" s="583"/>
      <c r="E147" s="583"/>
      <c r="F147" s="583"/>
    </row>
    <row r="148" spans="2:6" ht="15">
      <c r="B148" s="746"/>
      <c r="C148" s="583"/>
      <c r="D148" s="583"/>
      <c r="E148" s="583"/>
      <c r="F148" s="583"/>
    </row>
    <row r="149" spans="2:6" ht="15">
      <c r="B149" s="746"/>
      <c r="C149" s="583"/>
      <c r="D149" s="583"/>
      <c r="E149" s="583"/>
      <c r="F149" s="583"/>
    </row>
    <row r="150" spans="2:6" ht="15">
      <c r="B150" s="746"/>
      <c r="C150" s="583"/>
      <c r="D150" s="583"/>
      <c r="E150" s="583"/>
      <c r="F150" s="583"/>
    </row>
    <row r="151" spans="2:6" ht="15">
      <c r="B151" s="746"/>
      <c r="C151" s="583"/>
      <c r="D151" s="583"/>
      <c r="E151" s="583"/>
      <c r="F151" s="583"/>
    </row>
    <row r="152" spans="2:6" ht="15">
      <c r="B152" s="746"/>
      <c r="C152" s="583"/>
      <c r="D152" s="583"/>
      <c r="E152" s="583"/>
      <c r="F152" s="583"/>
    </row>
    <row r="153" spans="2:6" ht="15">
      <c r="B153" s="746"/>
      <c r="C153" s="583"/>
      <c r="D153" s="583"/>
      <c r="E153" s="583"/>
      <c r="F153" s="583"/>
    </row>
    <row r="154" spans="2:6" ht="15">
      <c r="B154" s="746"/>
      <c r="C154" s="583"/>
      <c r="D154" s="583"/>
      <c r="E154" s="583"/>
      <c r="F154" s="583"/>
    </row>
    <row r="155" spans="2:6" ht="15">
      <c r="B155" s="746"/>
      <c r="C155" s="583"/>
      <c r="D155" s="583"/>
      <c r="E155" s="583"/>
      <c r="F155" s="583"/>
    </row>
    <row r="156" spans="2:6" ht="15">
      <c r="B156" s="746"/>
      <c r="C156" s="583"/>
      <c r="D156" s="583"/>
      <c r="E156" s="583"/>
      <c r="F156" s="583"/>
    </row>
    <row r="157" spans="2:6" ht="15">
      <c r="B157" s="746"/>
      <c r="C157" s="583"/>
      <c r="D157" s="583"/>
      <c r="E157" s="583"/>
      <c r="F157" s="583"/>
    </row>
    <row r="158" spans="2:6" ht="15">
      <c r="B158" s="746"/>
      <c r="C158" s="583"/>
      <c r="D158" s="583"/>
      <c r="E158" s="583"/>
      <c r="F158" s="583"/>
    </row>
    <row r="159" spans="2:6" ht="15">
      <c r="B159" s="746"/>
      <c r="C159" s="583"/>
      <c r="D159" s="583"/>
      <c r="E159" s="583"/>
      <c r="F159" s="583"/>
    </row>
    <row r="160" spans="2:6" ht="15">
      <c r="B160" s="746"/>
      <c r="C160" s="583"/>
      <c r="D160" s="583"/>
      <c r="E160" s="583"/>
      <c r="F160" s="583"/>
    </row>
    <row r="161" spans="2:6" ht="15">
      <c r="B161" s="746"/>
      <c r="C161" s="583"/>
      <c r="D161" s="583"/>
      <c r="E161" s="583"/>
      <c r="F161" s="583"/>
    </row>
    <row r="162" spans="2:6" ht="15">
      <c r="B162" s="746"/>
      <c r="C162" s="583"/>
      <c r="D162" s="583"/>
      <c r="E162" s="583"/>
      <c r="F162" s="583"/>
    </row>
    <row r="163" spans="2:6" ht="15">
      <c r="B163" s="746"/>
      <c r="C163" s="583"/>
      <c r="D163" s="583"/>
      <c r="E163" s="583"/>
      <c r="F163" s="583"/>
    </row>
    <row r="164" spans="2:6" ht="15">
      <c r="B164" s="746"/>
      <c r="C164" s="583"/>
      <c r="D164" s="583"/>
      <c r="E164" s="583"/>
      <c r="F164" s="583"/>
    </row>
    <row r="165" spans="2:6" ht="15">
      <c r="B165" s="746"/>
      <c r="C165" s="583"/>
      <c r="D165" s="583"/>
      <c r="E165" s="583"/>
      <c r="F165" s="583"/>
    </row>
    <row r="166" spans="2:6" ht="15">
      <c r="B166" s="746"/>
      <c r="C166" s="583"/>
      <c r="D166" s="583"/>
      <c r="E166" s="583"/>
      <c r="F166" s="583"/>
    </row>
    <row r="167" spans="2:6" ht="15">
      <c r="B167" s="746"/>
      <c r="C167" s="583"/>
      <c r="D167" s="583"/>
      <c r="E167" s="583"/>
      <c r="F167" s="583"/>
    </row>
    <row r="168" spans="2:6" ht="15">
      <c r="B168" s="746"/>
      <c r="C168" s="583"/>
      <c r="D168" s="583"/>
      <c r="E168" s="583"/>
      <c r="F168" s="583"/>
    </row>
    <row r="169" spans="2:6" ht="15">
      <c r="B169" s="746"/>
      <c r="C169" s="583"/>
      <c r="D169" s="583"/>
      <c r="E169" s="583"/>
      <c r="F169" s="583"/>
    </row>
    <row r="170" spans="2:6" ht="15">
      <c r="B170" s="746"/>
      <c r="C170" s="583"/>
      <c r="D170" s="583"/>
      <c r="E170" s="583"/>
      <c r="F170" s="583"/>
    </row>
    <row r="171" spans="2:6" ht="15">
      <c r="B171" s="746"/>
      <c r="C171" s="583"/>
      <c r="D171" s="583"/>
      <c r="E171" s="583"/>
      <c r="F171" s="583"/>
    </row>
    <row r="172" spans="2:6" ht="15">
      <c r="B172" s="746"/>
      <c r="C172" s="583"/>
      <c r="D172" s="583"/>
      <c r="E172" s="583"/>
      <c r="F172" s="583"/>
    </row>
    <row r="173" spans="2:6" ht="15">
      <c r="B173" s="746"/>
      <c r="C173" s="583"/>
      <c r="D173" s="583"/>
      <c r="E173" s="583"/>
      <c r="F173" s="583"/>
    </row>
    <row r="174" spans="2:6" ht="15">
      <c r="B174" s="746"/>
      <c r="C174" s="583"/>
      <c r="D174" s="583"/>
      <c r="E174" s="583"/>
      <c r="F174" s="583"/>
    </row>
    <row r="175" spans="2:6" ht="15">
      <c r="B175" s="746"/>
      <c r="C175" s="583"/>
      <c r="D175" s="583"/>
      <c r="E175" s="583"/>
      <c r="F175" s="583"/>
    </row>
    <row r="176" spans="2:6" ht="15">
      <c r="B176" s="746"/>
      <c r="C176" s="583"/>
      <c r="D176" s="583"/>
      <c r="E176" s="583"/>
      <c r="F176" s="583"/>
    </row>
    <row r="177" spans="2:6" ht="15">
      <c r="B177" s="746"/>
      <c r="C177" s="583"/>
      <c r="D177" s="583"/>
      <c r="E177" s="583"/>
      <c r="F177" s="583"/>
    </row>
    <row r="178" spans="2:6" ht="15">
      <c r="B178" s="746"/>
      <c r="C178" s="583"/>
      <c r="D178" s="583"/>
      <c r="E178" s="583"/>
      <c r="F178" s="583"/>
    </row>
    <row r="179" spans="2:6" ht="15">
      <c r="B179" s="746"/>
      <c r="C179" s="583"/>
      <c r="D179" s="583"/>
      <c r="E179" s="583"/>
      <c r="F179" s="583"/>
    </row>
    <row r="180" spans="2:6" ht="15">
      <c r="B180" s="746"/>
      <c r="C180" s="583"/>
      <c r="D180" s="583"/>
      <c r="E180" s="583"/>
      <c r="F180" s="583"/>
    </row>
    <row r="181" spans="2:6" ht="15">
      <c r="B181" s="746"/>
      <c r="C181" s="583"/>
      <c r="D181" s="583"/>
      <c r="E181" s="583"/>
      <c r="F181" s="583"/>
    </row>
    <row r="182" spans="2:6" ht="15">
      <c r="B182" s="746"/>
      <c r="C182" s="583"/>
      <c r="D182" s="583"/>
      <c r="E182" s="583"/>
      <c r="F182" s="583"/>
    </row>
    <row r="183" spans="2:6" ht="15">
      <c r="B183" s="746"/>
      <c r="C183" s="583"/>
      <c r="D183" s="583"/>
      <c r="E183" s="583"/>
      <c r="F183" s="583"/>
    </row>
    <row r="184" spans="2:6" ht="15">
      <c r="B184" s="746"/>
      <c r="C184" s="583"/>
      <c r="D184" s="583"/>
      <c r="E184" s="583"/>
      <c r="F184" s="583"/>
    </row>
    <row r="185" spans="2:6" ht="15">
      <c r="B185" s="746"/>
      <c r="C185" s="583"/>
      <c r="D185" s="583"/>
      <c r="E185" s="583"/>
      <c r="F185" s="583"/>
    </row>
    <row r="186" spans="2:6" ht="15">
      <c r="B186" s="746"/>
      <c r="C186" s="583"/>
      <c r="D186" s="583"/>
      <c r="E186" s="583"/>
      <c r="F186" s="583"/>
    </row>
    <row r="187" spans="2:6" ht="15">
      <c r="B187" s="746"/>
      <c r="C187" s="583"/>
      <c r="D187" s="583"/>
      <c r="E187" s="583"/>
      <c r="F187" s="583"/>
    </row>
    <row r="188" spans="2:6" ht="15">
      <c r="B188" s="746"/>
      <c r="C188" s="583"/>
      <c r="D188" s="583"/>
      <c r="E188" s="583"/>
      <c r="F188" s="583"/>
    </row>
    <row r="189" spans="2:6" ht="15">
      <c r="B189" s="746"/>
      <c r="C189" s="583"/>
      <c r="D189" s="583"/>
      <c r="E189" s="583"/>
      <c r="F189" s="583"/>
    </row>
    <row r="190" spans="2:6" ht="15">
      <c r="B190" s="746"/>
      <c r="C190" s="583"/>
      <c r="D190" s="583"/>
      <c r="E190" s="583"/>
      <c r="F190" s="583"/>
    </row>
    <row r="191" spans="2:6" ht="15">
      <c r="B191" s="746"/>
      <c r="C191" s="583"/>
      <c r="D191" s="583"/>
      <c r="E191" s="583"/>
      <c r="F191" s="583"/>
    </row>
    <row r="192" spans="2:6" ht="15">
      <c r="B192" s="746"/>
      <c r="C192" s="583"/>
      <c r="D192" s="583"/>
      <c r="E192" s="583"/>
      <c r="F192" s="583"/>
    </row>
    <row r="193" spans="2:6" ht="15">
      <c r="B193" s="746"/>
      <c r="C193" s="583"/>
      <c r="D193" s="583"/>
      <c r="E193" s="583"/>
      <c r="F193" s="583"/>
    </row>
    <row r="194" spans="2:6" ht="15">
      <c r="B194" s="746"/>
      <c r="C194" s="583"/>
      <c r="D194" s="583"/>
      <c r="E194" s="583"/>
      <c r="F194" s="583"/>
    </row>
    <row r="195" spans="2:6" ht="15">
      <c r="B195" s="746"/>
      <c r="C195" s="583"/>
      <c r="D195" s="583"/>
      <c r="E195" s="583"/>
      <c r="F195" s="583"/>
    </row>
    <row r="196" spans="2:6" ht="15">
      <c r="B196" s="746"/>
      <c r="C196" s="583"/>
      <c r="D196" s="583"/>
      <c r="E196" s="583"/>
      <c r="F196" s="583"/>
    </row>
    <row r="197" spans="2:6" ht="15">
      <c r="B197" s="746"/>
      <c r="C197" s="583"/>
      <c r="D197" s="583"/>
      <c r="E197" s="583"/>
      <c r="F197" s="583"/>
    </row>
    <row r="198" spans="2:6" ht="15">
      <c r="B198" s="746"/>
      <c r="C198" s="583"/>
      <c r="D198" s="583"/>
      <c r="E198" s="583"/>
      <c r="F198" s="583"/>
    </row>
    <row r="199" spans="2:6" ht="15">
      <c r="B199" s="746"/>
      <c r="C199" s="583"/>
      <c r="D199" s="583"/>
      <c r="E199" s="583"/>
      <c r="F199" s="583"/>
    </row>
    <row r="200" spans="2:6" ht="15">
      <c r="B200" s="746"/>
      <c r="C200" s="583"/>
      <c r="D200" s="583"/>
      <c r="E200" s="583"/>
      <c r="F200" s="583"/>
    </row>
    <row r="201" spans="2:6" ht="15">
      <c r="B201" s="746"/>
      <c r="C201" s="583"/>
      <c r="D201" s="583"/>
      <c r="E201" s="583"/>
      <c r="F201" s="583"/>
    </row>
    <row r="202" spans="2:6" ht="15">
      <c r="B202" s="746"/>
      <c r="C202" s="583"/>
      <c r="D202" s="583"/>
      <c r="E202" s="583"/>
      <c r="F202" s="583"/>
    </row>
    <row r="203" spans="2:6" ht="15">
      <c r="B203" s="746"/>
      <c r="C203" s="583"/>
      <c r="D203" s="583"/>
      <c r="E203" s="583"/>
      <c r="F203" s="583"/>
    </row>
    <row r="204" spans="2:6" ht="15">
      <c r="B204" s="746"/>
      <c r="C204" s="583"/>
      <c r="D204" s="583"/>
      <c r="E204" s="583"/>
      <c r="F204" s="583"/>
    </row>
    <row r="205" spans="2:6" ht="15">
      <c r="B205" s="746"/>
      <c r="C205" s="583"/>
      <c r="D205" s="583"/>
      <c r="E205" s="583"/>
      <c r="F205" s="583"/>
    </row>
    <row r="206" spans="2:6" ht="15">
      <c r="B206" s="746"/>
      <c r="C206" s="583"/>
      <c r="D206" s="583"/>
      <c r="E206" s="583"/>
      <c r="F206" s="583"/>
    </row>
    <row r="207" spans="2:6" ht="15">
      <c r="B207" s="746"/>
      <c r="C207" s="583"/>
      <c r="D207" s="583"/>
      <c r="E207" s="583"/>
      <c r="F207" s="583"/>
    </row>
    <row r="208" spans="2:6" ht="15">
      <c r="B208" s="746"/>
      <c r="C208" s="583"/>
      <c r="D208" s="583"/>
      <c r="E208" s="583"/>
      <c r="F208" s="583"/>
    </row>
    <row r="209" spans="2:6" ht="15">
      <c r="B209" s="746"/>
      <c r="C209" s="583"/>
      <c r="D209" s="583"/>
      <c r="E209" s="583"/>
      <c r="F209" s="583"/>
    </row>
    <row r="210" spans="2:6" ht="15">
      <c r="B210" s="746"/>
      <c r="C210" s="583"/>
      <c r="D210" s="583"/>
      <c r="E210" s="583"/>
      <c r="F210" s="583"/>
    </row>
    <row r="211" ht="15">
      <c r="B211" s="746"/>
    </row>
    <row r="212" ht="15">
      <c r="B212" s="746"/>
    </row>
    <row r="213" ht="15">
      <c r="B213" s="746"/>
    </row>
    <row r="214" ht="15">
      <c r="B214" s="746"/>
    </row>
    <row r="215" ht="15">
      <c r="B215" s="746"/>
    </row>
  </sheetData>
  <sheetProtection/>
  <mergeCells count="7">
    <mergeCell ref="A8:F8"/>
    <mergeCell ref="A1:F1"/>
    <mergeCell ref="A2:F2"/>
    <mergeCell ref="A3:F3"/>
    <mergeCell ref="A4:F4"/>
    <mergeCell ref="A6:F6"/>
    <mergeCell ref="A7:F7"/>
  </mergeCells>
  <printOptions/>
  <pageMargins left="0.7" right="0.7" top="0.75" bottom="0.75" header="0.3" footer="0.3"/>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codeName="Sheet3"/>
  <dimension ref="A1:F82"/>
  <sheetViews>
    <sheetView zoomScalePageLayoutView="0" workbookViewId="0" topLeftCell="A1">
      <selection activeCell="B18" sqref="B18"/>
    </sheetView>
  </sheetViews>
  <sheetFormatPr defaultColWidth="9.140625" defaultRowHeight="15"/>
  <cols>
    <col min="1" max="1" width="13.28125" style="0" customWidth="1"/>
    <col min="2" max="2" width="49.421875" style="0" customWidth="1"/>
    <col min="3" max="3" width="14.140625" style="0" customWidth="1"/>
    <col min="4" max="4" width="14.8515625" style="760" customWidth="1"/>
    <col min="6" max="6" width="15.421875" style="0" customWidth="1"/>
  </cols>
  <sheetData>
    <row r="1" spans="1:6" ht="56.25" customHeight="1">
      <c r="A1" s="857"/>
      <c r="B1" s="857"/>
      <c r="C1" s="857"/>
      <c r="D1" s="857"/>
      <c r="E1" s="857"/>
      <c r="F1" s="857"/>
    </row>
    <row r="2" spans="1:6" ht="15">
      <c r="A2" s="858" t="s">
        <v>424</v>
      </c>
      <c r="B2" s="858"/>
      <c r="C2" s="858"/>
      <c r="D2" s="858"/>
      <c r="E2" s="858"/>
      <c r="F2" s="858"/>
    </row>
    <row r="3" spans="1:6" ht="15.75">
      <c r="A3" s="851" t="s">
        <v>425</v>
      </c>
      <c r="B3" s="851"/>
      <c r="C3" s="851"/>
      <c r="D3" s="851"/>
      <c r="E3" s="851"/>
      <c r="F3" s="851"/>
    </row>
    <row r="4" spans="1:6" ht="15">
      <c r="A4" s="863" t="s">
        <v>426</v>
      </c>
      <c r="B4" s="863"/>
      <c r="C4" s="863"/>
      <c r="D4" s="863"/>
      <c r="E4" s="863"/>
      <c r="F4" s="863"/>
    </row>
    <row r="5" spans="1:6" ht="15">
      <c r="A5" s="762" t="s">
        <v>541</v>
      </c>
      <c r="B5" s="763"/>
      <c r="C5" s="764"/>
      <c r="D5" s="215"/>
      <c r="E5" s="765"/>
      <c r="F5" s="13" t="s">
        <v>596</v>
      </c>
    </row>
    <row r="6" spans="1:6" ht="15">
      <c r="A6" s="859" t="s">
        <v>429</v>
      </c>
      <c r="B6" s="859"/>
      <c r="C6" s="859"/>
      <c r="D6" s="859"/>
      <c r="E6" s="859"/>
      <c r="F6" s="859"/>
    </row>
    <row r="7" spans="1:6" ht="15.75">
      <c r="A7" s="864" t="s">
        <v>597</v>
      </c>
      <c r="B7" s="864"/>
      <c r="C7" s="864"/>
      <c r="D7" s="864"/>
      <c r="E7" s="864"/>
      <c r="F7" s="864"/>
    </row>
    <row r="8" spans="1:6" ht="15.75">
      <c r="A8" s="856" t="s">
        <v>431</v>
      </c>
      <c r="B8" s="856"/>
      <c r="C8" s="856"/>
      <c r="D8" s="856"/>
      <c r="E8" s="856"/>
      <c r="F8" s="856"/>
    </row>
    <row r="9" spans="1:6" ht="15">
      <c r="A9" s="762"/>
      <c r="B9" s="763"/>
      <c r="C9" s="764"/>
      <c r="D9" s="215"/>
      <c r="E9" s="765"/>
      <c r="F9" s="766" t="s">
        <v>598</v>
      </c>
    </row>
    <row r="10" spans="1:6" ht="15">
      <c r="A10" s="767"/>
      <c r="B10" s="224"/>
      <c r="C10" s="224"/>
      <c r="D10" s="224"/>
      <c r="E10" s="224"/>
      <c r="F10" s="768" t="s">
        <v>461</v>
      </c>
    </row>
    <row r="11" spans="1:6" ht="48">
      <c r="A11" s="593" t="s">
        <v>599</v>
      </c>
      <c r="B11" s="593" t="s">
        <v>462</v>
      </c>
      <c r="C11" s="230" t="s">
        <v>463</v>
      </c>
      <c r="D11" s="230" t="s">
        <v>464</v>
      </c>
      <c r="E11" s="230" t="s">
        <v>465</v>
      </c>
      <c r="F11" s="230" t="s">
        <v>466</v>
      </c>
    </row>
    <row r="12" spans="1:6" ht="15">
      <c r="A12" s="769">
        <v>1</v>
      </c>
      <c r="B12" s="769">
        <v>2</v>
      </c>
      <c r="C12" s="523">
        <v>3</v>
      </c>
      <c r="D12" s="523">
        <v>4</v>
      </c>
      <c r="E12" s="523">
        <v>5</v>
      </c>
      <c r="F12" s="523">
        <v>6</v>
      </c>
    </row>
    <row r="13" spans="1:6" ht="15">
      <c r="A13" s="803"/>
      <c r="B13" s="814" t="s">
        <v>600</v>
      </c>
      <c r="C13" s="771">
        <v>2971625577</v>
      </c>
      <c r="D13" s="771">
        <v>389914678</v>
      </c>
      <c r="E13" s="772">
        <v>13.121258647720948</v>
      </c>
      <c r="F13" s="771">
        <v>170290663</v>
      </c>
    </row>
    <row r="14" spans="1:6" ht="15">
      <c r="A14" s="618" t="s">
        <v>601</v>
      </c>
      <c r="B14" s="770" t="s">
        <v>602</v>
      </c>
      <c r="C14" s="771">
        <v>1758995815</v>
      </c>
      <c r="D14" s="771">
        <v>271324541</v>
      </c>
      <c r="E14" s="772">
        <v>15.424967966737317</v>
      </c>
      <c r="F14" s="771">
        <v>102686991</v>
      </c>
    </row>
    <row r="15" spans="1:6" ht="15">
      <c r="A15" s="773" t="s">
        <v>603</v>
      </c>
      <c r="B15" s="770" t="s">
        <v>604</v>
      </c>
      <c r="C15" s="771">
        <v>240800000</v>
      </c>
      <c r="D15" s="771">
        <v>43757284</v>
      </c>
      <c r="E15" s="772">
        <v>18.17162956810631</v>
      </c>
      <c r="F15" s="771">
        <v>22677789</v>
      </c>
    </row>
    <row r="16" spans="1:6" ht="15">
      <c r="A16" s="748" t="s">
        <v>605</v>
      </c>
      <c r="B16" s="774" t="s">
        <v>606</v>
      </c>
      <c r="C16" s="775">
        <v>129600000</v>
      </c>
      <c r="D16" s="775">
        <v>21501687</v>
      </c>
      <c r="E16" s="776">
        <v>16.59080787037037</v>
      </c>
      <c r="F16" s="775">
        <v>10571853</v>
      </c>
    </row>
    <row r="17" spans="1:6" ht="15">
      <c r="A17" s="748" t="s">
        <v>607</v>
      </c>
      <c r="B17" s="774" t="s">
        <v>608</v>
      </c>
      <c r="C17" s="775">
        <v>111200000</v>
      </c>
      <c r="D17" s="775">
        <v>22255597</v>
      </c>
      <c r="E17" s="776">
        <v>20.01402607913669</v>
      </c>
      <c r="F17" s="775">
        <v>12105936</v>
      </c>
    </row>
    <row r="18" spans="1:6" ht="15">
      <c r="A18" s="748" t="s">
        <v>609</v>
      </c>
      <c r="B18" s="774" t="s">
        <v>610</v>
      </c>
      <c r="C18" s="775">
        <v>111200000</v>
      </c>
      <c r="D18" s="777">
        <v>22255369</v>
      </c>
      <c r="E18" s="778">
        <v>20.013821043165468</v>
      </c>
      <c r="F18" s="775">
        <v>12108030</v>
      </c>
    </row>
    <row r="19" spans="1:6" ht="15">
      <c r="A19" s="773" t="s">
        <v>611</v>
      </c>
      <c r="B19" s="770" t="s">
        <v>612</v>
      </c>
      <c r="C19" s="771">
        <v>1499895815</v>
      </c>
      <c r="D19" s="771">
        <v>224426719</v>
      </c>
      <c r="E19" s="772">
        <v>14.96282053430491</v>
      </c>
      <c r="F19" s="771">
        <v>78676469</v>
      </c>
    </row>
    <row r="20" spans="1:6" ht="15">
      <c r="A20" s="748" t="s">
        <v>613</v>
      </c>
      <c r="B20" s="774" t="s">
        <v>614</v>
      </c>
      <c r="C20" s="775">
        <v>939285490</v>
      </c>
      <c r="D20" s="777">
        <v>136834725</v>
      </c>
      <c r="E20" s="778">
        <v>14.567958991892871</v>
      </c>
      <c r="F20" s="775">
        <v>36735113</v>
      </c>
    </row>
    <row r="21" spans="1:6" ht="26.25">
      <c r="A21" s="779" t="s">
        <v>615</v>
      </c>
      <c r="B21" s="774" t="s">
        <v>616</v>
      </c>
      <c r="C21" s="775">
        <v>476851696</v>
      </c>
      <c r="D21" s="777">
        <v>76740088</v>
      </c>
      <c r="E21" s="778">
        <v>16.093072257836745</v>
      </c>
      <c r="F21" s="775">
        <v>37844250</v>
      </c>
    </row>
    <row r="22" spans="1:6" ht="15">
      <c r="A22" s="779" t="s">
        <v>617</v>
      </c>
      <c r="B22" s="774" t="s">
        <v>618</v>
      </c>
      <c r="C22" s="775">
        <v>77695629</v>
      </c>
      <c r="D22" s="775">
        <v>9336483</v>
      </c>
      <c r="E22" s="776">
        <v>12.016741636778564</v>
      </c>
      <c r="F22" s="775">
        <v>4534996</v>
      </c>
    </row>
    <row r="23" spans="1:6" ht="15">
      <c r="A23" s="748" t="s">
        <v>619</v>
      </c>
      <c r="B23" s="780" t="s">
        <v>620</v>
      </c>
      <c r="C23" s="775">
        <v>10752000</v>
      </c>
      <c r="D23" s="777">
        <v>1816993</v>
      </c>
      <c r="E23" s="778">
        <v>16.89911644345238</v>
      </c>
      <c r="F23" s="775">
        <v>916582</v>
      </c>
    </row>
    <row r="24" spans="1:6" ht="15">
      <c r="A24" s="748" t="s">
        <v>621</v>
      </c>
      <c r="B24" s="780" t="s">
        <v>622</v>
      </c>
      <c r="C24" s="775">
        <v>600000</v>
      </c>
      <c r="D24" s="777">
        <v>116304</v>
      </c>
      <c r="E24" s="778">
        <v>19.384</v>
      </c>
      <c r="F24" s="775">
        <v>54696</v>
      </c>
    </row>
    <row r="25" spans="1:6" ht="15">
      <c r="A25" s="779" t="s">
        <v>623</v>
      </c>
      <c r="B25" s="780" t="s">
        <v>624</v>
      </c>
      <c r="C25" s="775">
        <v>3500000</v>
      </c>
      <c r="D25" s="777">
        <v>601662</v>
      </c>
      <c r="E25" s="778">
        <v>17.190342857142856</v>
      </c>
      <c r="F25" s="775">
        <v>306959</v>
      </c>
    </row>
    <row r="26" spans="1:6" ht="15">
      <c r="A26" s="779" t="s">
        <v>625</v>
      </c>
      <c r="B26" s="780" t="s">
        <v>626</v>
      </c>
      <c r="C26" s="775">
        <v>555000</v>
      </c>
      <c r="D26" s="777">
        <v>60452</v>
      </c>
      <c r="E26" s="778">
        <v>10.892252252252252</v>
      </c>
      <c r="F26" s="775">
        <v>3688</v>
      </c>
    </row>
    <row r="27" spans="1:6" ht="15">
      <c r="A27" s="779" t="s">
        <v>627</v>
      </c>
      <c r="B27" s="780" t="s">
        <v>628</v>
      </c>
      <c r="C27" s="775">
        <v>45288629</v>
      </c>
      <c r="D27" s="777">
        <v>6187963</v>
      </c>
      <c r="E27" s="778">
        <v>13.663392194981217</v>
      </c>
      <c r="F27" s="775">
        <v>2908230</v>
      </c>
    </row>
    <row r="28" spans="1:6" ht="15">
      <c r="A28" s="779" t="s">
        <v>629</v>
      </c>
      <c r="B28" s="780" t="s">
        <v>630</v>
      </c>
      <c r="C28" s="775">
        <v>17000000</v>
      </c>
      <c r="D28" s="777">
        <v>553109</v>
      </c>
      <c r="E28" s="778">
        <v>3.2535823529411765</v>
      </c>
      <c r="F28" s="775">
        <v>344841</v>
      </c>
    </row>
    <row r="29" spans="1:6" ht="15">
      <c r="A29" s="779" t="s">
        <v>631</v>
      </c>
      <c r="B29" s="781" t="s">
        <v>632</v>
      </c>
      <c r="C29" s="775">
        <v>6063000</v>
      </c>
      <c r="D29" s="775">
        <v>1515423</v>
      </c>
      <c r="E29" s="776">
        <v>24.994606630381</v>
      </c>
      <c r="F29" s="775">
        <v>-437890</v>
      </c>
    </row>
    <row r="30" spans="1:6" ht="15">
      <c r="A30" s="779" t="s">
        <v>633</v>
      </c>
      <c r="B30" s="781" t="s">
        <v>634</v>
      </c>
      <c r="C30" s="775">
        <v>6063000</v>
      </c>
      <c r="D30" s="775">
        <v>1515423</v>
      </c>
      <c r="E30" s="776">
        <v>24.994606630381</v>
      </c>
      <c r="F30" s="775">
        <v>-437890</v>
      </c>
    </row>
    <row r="31" spans="1:6" ht="15">
      <c r="A31" s="773" t="s">
        <v>635</v>
      </c>
      <c r="B31" s="626" t="s">
        <v>636</v>
      </c>
      <c r="C31" s="782">
        <v>18300000</v>
      </c>
      <c r="D31" s="771">
        <v>3044950</v>
      </c>
      <c r="E31" s="772">
        <v>16.639071038251366</v>
      </c>
      <c r="F31" s="783">
        <v>1547004</v>
      </c>
    </row>
    <row r="32" spans="1:6" ht="15">
      <c r="A32" s="618"/>
      <c r="B32" s="770" t="s">
        <v>637</v>
      </c>
      <c r="C32" s="630" t="s">
        <v>440</v>
      </c>
      <c r="D32" s="630">
        <v>95588</v>
      </c>
      <c r="E32" s="784" t="s">
        <v>440</v>
      </c>
      <c r="F32" s="783">
        <v>-214271</v>
      </c>
    </row>
    <row r="33" spans="1:6" ht="15">
      <c r="A33" s="748" t="s">
        <v>638</v>
      </c>
      <c r="B33" s="774" t="s">
        <v>639</v>
      </c>
      <c r="C33" s="785" t="s">
        <v>440</v>
      </c>
      <c r="D33" s="777">
        <v>3621</v>
      </c>
      <c r="E33" s="786" t="s">
        <v>440</v>
      </c>
      <c r="F33" s="775">
        <v>1785</v>
      </c>
    </row>
    <row r="34" spans="1:6" ht="26.25">
      <c r="A34" s="748" t="s">
        <v>640</v>
      </c>
      <c r="B34" s="787" t="s">
        <v>641</v>
      </c>
      <c r="C34" s="785" t="s">
        <v>440</v>
      </c>
      <c r="D34" s="777">
        <v>91967</v>
      </c>
      <c r="E34" s="786" t="s">
        <v>440</v>
      </c>
      <c r="F34" s="775">
        <v>-216056</v>
      </c>
    </row>
    <row r="35" spans="1:6" ht="15">
      <c r="A35" s="618"/>
      <c r="B35" s="770" t="s">
        <v>642</v>
      </c>
      <c r="C35" s="788">
        <v>260267440</v>
      </c>
      <c r="D35" s="771">
        <v>28303713</v>
      </c>
      <c r="E35" s="789">
        <v>10.874857415894972</v>
      </c>
      <c r="F35" s="771">
        <v>9232411</v>
      </c>
    </row>
    <row r="36" spans="1:6" ht="15">
      <c r="A36" s="773" t="s">
        <v>643</v>
      </c>
      <c r="B36" s="626" t="s">
        <v>644</v>
      </c>
      <c r="C36" s="782">
        <v>174013945</v>
      </c>
      <c r="D36" s="782">
        <v>10165390</v>
      </c>
      <c r="E36" s="790">
        <v>5.841709984794609</v>
      </c>
      <c r="F36" s="782">
        <v>3644892</v>
      </c>
    </row>
    <row r="37" spans="1:6" ht="15">
      <c r="A37" s="748" t="s">
        <v>645</v>
      </c>
      <c r="B37" s="774" t="s">
        <v>646</v>
      </c>
      <c r="C37" s="785">
        <v>900000</v>
      </c>
      <c r="D37" s="777">
        <v>0</v>
      </c>
      <c r="E37" s="778">
        <v>0</v>
      </c>
      <c r="F37" s="775">
        <v>0</v>
      </c>
    </row>
    <row r="38" spans="1:6" ht="26.25">
      <c r="A38" s="748" t="s">
        <v>647</v>
      </c>
      <c r="B38" s="787" t="s">
        <v>648</v>
      </c>
      <c r="C38" s="785">
        <v>110900000</v>
      </c>
      <c r="D38" s="777">
        <v>987</v>
      </c>
      <c r="E38" s="778">
        <v>0.0008899909828674481</v>
      </c>
      <c r="F38" s="775">
        <v>1069</v>
      </c>
    </row>
    <row r="39" spans="1:6" ht="15">
      <c r="A39" s="748"/>
      <c r="B39" s="781" t="s">
        <v>649</v>
      </c>
      <c r="C39" s="785">
        <v>35008094</v>
      </c>
      <c r="D39" s="785">
        <v>7072956</v>
      </c>
      <c r="E39" s="786">
        <v>20.203773447363343</v>
      </c>
      <c r="F39" s="775">
        <v>1061019</v>
      </c>
    </row>
    <row r="40" spans="1:6" ht="15">
      <c r="A40" s="779" t="s">
        <v>650</v>
      </c>
      <c r="B40" s="774" t="s">
        <v>651</v>
      </c>
      <c r="C40" s="785">
        <v>13682288</v>
      </c>
      <c r="D40" s="777">
        <v>3333909</v>
      </c>
      <c r="E40" s="778">
        <v>24.36660447433938</v>
      </c>
      <c r="F40" s="775">
        <v>7493</v>
      </c>
    </row>
    <row r="41" spans="1:6" ht="15">
      <c r="A41" s="779" t="s">
        <v>652</v>
      </c>
      <c r="B41" s="774" t="s">
        <v>653</v>
      </c>
      <c r="C41" s="785">
        <v>6225806</v>
      </c>
      <c r="D41" s="777">
        <v>2902425</v>
      </c>
      <c r="E41" s="778">
        <v>46.61926503973943</v>
      </c>
      <c r="F41" s="775">
        <v>611958</v>
      </c>
    </row>
    <row r="42" spans="1:6" ht="26.25">
      <c r="A42" s="748" t="s">
        <v>654</v>
      </c>
      <c r="B42" s="787" t="s">
        <v>655</v>
      </c>
      <c r="C42" s="785">
        <v>15100000</v>
      </c>
      <c r="D42" s="777">
        <v>836622</v>
      </c>
      <c r="E42" s="778">
        <v>5.540543046357616</v>
      </c>
      <c r="F42" s="775">
        <v>441568</v>
      </c>
    </row>
    <row r="43" spans="1:6" ht="26.25">
      <c r="A43" s="748" t="s">
        <v>656</v>
      </c>
      <c r="B43" s="787" t="s">
        <v>657</v>
      </c>
      <c r="C43" s="785">
        <v>675000</v>
      </c>
      <c r="D43" s="785">
        <v>3091447</v>
      </c>
      <c r="E43" s="786">
        <v>457.9921481481481</v>
      </c>
      <c r="F43" s="775">
        <v>2582804</v>
      </c>
    </row>
    <row r="44" spans="1:6" ht="26.25">
      <c r="A44" s="748" t="s">
        <v>658</v>
      </c>
      <c r="B44" s="787" t="s">
        <v>659</v>
      </c>
      <c r="C44" s="785">
        <v>26530851</v>
      </c>
      <c r="D44" s="785">
        <v>0</v>
      </c>
      <c r="E44" s="786">
        <v>0</v>
      </c>
      <c r="F44" s="775">
        <v>0</v>
      </c>
    </row>
    <row r="45" spans="1:6" ht="15">
      <c r="A45" s="773" t="s">
        <v>660</v>
      </c>
      <c r="B45" s="626" t="s">
        <v>661</v>
      </c>
      <c r="C45" s="630">
        <v>60487324</v>
      </c>
      <c r="D45" s="782">
        <v>7817383</v>
      </c>
      <c r="E45" s="791">
        <v>12.92400206033251</v>
      </c>
      <c r="F45" s="782">
        <v>3641420</v>
      </c>
    </row>
    <row r="46" spans="1:6" ht="26.25">
      <c r="A46" s="779" t="s">
        <v>662</v>
      </c>
      <c r="B46" s="787" t="s">
        <v>663</v>
      </c>
      <c r="C46" s="785">
        <v>43831727</v>
      </c>
      <c r="D46" s="777">
        <v>6204062</v>
      </c>
      <c r="E46" s="778">
        <v>14.15427231512005</v>
      </c>
      <c r="F46" s="775">
        <v>3274989</v>
      </c>
    </row>
    <row r="47" spans="1:6" ht="26.25">
      <c r="A47" s="779" t="s">
        <v>664</v>
      </c>
      <c r="B47" s="787" t="s">
        <v>665</v>
      </c>
      <c r="C47" s="785">
        <v>3552139</v>
      </c>
      <c r="D47" s="775">
        <v>166556</v>
      </c>
      <c r="E47" s="776">
        <v>4.688893086672565</v>
      </c>
      <c r="F47" s="775">
        <v>88013</v>
      </c>
    </row>
    <row r="48" spans="1:6" ht="15">
      <c r="A48" s="779" t="s">
        <v>666</v>
      </c>
      <c r="B48" s="792" t="s">
        <v>667</v>
      </c>
      <c r="C48" s="793">
        <v>13007658</v>
      </c>
      <c r="D48" s="775">
        <v>1435133</v>
      </c>
      <c r="E48" s="794">
        <v>11.03298533832916</v>
      </c>
      <c r="F48" s="775">
        <v>274674</v>
      </c>
    </row>
    <row r="49" spans="1:6" ht="15">
      <c r="A49" s="795" t="s">
        <v>668</v>
      </c>
      <c r="B49" s="796" t="s">
        <v>669</v>
      </c>
      <c r="C49" s="797" t="s">
        <v>440</v>
      </c>
      <c r="D49" s="798">
        <v>1138608</v>
      </c>
      <c r="E49" s="799" t="s">
        <v>440</v>
      </c>
      <c r="F49" s="775">
        <v>211330</v>
      </c>
    </row>
    <row r="50" spans="1:6" ht="15">
      <c r="A50" s="795" t="s">
        <v>670</v>
      </c>
      <c r="B50" s="796" t="s">
        <v>671</v>
      </c>
      <c r="C50" s="797">
        <v>1465000</v>
      </c>
      <c r="D50" s="798">
        <v>224000</v>
      </c>
      <c r="E50" s="800">
        <v>15.290102389078497</v>
      </c>
      <c r="F50" s="775">
        <v>51000</v>
      </c>
    </row>
    <row r="51" spans="1:6" ht="15">
      <c r="A51" s="795" t="s">
        <v>672</v>
      </c>
      <c r="B51" s="796" t="s">
        <v>673</v>
      </c>
      <c r="C51" s="797">
        <v>124130</v>
      </c>
      <c r="D51" s="798">
        <v>13780</v>
      </c>
      <c r="E51" s="800">
        <v>11.101264803029084</v>
      </c>
      <c r="F51" s="775">
        <v>8794</v>
      </c>
    </row>
    <row r="52" spans="1:6" ht="15">
      <c r="A52" s="795" t="s">
        <v>674</v>
      </c>
      <c r="B52" s="801" t="s">
        <v>675</v>
      </c>
      <c r="C52" s="797">
        <v>647600</v>
      </c>
      <c r="D52" s="798">
        <v>55824</v>
      </c>
      <c r="E52" s="800">
        <v>8.6201358863496</v>
      </c>
      <c r="F52" s="775">
        <v>5497</v>
      </c>
    </row>
    <row r="53" spans="1:6" ht="24.75">
      <c r="A53" s="795" t="s">
        <v>676</v>
      </c>
      <c r="B53" s="801" t="s">
        <v>677</v>
      </c>
      <c r="C53" s="797">
        <v>7462928</v>
      </c>
      <c r="D53" s="798">
        <v>0</v>
      </c>
      <c r="E53" s="800">
        <v>0</v>
      </c>
      <c r="F53" s="775">
        <v>0</v>
      </c>
    </row>
    <row r="54" spans="1:6" ht="15">
      <c r="A54" s="795" t="s">
        <v>678</v>
      </c>
      <c r="B54" s="796" t="s">
        <v>679</v>
      </c>
      <c r="C54" s="797">
        <v>3308000</v>
      </c>
      <c r="D54" s="798">
        <v>2921</v>
      </c>
      <c r="E54" s="800">
        <v>0.08830108827085852</v>
      </c>
      <c r="F54" s="775">
        <v>-1947</v>
      </c>
    </row>
    <row r="55" spans="1:6" ht="15">
      <c r="A55" s="795" t="s">
        <v>680</v>
      </c>
      <c r="B55" s="796" t="s">
        <v>681</v>
      </c>
      <c r="C55" s="797">
        <v>3018000</v>
      </c>
      <c r="D55" s="798">
        <v>0</v>
      </c>
      <c r="E55" s="800">
        <v>0</v>
      </c>
      <c r="F55" s="775">
        <v>0</v>
      </c>
    </row>
    <row r="56" spans="1:6" ht="24.75">
      <c r="A56" s="795" t="s">
        <v>682</v>
      </c>
      <c r="B56" s="796" t="s">
        <v>683</v>
      </c>
      <c r="C56" s="797">
        <v>290000</v>
      </c>
      <c r="D56" s="798">
        <v>2921</v>
      </c>
      <c r="E56" s="800">
        <v>1.0072413793103447</v>
      </c>
      <c r="F56" s="775">
        <v>-1947</v>
      </c>
    </row>
    <row r="57" spans="1:6" ht="15">
      <c r="A57" s="748" t="s">
        <v>684</v>
      </c>
      <c r="B57" s="774" t="s">
        <v>685</v>
      </c>
      <c r="C57" s="785">
        <v>95800</v>
      </c>
      <c r="D57" s="777">
        <v>11632</v>
      </c>
      <c r="E57" s="778">
        <v>12.141962421711899</v>
      </c>
      <c r="F57" s="775">
        <v>3744</v>
      </c>
    </row>
    <row r="58" spans="1:6" ht="15">
      <c r="A58" s="773" t="s">
        <v>686</v>
      </c>
      <c r="B58" s="626" t="s">
        <v>687</v>
      </c>
      <c r="C58" s="617">
        <v>9997500</v>
      </c>
      <c r="D58" s="281">
        <v>4013563</v>
      </c>
      <c r="E58" s="802">
        <v>40.14566641660415</v>
      </c>
      <c r="F58" s="783">
        <v>790131</v>
      </c>
    </row>
    <row r="59" spans="1:6" ht="26.25">
      <c r="A59" s="803" t="s">
        <v>688</v>
      </c>
      <c r="B59" s="626" t="s">
        <v>689</v>
      </c>
      <c r="C59" s="617">
        <v>15768671</v>
      </c>
      <c r="D59" s="281">
        <v>6307377</v>
      </c>
      <c r="E59" s="802">
        <v>39.999420369668435</v>
      </c>
      <c r="F59" s="783">
        <v>1155968</v>
      </c>
    </row>
    <row r="60" spans="1:6" ht="26.25">
      <c r="A60" s="804" t="s">
        <v>690</v>
      </c>
      <c r="B60" s="805" t="s">
        <v>691</v>
      </c>
      <c r="C60" s="136">
        <v>56355069</v>
      </c>
      <c r="D60" s="281">
        <v>8900788</v>
      </c>
      <c r="E60" s="802">
        <v>15.794121377084997</v>
      </c>
      <c r="F60" s="783">
        <v>4068417</v>
      </c>
    </row>
    <row r="61" spans="1:6" ht="15">
      <c r="A61" s="803" t="s">
        <v>692</v>
      </c>
      <c r="B61" s="805" t="s">
        <v>693</v>
      </c>
      <c r="C61" s="783">
        <v>896007253</v>
      </c>
      <c r="D61" s="281">
        <v>81368638</v>
      </c>
      <c r="E61" s="802">
        <v>9.0812476938733</v>
      </c>
      <c r="F61" s="783">
        <v>54285846</v>
      </c>
    </row>
    <row r="62" spans="1:6" ht="15">
      <c r="A62" s="803" t="s">
        <v>694</v>
      </c>
      <c r="B62" s="805" t="s">
        <v>695</v>
      </c>
      <c r="C62" s="617" t="s">
        <v>440</v>
      </c>
      <c r="D62" s="281">
        <v>16998</v>
      </c>
      <c r="E62" s="617" t="s">
        <v>440</v>
      </c>
      <c r="F62" s="783">
        <v>16998</v>
      </c>
    </row>
    <row r="63" spans="1:6" ht="15">
      <c r="A63" s="803" t="s">
        <v>696</v>
      </c>
      <c r="B63" s="805" t="s">
        <v>697</v>
      </c>
      <c r="C63" s="617" t="s">
        <v>440</v>
      </c>
      <c r="D63" s="281">
        <v>2174</v>
      </c>
      <c r="E63" s="617" t="s">
        <v>440</v>
      </c>
      <c r="F63" s="783">
        <v>2174</v>
      </c>
    </row>
    <row r="64" spans="1:6" ht="15">
      <c r="A64" s="803" t="s">
        <v>698</v>
      </c>
      <c r="B64" s="805" t="s">
        <v>699</v>
      </c>
      <c r="C64" s="617" t="s">
        <v>440</v>
      </c>
      <c r="D64" s="281">
        <v>14824</v>
      </c>
      <c r="E64" s="617" t="s">
        <v>440</v>
      </c>
      <c r="F64" s="783">
        <v>14824</v>
      </c>
    </row>
    <row r="65" spans="1:6" ht="15">
      <c r="A65" s="862" t="s">
        <v>700</v>
      </c>
      <c r="B65" s="862"/>
      <c r="C65" s="862"/>
      <c r="D65" s="862"/>
      <c r="E65" s="862"/>
      <c r="F65" s="806"/>
    </row>
    <row r="66" spans="1:6" ht="15">
      <c r="A66" s="767"/>
      <c r="B66" s="767"/>
      <c r="C66" s="767"/>
      <c r="D66" s="767"/>
      <c r="E66" s="767"/>
      <c r="F66" s="767"/>
    </row>
    <row r="67" spans="1:6" ht="15">
      <c r="A67" s="807" t="s">
        <v>701</v>
      </c>
      <c r="B67" s="740"/>
      <c r="C67" s="808"/>
      <c r="D67" s="808"/>
      <c r="E67" s="809"/>
      <c r="F67" s="810" t="s">
        <v>455</v>
      </c>
    </row>
    <row r="68" spans="1:6" ht="15">
      <c r="A68" s="807"/>
      <c r="B68" s="740"/>
      <c r="C68" s="808"/>
      <c r="D68" s="808"/>
      <c r="E68" s="809"/>
      <c r="F68" s="810"/>
    </row>
    <row r="69" spans="1:6" ht="15">
      <c r="A69" s="807"/>
      <c r="B69" s="737"/>
      <c r="C69" s="737"/>
      <c r="D69" s="738"/>
      <c r="E69" s="737"/>
      <c r="F69" s="811"/>
    </row>
    <row r="70" spans="1:6" ht="15">
      <c r="A70" s="763" t="s">
        <v>702</v>
      </c>
      <c r="B70" s="767"/>
      <c r="C70" s="767"/>
      <c r="D70" s="812"/>
      <c r="E70" s="767"/>
      <c r="F70" s="767"/>
    </row>
    <row r="71" ht="15">
      <c r="D71" s="767"/>
    </row>
    <row r="82" ht="15">
      <c r="B82" s="813"/>
    </row>
  </sheetData>
  <sheetProtection/>
  <mergeCells count="8">
    <mergeCell ref="A8:F8"/>
    <mergeCell ref="A65:E65"/>
    <mergeCell ref="A1:F1"/>
    <mergeCell ref="A2:F2"/>
    <mergeCell ref="A3:F3"/>
    <mergeCell ref="A4:F4"/>
    <mergeCell ref="A6:F6"/>
    <mergeCell ref="A7:F7"/>
  </mergeCells>
  <printOptions/>
  <pageMargins left="0.7" right="0.7" top="0.75" bottom="0.75" header="0.3" footer="0.3"/>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codeName="Sheet4"/>
  <dimension ref="A1:F97"/>
  <sheetViews>
    <sheetView workbookViewId="0" topLeftCell="A1">
      <selection activeCell="A1" sqref="A1:IV1"/>
    </sheetView>
  </sheetViews>
  <sheetFormatPr defaultColWidth="9.140625" defaultRowHeight="15"/>
  <cols>
    <col min="1" max="1" width="11.140625" style="143" customWidth="1"/>
    <col min="2" max="2" width="48.421875" style="143" customWidth="1"/>
    <col min="3" max="6" width="11.7109375" style="143" customWidth="1"/>
    <col min="7" max="16384" width="9.140625" style="139" customWidth="1"/>
  </cols>
  <sheetData>
    <row r="1" spans="1:6" ht="55.5" customHeight="1">
      <c r="A1" s="866"/>
      <c r="B1" s="866"/>
      <c r="C1" s="866"/>
      <c r="D1" s="866"/>
      <c r="E1" s="866"/>
      <c r="F1" s="866"/>
    </row>
    <row r="2" spans="1:6" ht="12.75" customHeight="1">
      <c r="A2" s="867" t="s">
        <v>424</v>
      </c>
      <c r="B2" s="867"/>
      <c r="C2" s="867"/>
      <c r="D2" s="867"/>
      <c r="E2" s="867"/>
      <c r="F2" s="867"/>
    </row>
    <row r="3" spans="1:6" s="140" customFormat="1" ht="28.5" customHeight="1">
      <c r="A3" s="868" t="s">
        <v>425</v>
      </c>
      <c r="B3" s="868"/>
      <c r="C3" s="868"/>
      <c r="D3" s="868"/>
      <c r="E3" s="868"/>
      <c r="F3" s="868"/>
    </row>
    <row r="4" spans="1:6" s="140" customFormat="1" ht="12.75" customHeight="1">
      <c r="A4" s="869" t="s">
        <v>426</v>
      </c>
      <c r="B4" s="869"/>
      <c r="C4" s="869"/>
      <c r="D4" s="869"/>
      <c r="E4" s="869"/>
      <c r="F4" s="869"/>
    </row>
    <row r="5" spans="1:6" ht="12.75">
      <c r="A5" s="141" t="s">
        <v>541</v>
      </c>
      <c r="B5" s="10"/>
      <c r="C5" s="10"/>
      <c r="D5" s="8"/>
      <c r="E5" s="10"/>
      <c r="F5" s="13" t="s">
        <v>703</v>
      </c>
    </row>
    <row r="6" spans="1:6" ht="17.25" customHeight="1">
      <c r="A6" s="870" t="s">
        <v>429</v>
      </c>
      <c r="B6" s="870"/>
      <c r="C6" s="870"/>
      <c r="D6" s="870"/>
      <c r="E6" s="870"/>
      <c r="F6" s="870"/>
    </row>
    <row r="7" spans="1:6" ht="36" customHeight="1">
      <c r="A7" s="871" t="s">
        <v>704</v>
      </c>
      <c r="B7" s="871"/>
      <c r="C7" s="871"/>
      <c r="D7" s="871"/>
      <c r="E7" s="871"/>
      <c r="F7" s="871"/>
    </row>
    <row r="8" spans="1:6" ht="15.75">
      <c r="A8" s="865" t="s">
        <v>544</v>
      </c>
      <c r="B8" s="865"/>
      <c r="C8" s="865"/>
      <c r="D8" s="865"/>
      <c r="E8" s="865"/>
      <c r="F8" s="865"/>
    </row>
    <row r="9" spans="1:6" ht="12.75">
      <c r="A9" s="141"/>
      <c r="B9" s="8"/>
      <c r="C9" s="10"/>
      <c r="D9" s="11"/>
      <c r="E9" s="12"/>
      <c r="F9" s="142" t="s">
        <v>705</v>
      </c>
    </row>
    <row r="10" ht="12.75">
      <c r="F10" s="144" t="s">
        <v>461</v>
      </c>
    </row>
    <row r="11" spans="1:6" s="146" customFormat="1" ht="36">
      <c r="A11" s="145" t="s">
        <v>706</v>
      </c>
      <c r="B11" s="145" t="s">
        <v>462</v>
      </c>
      <c r="C11" s="145" t="s">
        <v>463</v>
      </c>
      <c r="D11" s="145" t="s">
        <v>464</v>
      </c>
      <c r="E11" s="145" t="s">
        <v>465</v>
      </c>
      <c r="F11" s="145" t="s">
        <v>466</v>
      </c>
    </row>
    <row r="12" spans="1:6" s="146" customFormat="1" ht="12">
      <c r="A12" s="147">
        <v>1</v>
      </c>
      <c r="B12" s="147">
        <v>2</v>
      </c>
      <c r="C12" s="148">
        <v>3</v>
      </c>
      <c r="D12" s="148">
        <v>4</v>
      </c>
      <c r="E12" s="148">
        <v>5</v>
      </c>
      <c r="F12" s="148">
        <v>6</v>
      </c>
    </row>
    <row r="13" spans="1:6" s="146" customFormat="1" ht="12">
      <c r="A13" s="149"/>
      <c r="B13" s="150" t="s">
        <v>707</v>
      </c>
      <c r="C13" s="151">
        <v>46875479</v>
      </c>
      <c r="D13" s="151">
        <v>4771275</v>
      </c>
      <c r="E13" s="152">
        <v>10.17861598811609</v>
      </c>
      <c r="F13" s="151">
        <v>2374353</v>
      </c>
    </row>
    <row r="14" spans="1:6" s="146" customFormat="1" ht="12">
      <c r="A14" s="153"/>
      <c r="B14" s="153" t="s">
        <v>708</v>
      </c>
      <c r="C14" s="151">
        <v>3380000</v>
      </c>
      <c r="D14" s="151">
        <v>53174</v>
      </c>
      <c r="E14" s="152">
        <v>1.5731952662721895</v>
      </c>
      <c r="F14" s="151">
        <v>27284</v>
      </c>
    </row>
    <row r="15" spans="1:6" s="146" customFormat="1" ht="12">
      <c r="A15" s="154" t="s">
        <v>709</v>
      </c>
      <c r="B15" s="155" t="s">
        <v>710</v>
      </c>
      <c r="C15" s="156">
        <v>3300000</v>
      </c>
      <c r="D15" s="157">
        <v>45283</v>
      </c>
      <c r="E15" s="158">
        <v>1.3722121212121212</v>
      </c>
      <c r="F15" s="159">
        <v>24289</v>
      </c>
    </row>
    <row r="16" spans="1:6" s="146" customFormat="1" ht="26.25" customHeight="1">
      <c r="A16" s="154" t="s">
        <v>711</v>
      </c>
      <c r="B16" s="160" t="s">
        <v>712</v>
      </c>
      <c r="C16" s="156">
        <v>80000</v>
      </c>
      <c r="D16" s="157">
        <v>7891</v>
      </c>
      <c r="E16" s="158">
        <v>9.86375</v>
      </c>
      <c r="F16" s="159">
        <v>2995</v>
      </c>
    </row>
    <row r="17" spans="1:6" s="146" customFormat="1" ht="12">
      <c r="A17" s="153"/>
      <c r="B17" s="153" t="s">
        <v>713</v>
      </c>
      <c r="C17" s="151">
        <v>9233278</v>
      </c>
      <c r="D17" s="151">
        <v>110</v>
      </c>
      <c r="E17" s="152">
        <v>0.0011913428795277258</v>
      </c>
      <c r="F17" s="151">
        <v>110</v>
      </c>
    </row>
    <row r="18" spans="1:6" s="146" customFormat="1" ht="24">
      <c r="A18" s="154" t="s">
        <v>714</v>
      </c>
      <c r="B18" s="135" t="s">
        <v>715</v>
      </c>
      <c r="C18" s="156">
        <v>1770350</v>
      </c>
      <c r="D18" s="161">
        <v>110</v>
      </c>
      <c r="E18" s="162">
        <v>0.0062134606151326</v>
      </c>
      <c r="F18" s="159">
        <v>110</v>
      </c>
    </row>
    <row r="19" spans="1:6" s="146" customFormat="1" ht="26.25" customHeight="1">
      <c r="A19" s="163" t="s">
        <v>676</v>
      </c>
      <c r="B19" s="135" t="s">
        <v>716</v>
      </c>
      <c r="C19" s="156">
        <v>7462928</v>
      </c>
      <c r="D19" s="161">
        <v>0</v>
      </c>
      <c r="E19" s="162">
        <v>0</v>
      </c>
      <c r="F19" s="159">
        <v>0</v>
      </c>
    </row>
    <row r="20" spans="1:6" s="146" customFormat="1" ht="12">
      <c r="A20" s="153"/>
      <c r="B20" s="153" t="s">
        <v>717</v>
      </c>
      <c r="C20" s="151">
        <v>1634500</v>
      </c>
      <c r="D20" s="151">
        <v>388465</v>
      </c>
      <c r="E20" s="152">
        <v>23.766595289079227</v>
      </c>
      <c r="F20" s="151">
        <v>171636</v>
      </c>
    </row>
    <row r="21" spans="1:6" s="146" customFormat="1" ht="12">
      <c r="A21" s="154" t="s">
        <v>718</v>
      </c>
      <c r="B21" s="155" t="s">
        <v>719</v>
      </c>
      <c r="C21" s="164">
        <v>484500</v>
      </c>
      <c r="D21" s="157">
        <v>65550</v>
      </c>
      <c r="E21" s="162">
        <v>13.529411764705882</v>
      </c>
      <c r="F21" s="159">
        <v>660</v>
      </c>
    </row>
    <row r="22" spans="1:6" s="146" customFormat="1" ht="12">
      <c r="A22" s="154" t="s">
        <v>720</v>
      </c>
      <c r="B22" s="155" t="s">
        <v>721</v>
      </c>
      <c r="C22" s="156">
        <v>200000</v>
      </c>
      <c r="D22" s="157">
        <v>28277</v>
      </c>
      <c r="E22" s="162">
        <v>14.1385</v>
      </c>
      <c r="F22" s="159">
        <v>8372</v>
      </c>
    </row>
    <row r="23" spans="1:6" s="146" customFormat="1" ht="24">
      <c r="A23" s="154" t="s">
        <v>722</v>
      </c>
      <c r="B23" s="160" t="s">
        <v>723</v>
      </c>
      <c r="C23" s="156">
        <v>950000</v>
      </c>
      <c r="D23" s="157">
        <v>294638</v>
      </c>
      <c r="E23" s="162">
        <v>31.014526315789475</v>
      </c>
      <c r="F23" s="159">
        <v>162604</v>
      </c>
    </row>
    <row r="24" spans="1:6" s="146" customFormat="1" ht="12">
      <c r="A24" s="153"/>
      <c r="B24" s="153" t="s">
        <v>724</v>
      </c>
      <c r="C24" s="151">
        <v>11217536</v>
      </c>
      <c r="D24" s="151">
        <v>1242316</v>
      </c>
      <c r="E24" s="152">
        <v>11.074767221607312</v>
      </c>
      <c r="F24" s="151">
        <v>617389</v>
      </c>
    </row>
    <row r="25" spans="1:6" s="146" customFormat="1" ht="36">
      <c r="A25" s="154" t="s">
        <v>725</v>
      </c>
      <c r="B25" s="160" t="s">
        <v>726</v>
      </c>
      <c r="C25" s="156">
        <v>300000</v>
      </c>
      <c r="D25" s="157">
        <v>39120</v>
      </c>
      <c r="E25" s="162">
        <v>13.04</v>
      </c>
      <c r="F25" s="159">
        <v>20575</v>
      </c>
    </row>
    <row r="26" spans="1:6" s="146" customFormat="1" ht="12">
      <c r="A26" s="154" t="s">
        <v>727</v>
      </c>
      <c r="B26" s="155" t="s">
        <v>728</v>
      </c>
      <c r="C26" s="156">
        <v>2416125</v>
      </c>
      <c r="D26" s="157">
        <v>298236</v>
      </c>
      <c r="E26" s="162">
        <v>12.343566661493094</v>
      </c>
      <c r="F26" s="159">
        <v>144647</v>
      </c>
    </row>
    <row r="27" spans="1:6" s="146" customFormat="1" ht="12">
      <c r="A27" s="154" t="s">
        <v>729</v>
      </c>
      <c r="B27" s="155" t="s">
        <v>730</v>
      </c>
      <c r="C27" s="156">
        <v>997500</v>
      </c>
      <c r="D27" s="157">
        <v>0</v>
      </c>
      <c r="E27" s="162">
        <v>0</v>
      </c>
      <c r="F27" s="159">
        <v>0</v>
      </c>
    </row>
    <row r="28" spans="1:6" s="146" customFormat="1" ht="12">
      <c r="A28" s="154" t="s">
        <v>731</v>
      </c>
      <c r="B28" s="155" t="s">
        <v>732</v>
      </c>
      <c r="C28" s="156">
        <v>518271</v>
      </c>
      <c r="D28" s="157">
        <v>66707</v>
      </c>
      <c r="E28" s="162">
        <v>12.87106552363532</v>
      </c>
      <c r="F28" s="159">
        <v>34710</v>
      </c>
    </row>
    <row r="29" spans="1:6" s="146" customFormat="1" ht="36">
      <c r="A29" s="154" t="s">
        <v>733</v>
      </c>
      <c r="B29" s="160" t="s">
        <v>734</v>
      </c>
      <c r="C29" s="156">
        <v>1321520</v>
      </c>
      <c r="D29" s="157">
        <v>174605</v>
      </c>
      <c r="E29" s="162">
        <v>13.212437193534718</v>
      </c>
      <c r="F29" s="159">
        <v>90842</v>
      </c>
    </row>
    <row r="30" spans="1:6" s="146" customFormat="1" ht="12">
      <c r="A30" s="154" t="s">
        <v>735</v>
      </c>
      <c r="B30" s="160" t="s">
        <v>736</v>
      </c>
      <c r="C30" s="156">
        <v>29220</v>
      </c>
      <c r="D30" s="157">
        <v>5077</v>
      </c>
      <c r="E30" s="162">
        <v>17.375085557837096</v>
      </c>
      <c r="F30" s="159">
        <v>2677</v>
      </c>
    </row>
    <row r="31" spans="1:6" s="146" customFormat="1" ht="24">
      <c r="A31" s="154" t="s">
        <v>737</v>
      </c>
      <c r="B31" s="160" t="s">
        <v>738</v>
      </c>
      <c r="C31" s="156">
        <v>2700</v>
      </c>
      <c r="D31" s="157">
        <v>120</v>
      </c>
      <c r="E31" s="162">
        <v>4.444444444444445</v>
      </c>
      <c r="F31" s="159">
        <v>75</v>
      </c>
    </row>
    <row r="32" spans="1:6" s="146" customFormat="1" ht="12">
      <c r="A32" s="154" t="s">
        <v>739</v>
      </c>
      <c r="B32" s="160" t="s">
        <v>740</v>
      </c>
      <c r="C32" s="156">
        <v>54700</v>
      </c>
      <c r="D32" s="157">
        <v>8595</v>
      </c>
      <c r="E32" s="162">
        <v>15.712979890310786</v>
      </c>
      <c r="F32" s="159">
        <v>4303</v>
      </c>
    </row>
    <row r="33" spans="1:6" s="146" customFormat="1" ht="24">
      <c r="A33" s="154" t="s">
        <v>741</v>
      </c>
      <c r="B33" s="160" t="s">
        <v>742</v>
      </c>
      <c r="C33" s="156">
        <v>60000</v>
      </c>
      <c r="D33" s="157">
        <v>8755</v>
      </c>
      <c r="E33" s="162">
        <v>14.591666666666667</v>
      </c>
      <c r="F33" s="159">
        <v>5130</v>
      </c>
    </row>
    <row r="34" spans="1:6" s="146" customFormat="1" ht="12">
      <c r="A34" s="154" t="s">
        <v>743</v>
      </c>
      <c r="B34" s="155" t="s">
        <v>744</v>
      </c>
      <c r="C34" s="156">
        <v>115000</v>
      </c>
      <c r="D34" s="157">
        <v>28478</v>
      </c>
      <c r="E34" s="162">
        <v>24.763478260869565</v>
      </c>
      <c r="F34" s="159">
        <v>14446</v>
      </c>
    </row>
    <row r="35" spans="1:6" s="146" customFormat="1" ht="12">
      <c r="A35" s="154" t="s">
        <v>745</v>
      </c>
      <c r="B35" s="155" t="s">
        <v>746</v>
      </c>
      <c r="C35" s="156">
        <v>215000</v>
      </c>
      <c r="D35" s="157">
        <v>14658</v>
      </c>
      <c r="E35" s="162">
        <v>6.817674418604651</v>
      </c>
      <c r="F35" s="159">
        <v>7577</v>
      </c>
    </row>
    <row r="36" spans="1:6" s="146" customFormat="1" ht="36">
      <c r="A36" s="154" t="s">
        <v>747</v>
      </c>
      <c r="B36" s="135" t="s">
        <v>748</v>
      </c>
      <c r="C36" s="156">
        <v>400000</v>
      </c>
      <c r="D36" s="157">
        <v>26239</v>
      </c>
      <c r="E36" s="162">
        <v>6.55975</v>
      </c>
      <c r="F36" s="159">
        <v>12029</v>
      </c>
    </row>
    <row r="37" spans="1:6" s="146" customFormat="1" ht="12" customHeight="1">
      <c r="A37" s="154" t="s">
        <v>749</v>
      </c>
      <c r="B37" s="135" t="s">
        <v>750</v>
      </c>
      <c r="C37" s="156">
        <v>4600000</v>
      </c>
      <c r="D37" s="157">
        <v>563461</v>
      </c>
      <c r="E37" s="162">
        <v>12.249152173913043</v>
      </c>
      <c r="F37" s="159">
        <v>275596</v>
      </c>
    </row>
    <row r="38" spans="1:6" s="146" customFormat="1" ht="12">
      <c r="A38" s="154" t="s">
        <v>751</v>
      </c>
      <c r="B38" s="135" t="s">
        <v>752</v>
      </c>
      <c r="C38" s="165">
        <v>187500</v>
      </c>
      <c r="D38" s="165">
        <v>8265</v>
      </c>
      <c r="E38" s="162">
        <v>4.408</v>
      </c>
      <c r="F38" s="159">
        <v>4782</v>
      </c>
    </row>
    <row r="39" spans="1:6" s="146" customFormat="1" ht="12">
      <c r="A39" s="153"/>
      <c r="B39" s="153" t="s">
        <v>753</v>
      </c>
      <c r="C39" s="151">
        <v>45000</v>
      </c>
      <c r="D39" s="151">
        <v>5112</v>
      </c>
      <c r="E39" s="152">
        <v>11.360000000000001</v>
      </c>
      <c r="F39" s="151">
        <v>2428</v>
      </c>
    </row>
    <row r="40" spans="1:6" s="146" customFormat="1" ht="24">
      <c r="A40" s="154" t="s">
        <v>754</v>
      </c>
      <c r="B40" s="160" t="s">
        <v>755</v>
      </c>
      <c r="C40" s="156">
        <v>45000</v>
      </c>
      <c r="D40" s="165">
        <v>5112</v>
      </c>
      <c r="E40" s="162">
        <v>11.360000000000001</v>
      </c>
      <c r="F40" s="159">
        <v>2428</v>
      </c>
    </row>
    <row r="41" spans="1:6" s="146" customFormat="1" ht="12">
      <c r="A41" s="153"/>
      <c r="B41" s="153" t="s">
        <v>756</v>
      </c>
      <c r="C41" s="166">
        <v>1741898</v>
      </c>
      <c r="D41" s="166">
        <v>293954</v>
      </c>
      <c r="E41" s="152">
        <v>16.875500172800013</v>
      </c>
      <c r="F41" s="166">
        <v>122532</v>
      </c>
    </row>
    <row r="42" spans="1:6" s="146" customFormat="1" ht="12">
      <c r="A42" s="167" t="s">
        <v>757</v>
      </c>
      <c r="B42" s="160" t="s">
        <v>758</v>
      </c>
      <c r="C42" s="156">
        <v>313498</v>
      </c>
      <c r="D42" s="157">
        <v>86811</v>
      </c>
      <c r="E42" s="162">
        <v>27.69108574855342</v>
      </c>
      <c r="F42" s="159">
        <v>27915</v>
      </c>
    </row>
    <row r="43" spans="1:6" s="146" customFormat="1" ht="48">
      <c r="A43" s="154" t="s">
        <v>759</v>
      </c>
      <c r="B43" s="160" t="s">
        <v>760</v>
      </c>
      <c r="C43" s="156">
        <v>346400</v>
      </c>
      <c r="D43" s="157">
        <v>8953</v>
      </c>
      <c r="E43" s="162">
        <v>2.5845842956120095</v>
      </c>
      <c r="F43" s="159">
        <v>5154</v>
      </c>
    </row>
    <row r="44" spans="1:6" s="146" customFormat="1" ht="12">
      <c r="A44" s="154" t="s">
        <v>761</v>
      </c>
      <c r="B44" s="155" t="s">
        <v>762</v>
      </c>
      <c r="C44" s="156">
        <v>60000</v>
      </c>
      <c r="D44" s="157">
        <v>7378</v>
      </c>
      <c r="E44" s="162">
        <v>12.296666666666667</v>
      </c>
      <c r="F44" s="159">
        <v>4259</v>
      </c>
    </row>
    <row r="45" spans="1:6" s="146" customFormat="1" ht="12">
      <c r="A45" s="154" t="s">
        <v>763</v>
      </c>
      <c r="B45" s="155" t="s">
        <v>764</v>
      </c>
      <c r="C45" s="156">
        <v>32000</v>
      </c>
      <c r="D45" s="157">
        <v>7997</v>
      </c>
      <c r="E45" s="162">
        <v>24.990625</v>
      </c>
      <c r="F45" s="159">
        <v>2506</v>
      </c>
    </row>
    <row r="46" spans="1:6" s="146" customFormat="1" ht="24">
      <c r="A46" s="154" t="s">
        <v>765</v>
      </c>
      <c r="B46" s="160" t="s">
        <v>766</v>
      </c>
      <c r="C46" s="156">
        <v>500</v>
      </c>
      <c r="D46" s="157">
        <v>0</v>
      </c>
      <c r="E46" s="162">
        <v>0</v>
      </c>
      <c r="F46" s="159">
        <v>0</v>
      </c>
    </row>
    <row r="47" spans="1:6" s="146" customFormat="1" ht="24">
      <c r="A47" s="154" t="s">
        <v>767</v>
      </c>
      <c r="B47" s="160" t="s">
        <v>768</v>
      </c>
      <c r="C47" s="156">
        <v>250000</v>
      </c>
      <c r="D47" s="157">
        <v>42929</v>
      </c>
      <c r="E47" s="162">
        <v>17.1716</v>
      </c>
      <c r="F47" s="159">
        <v>18886</v>
      </c>
    </row>
    <row r="48" spans="1:6" s="146" customFormat="1" ht="24">
      <c r="A48" s="154" t="s">
        <v>769</v>
      </c>
      <c r="B48" s="160" t="s">
        <v>770</v>
      </c>
      <c r="C48" s="156">
        <v>320000</v>
      </c>
      <c r="D48" s="157">
        <v>88056</v>
      </c>
      <c r="E48" s="162">
        <v>27.517500000000002</v>
      </c>
      <c r="F48" s="159">
        <v>41741</v>
      </c>
    </row>
    <row r="49" spans="1:6" s="146" customFormat="1" ht="24">
      <c r="A49" s="154" t="s">
        <v>771</v>
      </c>
      <c r="B49" s="160" t="s">
        <v>772</v>
      </c>
      <c r="C49" s="156">
        <v>400000</v>
      </c>
      <c r="D49" s="157">
        <v>43358</v>
      </c>
      <c r="E49" s="162">
        <v>10.839500000000001</v>
      </c>
      <c r="F49" s="159">
        <v>21841</v>
      </c>
    </row>
    <row r="50" spans="1:6" s="146" customFormat="1" ht="24">
      <c r="A50" s="154" t="s">
        <v>773</v>
      </c>
      <c r="B50" s="160" t="s">
        <v>774</v>
      </c>
      <c r="C50" s="156">
        <v>19500</v>
      </c>
      <c r="D50" s="165">
        <v>8472</v>
      </c>
      <c r="E50" s="162">
        <v>43.44615384615385</v>
      </c>
      <c r="F50" s="159">
        <v>230</v>
      </c>
    </row>
    <row r="51" spans="1:6" s="146" customFormat="1" ht="12">
      <c r="A51" s="153"/>
      <c r="B51" s="153" t="s">
        <v>775</v>
      </c>
      <c r="C51" s="151">
        <v>807600</v>
      </c>
      <c r="D51" s="151">
        <v>90568</v>
      </c>
      <c r="E51" s="152">
        <v>11.214462605250123</v>
      </c>
      <c r="F51" s="151">
        <v>23988</v>
      </c>
    </row>
    <row r="52" spans="1:6" s="146" customFormat="1" ht="24">
      <c r="A52" s="154" t="s">
        <v>714</v>
      </c>
      <c r="B52" s="135" t="s">
        <v>715</v>
      </c>
      <c r="C52" s="156">
        <v>160000</v>
      </c>
      <c r="D52" s="157">
        <v>34744</v>
      </c>
      <c r="E52" s="162">
        <v>21.715</v>
      </c>
      <c r="F52" s="159">
        <v>18491</v>
      </c>
    </row>
    <row r="53" spans="1:6" s="146" customFormat="1" ht="12">
      <c r="A53" s="154" t="s">
        <v>674</v>
      </c>
      <c r="B53" s="135" t="s">
        <v>776</v>
      </c>
      <c r="C53" s="156">
        <v>647600</v>
      </c>
      <c r="D53" s="165">
        <v>55824</v>
      </c>
      <c r="E53" s="162">
        <v>8.6201358863496</v>
      </c>
      <c r="F53" s="159">
        <v>5497</v>
      </c>
    </row>
    <row r="54" spans="1:6" s="146" customFormat="1" ht="12">
      <c r="A54" s="153"/>
      <c r="B54" s="153" t="s">
        <v>777</v>
      </c>
      <c r="C54" s="151">
        <v>2807</v>
      </c>
      <c r="D54" s="151">
        <v>2363</v>
      </c>
      <c r="E54" s="162">
        <v>84.18240114000713</v>
      </c>
      <c r="F54" s="151">
        <v>2097</v>
      </c>
    </row>
    <row r="55" spans="1:6" s="146" customFormat="1" ht="12">
      <c r="A55" s="154" t="s">
        <v>757</v>
      </c>
      <c r="B55" s="160" t="s">
        <v>758</v>
      </c>
      <c r="C55" s="165">
        <v>2807</v>
      </c>
      <c r="D55" s="157">
        <v>2363</v>
      </c>
      <c r="E55" s="162">
        <v>84.18240114000713</v>
      </c>
      <c r="F55" s="159">
        <v>2097</v>
      </c>
    </row>
    <row r="56" spans="1:6" s="146" customFormat="1" ht="12">
      <c r="A56" s="153"/>
      <c r="B56" s="153" t="s">
        <v>778</v>
      </c>
      <c r="C56" s="151">
        <v>18369909</v>
      </c>
      <c r="D56" s="151">
        <v>2651212</v>
      </c>
      <c r="E56" s="152">
        <v>14.432363274091342</v>
      </c>
      <c r="F56" s="151">
        <v>1371687</v>
      </c>
    </row>
    <row r="57" spans="1:6" s="146" customFormat="1" ht="12">
      <c r="A57" s="154" t="s">
        <v>779</v>
      </c>
      <c r="B57" s="160" t="s">
        <v>780</v>
      </c>
      <c r="C57" s="156">
        <v>80000</v>
      </c>
      <c r="D57" s="157">
        <v>8129</v>
      </c>
      <c r="E57" s="162">
        <v>10.161249999999999</v>
      </c>
      <c r="F57" s="159">
        <v>3035</v>
      </c>
    </row>
    <row r="58" spans="1:6" s="146" customFormat="1" ht="12">
      <c r="A58" s="154" t="s">
        <v>781</v>
      </c>
      <c r="B58" s="155" t="s">
        <v>782</v>
      </c>
      <c r="C58" s="156">
        <v>10940189</v>
      </c>
      <c r="D58" s="168">
        <v>1459632</v>
      </c>
      <c r="E58" s="162">
        <v>13.341926725397524</v>
      </c>
      <c r="F58" s="159">
        <v>779837</v>
      </c>
    </row>
    <row r="59" spans="1:6" s="146" customFormat="1" ht="12">
      <c r="A59" s="154" t="s">
        <v>783</v>
      </c>
      <c r="B59" s="160" t="s">
        <v>784</v>
      </c>
      <c r="C59" s="156">
        <v>160000</v>
      </c>
      <c r="D59" s="168">
        <v>25145</v>
      </c>
      <c r="E59" s="162">
        <v>15.715625</v>
      </c>
      <c r="F59" s="159">
        <v>13473</v>
      </c>
    </row>
    <row r="60" spans="1:6" s="146" customFormat="1" ht="12">
      <c r="A60" s="154" t="s">
        <v>785</v>
      </c>
      <c r="B60" s="155" t="s">
        <v>786</v>
      </c>
      <c r="C60" s="156">
        <v>80000</v>
      </c>
      <c r="D60" s="168">
        <v>9671</v>
      </c>
      <c r="E60" s="162">
        <v>12.08875</v>
      </c>
      <c r="F60" s="159">
        <v>4858</v>
      </c>
    </row>
    <row r="61" spans="1:6" s="146" customFormat="1" ht="12">
      <c r="A61" s="154" t="s">
        <v>787</v>
      </c>
      <c r="B61" s="155" t="s">
        <v>788</v>
      </c>
      <c r="C61" s="156">
        <v>1868090</v>
      </c>
      <c r="D61" s="168">
        <v>333902</v>
      </c>
      <c r="E61" s="162">
        <v>17.87397823445337</v>
      </c>
      <c r="F61" s="159">
        <v>175909</v>
      </c>
    </row>
    <row r="62" spans="1:6" s="146" customFormat="1" ht="36">
      <c r="A62" s="154" t="s">
        <v>789</v>
      </c>
      <c r="B62" s="160" t="s">
        <v>790</v>
      </c>
      <c r="C62" s="156">
        <v>12000</v>
      </c>
      <c r="D62" s="168">
        <v>1410</v>
      </c>
      <c r="E62" s="162">
        <v>11.75</v>
      </c>
      <c r="F62" s="159">
        <v>800</v>
      </c>
    </row>
    <row r="63" spans="1:6" s="146" customFormat="1" ht="24">
      <c r="A63" s="154" t="s">
        <v>791</v>
      </c>
      <c r="B63" s="160" t="s">
        <v>792</v>
      </c>
      <c r="C63" s="156">
        <v>297050</v>
      </c>
      <c r="D63" s="157">
        <v>36818</v>
      </c>
      <c r="E63" s="162">
        <v>12.394546372664534</v>
      </c>
      <c r="F63" s="159">
        <v>20157</v>
      </c>
    </row>
    <row r="64" spans="1:6" s="146" customFormat="1" ht="36">
      <c r="A64" s="154" t="s">
        <v>793</v>
      </c>
      <c r="B64" s="160" t="s">
        <v>794</v>
      </c>
      <c r="C64" s="156">
        <v>1225450</v>
      </c>
      <c r="D64" s="157">
        <v>157944</v>
      </c>
      <c r="E64" s="162">
        <v>12.888653147823248</v>
      </c>
      <c r="F64" s="159">
        <v>84337</v>
      </c>
    </row>
    <row r="65" spans="1:6" s="146" customFormat="1" ht="36">
      <c r="A65" s="154" t="s">
        <v>795</v>
      </c>
      <c r="B65" s="160" t="s">
        <v>796</v>
      </c>
      <c r="C65" s="156">
        <v>557500</v>
      </c>
      <c r="D65" s="157">
        <v>84134</v>
      </c>
      <c r="E65" s="162">
        <v>15.091300448430491</v>
      </c>
      <c r="F65" s="159">
        <v>34428</v>
      </c>
    </row>
    <row r="66" spans="1:6" s="146" customFormat="1" ht="12">
      <c r="A66" s="154" t="s">
        <v>797</v>
      </c>
      <c r="B66" s="155" t="s">
        <v>798</v>
      </c>
      <c r="C66" s="156">
        <v>1160000</v>
      </c>
      <c r="D66" s="157">
        <v>188050</v>
      </c>
      <c r="E66" s="162">
        <v>16.211206896551726</v>
      </c>
      <c r="F66" s="159">
        <v>87610</v>
      </c>
    </row>
    <row r="67" spans="1:6" s="146" customFormat="1" ht="12">
      <c r="A67" s="154" t="s">
        <v>799</v>
      </c>
      <c r="B67" s="160" t="s">
        <v>800</v>
      </c>
      <c r="C67" s="156">
        <v>330000</v>
      </c>
      <c r="D67" s="157">
        <v>20604</v>
      </c>
      <c r="E67" s="162">
        <v>6.243636363636364</v>
      </c>
      <c r="F67" s="159">
        <v>9180</v>
      </c>
    </row>
    <row r="68" spans="1:6" s="146" customFormat="1" ht="12">
      <c r="A68" s="154" t="s">
        <v>672</v>
      </c>
      <c r="B68" s="160" t="s">
        <v>801</v>
      </c>
      <c r="C68" s="156">
        <v>124130</v>
      </c>
      <c r="D68" s="165">
        <v>13780</v>
      </c>
      <c r="E68" s="158">
        <v>11.101264803029084</v>
      </c>
      <c r="F68" s="159">
        <v>8794</v>
      </c>
    </row>
    <row r="69" spans="1:6" s="146" customFormat="1" ht="12">
      <c r="A69" s="154" t="s">
        <v>802</v>
      </c>
      <c r="B69" s="155" t="s">
        <v>803</v>
      </c>
      <c r="C69" s="156">
        <v>1500000</v>
      </c>
      <c r="D69" s="165">
        <v>310092</v>
      </c>
      <c r="E69" s="158">
        <v>20.6728</v>
      </c>
      <c r="F69" s="159">
        <v>148174</v>
      </c>
    </row>
    <row r="70" spans="1:6" s="146" customFormat="1" ht="12">
      <c r="A70" s="154" t="s">
        <v>804</v>
      </c>
      <c r="B70" s="155" t="s">
        <v>805</v>
      </c>
      <c r="C70" s="156">
        <v>10500</v>
      </c>
      <c r="D70" s="165">
        <v>-115</v>
      </c>
      <c r="E70" s="162">
        <v>-1.0952380952380953</v>
      </c>
      <c r="F70" s="159">
        <v>10</v>
      </c>
    </row>
    <row r="71" spans="1:6" s="146" customFormat="1" ht="12">
      <c r="A71" s="154" t="s">
        <v>806</v>
      </c>
      <c r="B71" s="155" t="s">
        <v>807</v>
      </c>
      <c r="C71" s="156">
        <v>25000</v>
      </c>
      <c r="D71" s="165">
        <v>2016</v>
      </c>
      <c r="E71" s="162">
        <v>8.064</v>
      </c>
      <c r="F71" s="159">
        <v>1085</v>
      </c>
    </row>
    <row r="72" spans="1:6" s="146" customFormat="1" ht="26.25" customHeight="1">
      <c r="A72" s="154"/>
      <c r="B72" s="153" t="s">
        <v>808</v>
      </c>
      <c r="C72" s="166">
        <v>423389</v>
      </c>
      <c r="D72" s="166">
        <v>23682</v>
      </c>
      <c r="E72" s="152">
        <v>5.593437713308565</v>
      </c>
      <c r="F72" s="166">
        <v>14983</v>
      </c>
    </row>
    <row r="73" spans="1:6" s="146" customFormat="1" ht="24">
      <c r="A73" s="154" t="s">
        <v>809</v>
      </c>
      <c r="B73" s="135" t="s">
        <v>810</v>
      </c>
      <c r="C73" s="165">
        <v>54000</v>
      </c>
      <c r="D73" s="165">
        <v>0</v>
      </c>
      <c r="E73" s="162">
        <v>0</v>
      </c>
      <c r="F73" s="159">
        <v>0</v>
      </c>
    </row>
    <row r="74" spans="1:6" s="146" customFormat="1" ht="12">
      <c r="A74" s="154" t="s">
        <v>811</v>
      </c>
      <c r="B74" s="135" t="s">
        <v>812</v>
      </c>
      <c r="C74" s="165">
        <v>178630</v>
      </c>
      <c r="D74" s="165">
        <v>0</v>
      </c>
      <c r="E74" s="162">
        <v>0</v>
      </c>
      <c r="F74" s="159">
        <v>0</v>
      </c>
    </row>
    <row r="75" spans="1:6" s="146" customFormat="1" ht="24">
      <c r="A75" s="154" t="s">
        <v>813</v>
      </c>
      <c r="B75" s="135" t="s">
        <v>814</v>
      </c>
      <c r="C75" s="156">
        <v>120558</v>
      </c>
      <c r="D75" s="157">
        <v>3927</v>
      </c>
      <c r="E75" s="162">
        <v>3.257353307121883</v>
      </c>
      <c r="F75" s="159">
        <v>3612</v>
      </c>
    </row>
    <row r="76" spans="1:6" s="146" customFormat="1" ht="27.75" customHeight="1">
      <c r="A76" s="154" t="s">
        <v>815</v>
      </c>
      <c r="B76" s="135" t="s">
        <v>816</v>
      </c>
      <c r="C76" s="165">
        <v>22231</v>
      </c>
      <c r="D76" s="165">
        <v>2313</v>
      </c>
      <c r="E76" s="158">
        <v>10.404390265844992</v>
      </c>
      <c r="F76" s="159">
        <v>2225</v>
      </c>
    </row>
    <row r="77" spans="1:6" s="146" customFormat="1" ht="24">
      <c r="A77" s="154" t="s">
        <v>817</v>
      </c>
      <c r="B77" s="135" t="s">
        <v>818</v>
      </c>
      <c r="C77" s="165">
        <v>28000</v>
      </c>
      <c r="D77" s="157">
        <v>5030</v>
      </c>
      <c r="E77" s="162">
        <v>17.96428571428571</v>
      </c>
      <c r="F77" s="159">
        <v>4630</v>
      </c>
    </row>
    <row r="78" spans="1:6" s="146" customFormat="1" ht="24">
      <c r="A78" s="154" t="s">
        <v>819</v>
      </c>
      <c r="B78" s="135" t="s">
        <v>820</v>
      </c>
      <c r="C78" s="165">
        <v>11000</v>
      </c>
      <c r="D78" s="165">
        <v>895</v>
      </c>
      <c r="E78" s="158">
        <v>8.136363636363637</v>
      </c>
      <c r="F78" s="159">
        <v>830</v>
      </c>
    </row>
    <row r="79" spans="1:6" s="146" customFormat="1" ht="12">
      <c r="A79" s="154" t="s">
        <v>821</v>
      </c>
      <c r="B79" s="155" t="s">
        <v>822</v>
      </c>
      <c r="C79" s="156">
        <v>8970</v>
      </c>
      <c r="D79" s="157">
        <v>11517</v>
      </c>
      <c r="E79" s="162">
        <v>128.39464882943145</v>
      </c>
      <c r="F79" s="159">
        <v>3686</v>
      </c>
    </row>
    <row r="80" spans="1:6" s="146" customFormat="1" ht="12">
      <c r="A80" s="153"/>
      <c r="B80" s="153" t="s">
        <v>823</v>
      </c>
      <c r="C80" s="151">
        <v>2000</v>
      </c>
      <c r="D80" s="151">
        <v>380</v>
      </c>
      <c r="E80" s="152">
        <v>19</v>
      </c>
      <c r="F80" s="169">
        <v>280</v>
      </c>
    </row>
    <row r="81" spans="1:6" s="146" customFormat="1" ht="15" customHeight="1">
      <c r="A81" s="154" t="s">
        <v>824</v>
      </c>
      <c r="B81" s="160" t="s">
        <v>825</v>
      </c>
      <c r="C81" s="156">
        <v>2000</v>
      </c>
      <c r="D81" s="157">
        <v>380</v>
      </c>
      <c r="E81" s="162">
        <v>19</v>
      </c>
      <c r="F81" s="159">
        <v>280</v>
      </c>
    </row>
    <row r="82" spans="1:6" s="146" customFormat="1" ht="12">
      <c r="A82" s="154"/>
      <c r="B82" s="153" t="s">
        <v>826</v>
      </c>
      <c r="C82" s="156">
        <v>5012</v>
      </c>
      <c r="D82" s="170">
        <v>19189</v>
      </c>
      <c r="E82" s="152">
        <v>382.86113328012766</v>
      </c>
      <c r="F82" s="159">
        <v>19189</v>
      </c>
    </row>
    <row r="83" spans="1:6" s="146" customFormat="1" ht="12">
      <c r="A83" s="154" t="s">
        <v>757</v>
      </c>
      <c r="B83" s="155" t="s">
        <v>758</v>
      </c>
      <c r="C83" s="157">
        <v>5012</v>
      </c>
      <c r="D83" s="157">
        <v>19189</v>
      </c>
      <c r="E83" s="162">
        <v>382.86113328012766</v>
      </c>
      <c r="F83" s="159">
        <v>10059</v>
      </c>
    </row>
    <row r="84" spans="1:6" s="146" customFormat="1" ht="12">
      <c r="A84" s="154"/>
      <c r="B84" s="153" t="s">
        <v>827</v>
      </c>
      <c r="C84" s="171">
        <v>12550</v>
      </c>
      <c r="D84" s="171">
        <v>750</v>
      </c>
      <c r="E84" s="152">
        <v>5.9760956175298805</v>
      </c>
      <c r="F84" s="172">
        <v>750</v>
      </c>
    </row>
    <row r="85" spans="1:6" s="146" customFormat="1" ht="48">
      <c r="A85" s="154" t="s">
        <v>828</v>
      </c>
      <c r="B85" s="135" t="s">
        <v>829</v>
      </c>
      <c r="C85" s="173">
        <v>12550</v>
      </c>
      <c r="D85" s="171">
        <v>750</v>
      </c>
      <c r="E85" s="162">
        <v>5.9760956175298805</v>
      </c>
      <c r="F85" s="159">
        <v>0</v>
      </c>
    </row>
    <row r="86" spans="1:6" s="146" customFormat="1" ht="12">
      <c r="A86" s="174"/>
      <c r="B86" s="160"/>
      <c r="C86" s="175"/>
      <c r="D86" s="175"/>
      <c r="E86" s="162"/>
      <c r="F86" s="175"/>
    </row>
    <row r="87" spans="1:6" s="146" customFormat="1" ht="12">
      <c r="A87" s="176" t="s">
        <v>830</v>
      </c>
      <c r="B87" s="177"/>
      <c r="C87" s="175"/>
      <c r="D87" s="175"/>
      <c r="E87" s="162"/>
      <c r="F87" s="175"/>
    </row>
    <row r="88" spans="1:6" s="146" customFormat="1" ht="12">
      <c r="A88" s="174"/>
      <c r="B88" s="178" t="s">
        <v>801</v>
      </c>
      <c r="C88" s="175">
        <v>2654376</v>
      </c>
      <c r="D88" s="175">
        <v>374520</v>
      </c>
      <c r="E88" s="179">
        <v>14.109530827584335</v>
      </c>
      <c r="F88" s="175">
        <v>191831</v>
      </c>
    </row>
    <row r="89" spans="1:6" s="146" customFormat="1" ht="12">
      <c r="A89" s="174"/>
      <c r="B89" s="178" t="s">
        <v>831</v>
      </c>
      <c r="C89" s="175">
        <v>2654376</v>
      </c>
      <c r="D89" s="175">
        <v>374520</v>
      </c>
      <c r="E89" s="179">
        <v>14.109530827584335</v>
      </c>
      <c r="F89" s="175">
        <v>191831</v>
      </c>
    </row>
    <row r="90" spans="1:6" s="146" customFormat="1" ht="12">
      <c r="A90" s="174"/>
      <c r="B90" s="180" t="s">
        <v>832</v>
      </c>
      <c r="C90" s="181"/>
      <c r="D90" s="182"/>
      <c r="E90" s="183"/>
      <c r="F90" s="182"/>
    </row>
    <row r="91" spans="1:6" s="146" customFormat="1" ht="24">
      <c r="A91" s="174"/>
      <c r="B91" s="180" t="s">
        <v>833</v>
      </c>
      <c r="C91" s="182">
        <v>124130</v>
      </c>
      <c r="D91" s="182">
        <v>13780</v>
      </c>
      <c r="E91" s="183">
        <v>11.101264803029084</v>
      </c>
      <c r="F91" s="159">
        <v>8794</v>
      </c>
    </row>
    <row r="92" spans="1:6" s="146" customFormat="1" ht="36">
      <c r="A92" s="174"/>
      <c r="B92" s="180" t="s">
        <v>834</v>
      </c>
      <c r="C92" s="184">
        <v>2530246</v>
      </c>
      <c r="D92" s="182">
        <v>360740</v>
      </c>
      <c r="E92" s="183">
        <v>14.25711175909378</v>
      </c>
      <c r="F92" s="159">
        <v>183037</v>
      </c>
    </row>
    <row r="93" spans="1:6" s="146" customFormat="1" ht="15" customHeight="1">
      <c r="A93" s="177"/>
      <c r="B93" s="177" t="s">
        <v>835</v>
      </c>
      <c r="C93" s="177"/>
      <c r="D93" s="177"/>
      <c r="E93" s="177"/>
      <c r="F93" s="177"/>
    </row>
    <row r="94" ht="46.5" customHeight="1">
      <c r="F94" s="139"/>
    </row>
    <row r="95" spans="1:6" ht="13.5" customHeight="1">
      <c r="A95" s="185" t="s">
        <v>537</v>
      </c>
      <c r="B95" s="186"/>
      <c r="C95" s="187"/>
      <c r="D95" s="187"/>
      <c r="E95" s="188"/>
      <c r="F95" s="187" t="s">
        <v>455</v>
      </c>
    </row>
    <row r="96" spans="1:6" ht="12.75">
      <c r="A96" s="189"/>
      <c r="B96" s="190"/>
      <c r="C96" s="191"/>
      <c r="D96" s="192"/>
      <c r="E96" s="192"/>
      <c r="F96" s="193"/>
    </row>
    <row r="97" spans="1:6" ht="27.75" customHeight="1">
      <c r="A97" s="189" t="s">
        <v>836</v>
      </c>
      <c r="B97" s="190"/>
      <c r="C97" s="191"/>
      <c r="D97" s="192"/>
      <c r="E97" s="192"/>
      <c r="F97" s="193"/>
    </row>
  </sheetData>
  <sheetProtection/>
  <mergeCells count="7">
    <mergeCell ref="A8:F8"/>
    <mergeCell ref="A1:F1"/>
    <mergeCell ref="A2:F2"/>
    <mergeCell ref="A3:F3"/>
    <mergeCell ref="A4:F4"/>
    <mergeCell ref="A6:F6"/>
    <mergeCell ref="A7:F7"/>
  </mergeCells>
  <printOptions/>
  <pageMargins left="0.984251968503937" right="0.35433070866141736" top="0.984251968503937" bottom="0.984251968503937" header="0.5118110236220472" footer="0.5118110236220472"/>
  <pageSetup firstPageNumber="7" useFirstPageNumber="1" horizontalDpi="600" verticalDpi="600" orientation="portrait" paperSize="9" scale="69" r:id="rId2"/>
  <headerFooter alignWithMargins="0">
    <oddFooter>&amp;C&amp;P</oddFooter>
  </headerFooter>
  <rowBreaks count="1" manualBreakCount="1">
    <brk id="50" max="5" man="1"/>
  </rowBreaks>
  <drawing r:id="rId1"/>
</worksheet>
</file>

<file path=xl/worksheets/sheet5.xml><?xml version="1.0" encoding="utf-8"?>
<worksheet xmlns="http://schemas.openxmlformats.org/spreadsheetml/2006/main" xmlns:r="http://schemas.openxmlformats.org/officeDocument/2006/relationships">
  <sheetPr codeName="Sheet5"/>
  <dimension ref="A1:G814"/>
  <sheetViews>
    <sheetView tabSelected="1" zoomScaleSheetLayoutView="87" zoomScalePageLayoutView="0" workbookViewId="0" topLeftCell="A22">
      <selection activeCell="C24" sqref="C24"/>
    </sheetView>
  </sheetViews>
  <sheetFormatPr defaultColWidth="9.140625" defaultRowHeight="15"/>
  <cols>
    <col min="1" max="1" width="16.140625" style="259" customWidth="1"/>
    <col min="2" max="2" width="43.140625" style="259" customWidth="1"/>
    <col min="3" max="3" width="12.28125" style="266" bestFit="1" customWidth="1"/>
    <col min="4" max="4" width="12.140625" style="266" customWidth="1"/>
    <col min="5" max="5" width="12.7109375" style="266" customWidth="1"/>
    <col min="6" max="6" width="12.00390625" style="828" bestFit="1" customWidth="1"/>
    <col min="7" max="7" width="12.28125" style="266" customWidth="1"/>
  </cols>
  <sheetData>
    <row r="1" spans="1:7" s="194" customFormat="1" ht="79.5" customHeight="1">
      <c r="A1" s="848"/>
      <c r="B1" s="848"/>
      <c r="C1" s="848"/>
      <c r="D1" s="841"/>
      <c r="E1" s="841"/>
      <c r="F1" s="841"/>
      <c r="G1" s="841"/>
    </row>
    <row r="2" spans="1:7" ht="15" customHeight="1">
      <c r="A2" s="842" t="s">
        <v>424</v>
      </c>
      <c r="B2" s="842"/>
      <c r="C2" s="842"/>
      <c r="D2" s="843"/>
      <c r="E2" s="843"/>
      <c r="F2" s="843"/>
      <c r="G2" s="843"/>
    </row>
    <row r="3" spans="1:7" ht="15.75">
      <c r="A3" s="844" t="s">
        <v>425</v>
      </c>
      <c r="B3" s="844"/>
      <c r="C3" s="844"/>
      <c r="D3" s="843"/>
      <c r="E3" s="843"/>
      <c r="F3" s="843"/>
      <c r="G3" s="843"/>
    </row>
    <row r="4" spans="1:7" ht="15">
      <c r="A4" s="845" t="s">
        <v>426</v>
      </c>
      <c r="B4" s="843"/>
      <c r="C4" s="843"/>
      <c r="D4" s="843"/>
      <c r="E4" s="843"/>
      <c r="F4" s="843"/>
      <c r="G4" s="843"/>
    </row>
    <row r="5" spans="1:7" ht="15">
      <c r="A5" s="875" t="s">
        <v>837</v>
      </c>
      <c r="B5" s="875"/>
      <c r="C5" s="11"/>
      <c r="D5" s="11"/>
      <c r="E5" s="11"/>
      <c r="F5" s="11"/>
      <c r="G5" s="13" t="s">
        <v>838</v>
      </c>
    </row>
    <row r="6" spans="1:7" ht="15">
      <c r="A6" s="853" t="s">
        <v>429</v>
      </c>
      <c r="B6" s="853"/>
      <c r="C6" s="853"/>
      <c r="D6" s="843"/>
      <c r="E6" s="843"/>
      <c r="F6" s="843"/>
      <c r="G6" s="843"/>
    </row>
    <row r="7" spans="1:7" ht="15.75">
      <c r="A7" s="846" t="s">
        <v>839</v>
      </c>
      <c r="B7" s="846"/>
      <c r="C7" s="846"/>
      <c r="D7" s="846"/>
      <c r="E7" s="843"/>
      <c r="F7" s="843"/>
      <c r="G7" s="843"/>
    </row>
    <row r="8" spans="1:7" ht="15">
      <c r="A8" s="872" t="s">
        <v>544</v>
      </c>
      <c r="B8" s="872"/>
      <c r="C8" s="872"/>
      <c r="D8" s="872"/>
      <c r="E8" s="872"/>
      <c r="F8" s="872"/>
      <c r="G8" s="872"/>
    </row>
    <row r="9" spans="1:7" ht="15">
      <c r="A9" s="873" t="s">
        <v>840</v>
      </c>
      <c r="B9" s="873"/>
      <c r="C9" s="873"/>
      <c r="D9" s="874"/>
      <c r="E9" s="874"/>
      <c r="F9" s="874"/>
      <c r="G9" s="874"/>
    </row>
    <row r="10" spans="1:7" ht="15">
      <c r="A10" s="221"/>
      <c r="B10" s="815"/>
      <c r="F10" s="816"/>
      <c r="G10" s="272" t="s">
        <v>461</v>
      </c>
    </row>
    <row r="11" spans="1:7" ht="36">
      <c r="A11" s="227" t="s">
        <v>599</v>
      </c>
      <c r="B11" s="228" t="s">
        <v>462</v>
      </c>
      <c r="C11" s="817" t="s">
        <v>463</v>
      </c>
      <c r="D11" s="274" t="s">
        <v>841</v>
      </c>
      <c r="E11" s="818" t="s">
        <v>842</v>
      </c>
      <c r="F11" s="819" t="s">
        <v>843</v>
      </c>
      <c r="G11" s="818" t="s">
        <v>437</v>
      </c>
    </row>
    <row r="12" spans="1:7" ht="15">
      <c r="A12" s="275">
        <v>1</v>
      </c>
      <c r="B12" s="276">
        <v>2</v>
      </c>
      <c r="C12" s="277">
        <v>3</v>
      </c>
      <c r="D12" s="278">
        <v>4</v>
      </c>
      <c r="E12" s="277">
        <v>5</v>
      </c>
      <c r="F12" s="820">
        <v>6</v>
      </c>
      <c r="G12" s="277">
        <v>7</v>
      </c>
    </row>
    <row r="13" spans="1:7" ht="15">
      <c r="A13" s="236"/>
      <c r="B13" s="236" t="s">
        <v>844</v>
      </c>
      <c r="C13" s="279">
        <v>2971625577</v>
      </c>
      <c r="D13" s="821" t="s">
        <v>440</v>
      </c>
      <c r="E13" s="617">
        <v>389914678</v>
      </c>
      <c r="F13" s="822">
        <v>13.121258647720948</v>
      </c>
      <c r="G13" s="279">
        <v>170290663</v>
      </c>
    </row>
    <row r="14" spans="1:7" ht="15">
      <c r="A14" s="245" t="s">
        <v>845</v>
      </c>
      <c r="B14" s="245" t="s">
        <v>846</v>
      </c>
      <c r="C14" s="280">
        <v>3302783015</v>
      </c>
      <c r="D14" s="280">
        <v>499156924</v>
      </c>
      <c r="E14" s="280">
        <v>500826683.65</v>
      </c>
      <c r="F14" s="823">
        <v>15.163777983</v>
      </c>
      <c r="G14" s="280">
        <v>237149602.4</v>
      </c>
    </row>
    <row r="15" spans="1:7" ht="26.25">
      <c r="A15" s="240" t="s">
        <v>847</v>
      </c>
      <c r="B15" s="245" t="s">
        <v>491</v>
      </c>
      <c r="C15" s="280">
        <v>56355069</v>
      </c>
      <c r="D15" s="280">
        <v>7553790</v>
      </c>
      <c r="E15" s="280">
        <v>8900787.53</v>
      </c>
      <c r="F15" s="823">
        <v>15.794120543</v>
      </c>
      <c r="G15" s="280">
        <v>4068416.5299999993</v>
      </c>
    </row>
    <row r="16" spans="1:7" ht="15">
      <c r="A16" s="240" t="s">
        <v>848</v>
      </c>
      <c r="B16" s="245" t="s">
        <v>849</v>
      </c>
      <c r="C16" s="280">
        <v>67839202</v>
      </c>
      <c r="D16" s="280">
        <v>1262944</v>
      </c>
      <c r="E16" s="280">
        <v>1570881.94</v>
      </c>
      <c r="F16" s="823">
        <v>2.315596136</v>
      </c>
      <c r="G16" s="280">
        <v>1341763.77</v>
      </c>
    </row>
    <row r="17" spans="1:7" ht="15">
      <c r="A17" s="240" t="s">
        <v>850</v>
      </c>
      <c r="B17" s="245" t="s">
        <v>493</v>
      </c>
      <c r="C17" s="280">
        <v>0</v>
      </c>
      <c r="D17" s="280">
        <v>0</v>
      </c>
      <c r="E17" s="280">
        <v>14824.18</v>
      </c>
      <c r="F17" s="823">
        <v>0</v>
      </c>
      <c r="G17" s="280">
        <v>14824.18</v>
      </c>
    </row>
    <row r="18" spans="1:7" ht="15">
      <c r="A18" s="244" t="s">
        <v>698</v>
      </c>
      <c r="B18" s="245" t="s">
        <v>851</v>
      </c>
      <c r="C18" s="280">
        <v>0</v>
      </c>
      <c r="D18" s="280">
        <v>0</v>
      </c>
      <c r="E18" s="280">
        <v>14824.18</v>
      </c>
      <c r="F18" s="823">
        <v>0</v>
      </c>
      <c r="G18" s="280">
        <v>14824.18</v>
      </c>
    </row>
    <row r="19" spans="1:7" ht="31.5" customHeight="1">
      <c r="A19" s="250" t="s">
        <v>852</v>
      </c>
      <c r="B19" s="245" t="s">
        <v>853</v>
      </c>
      <c r="C19" s="280">
        <v>0</v>
      </c>
      <c r="D19" s="280">
        <v>0</v>
      </c>
      <c r="E19" s="280">
        <v>14824.18</v>
      </c>
      <c r="F19" s="823">
        <v>0</v>
      </c>
      <c r="G19" s="280">
        <v>14824.18</v>
      </c>
    </row>
    <row r="20" spans="1:7" ht="15">
      <c r="A20" s="240" t="s">
        <v>854</v>
      </c>
      <c r="B20" s="245" t="s">
        <v>855</v>
      </c>
      <c r="C20" s="280">
        <v>3178588744</v>
      </c>
      <c r="D20" s="280">
        <v>490340190</v>
      </c>
      <c r="E20" s="280">
        <v>490340190</v>
      </c>
      <c r="F20" s="823">
        <v>15.426348908</v>
      </c>
      <c r="G20" s="280">
        <v>231724598</v>
      </c>
    </row>
    <row r="21" spans="1:7" ht="26.25" customHeight="1">
      <c r="A21" s="244" t="s">
        <v>856</v>
      </c>
      <c r="B21" s="245" t="s">
        <v>857</v>
      </c>
      <c r="C21" s="280">
        <v>3178588744</v>
      </c>
      <c r="D21" s="280">
        <v>490340190</v>
      </c>
      <c r="E21" s="280">
        <v>490340190</v>
      </c>
      <c r="F21" s="823">
        <v>15.426348908</v>
      </c>
      <c r="G21" s="280">
        <v>231724598</v>
      </c>
    </row>
    <row r="22" spans="1:7" ht="15">
      <c r="A22" s="236"/>
      <c r="B22" s="236" t="s">
        <v>858</v>
      </c>
      <c r="C22" s="279">
        <v>3309215647</v>
      </c>
      <c r="D22" s="279">
        <v>504310349</v>
      </c>
      <c r="E22" s="279">
        <v>469969381</v>
      </c>
      <c r="F22" s="822">
        <v>14.201836058222895</v>
      </c>
      <c r="G22" s="279">
        <v>252497483</v>
      </c>
    </row>
    <row r="23" spans="1:7" ht="15">
      <c r="A23" s="240" t="s">
        <v>859</v>
      </c>
      <c r="B23" s="245" t="s">
        <v>860</v>
      </c>
      <c r="C23" s="280">
        <v>2915018654</v>
      </c>
      <c r="D23" s="280">
        <v>465302678</v>
      </c>
      <c r="E23" s="280">
        <v>433074219</v>
      </c>
      <c r="F23" s="823">
        <v>14.856658108</v>
      </c>
      <c r="G23" s="280">
        <v>244820951</v>
      </c>
    </row>
    <row r="24" spans="1:7" ht="15">
      <c r="A24" s="244" t="s">
        <v>861</v>
      </c>
      <c r="B24" s="245" t="s">
        <v>862</v>
      </c>
      <c r="C24" s="280">
        <v>868653465</v>
      </c>
      <c r="D24" s="280">
        <v>127351383</v>
      </c>
      <c r="E24" s="280">
        <v>117516058</v>
      </c>
      <c r="F24" s="823">
        <v>13.528531486</v>
      </c>
      <c r="G24" s="280">
        <v>66162686.22</v>
      </c>
    </row>
    <row r="25" spans="1:7" ht="15">
      <c r="A25" s="250" t="s">
        <v>863</v>
      </c>
      <c r="B25" s="245" t="s">
        <v>864</v>
      </c>
      <c r="C25" s="824">
        <v>481960598</v>
      </c>
      <c r="D25" s="824">
        <v>68549636</v>
      </c>
      <c r="E25" s="824">
        <v>64179655.4</v>
      </c>
      <c r="F25" s="825">
        <v>13.316369775</v>
      </c>
      <c r="G25" s="280">
        <v>37609355.4</v>
      </c>
    </row>
    <row r="26" spans="1:7" ht="15">
      <c r="A26" s="251" t="s">
        <v>863</v>
      </c>
      <c r="B26" s="245" t="s">
        <v>864</v>
      </c>
      <c r="C26" s="824" t="s">
        <v>440</v>
      </c>
      <c r="D26" s="824" t="s">
        <v>440</v>
      </c>
      <c r="E26" s="824">
        <v>-10</v>
      </c>
      <c r="F26" s="825" t="s">
        <v>440</v>
      </c>
      <c r="G26" s="280">
        <v>-10</v>
      </c>
    </row>
    <row r="27" spans="1:7" ht="15">
      <c r="A27" s="251" t="s">
        <v>865</v>
      </c>
      <c r="B27" s="245" t="s">
        <v>866</v>
      </c>
      <c r="C27" s="280">
        <v>365159139</v>
      </c>
      <c r="D27" s="280">
        <v>51942010</v>
      </c>
      <c r="E27" s="280">
        <v>48761870.7</v>
      </c>
      <c r="F27" s="823">
        <v>13.3535945</v>
      </c>
      <c r="G27" s="280">
        <v>28288904.700000003</v>
      </c>
    </row>
    <row r="28" spans="1:7" ht="30.75" customHeight="1">
      <c r="A28" s="251" t="s">
        <v>867</v>
      </c>
      <c r="B28" s="245" t="s">
        <v>868</v>
      </c>
      <c r="C28" s="824" t="s">
        <v>440</v>
      </c>
      <c r="D28" s="824" t="s">
        <v>440</v>
      </c>
      <c r="E28" s="824">
        <v>15417794.7</v>
      </c>
      <c r="F28" s="824" t="s">
        <v>440</v>
      </c>
      <c r="G28" s="280">
        <v>9320460.74</v>
      </c>
    </row>
    <row r="29" spans="1:7" ht="15">
      <c r="A29" s="250" t="s">
        <v>869</v>
      </c>
      <c r="B29" s="245" t="s">
        <v>870</v>
      </c>
      <c r="C29" s="824">
        <v>386692867</v>
      </c>
      <c r="D29" s="824">
        <v>58801747</v>
      </c>
      <c r="E29" s="824">
        <v>53336402.12</v>
      </c>
      <c r="F29" s="825">
        <v>13.792962496</v>
      </c>
      <c r="G29" s="280">
        <v>28553331.32</v>
      </c>
    </row>
    <row r="30" spans="1:7" ht="15">
      <c r="A30" s="251" t="s">
        <v>869</v>
      </c>
      <c r="B30" s="245" t="s">
        <v>870</v>
      </c>
      <c r="C30" s="824" t="s">
        <v>440</v>
      </c>
      <c r="D30" s="824" t="s">
        <v>440</v>
      </c>
      <c r="E30" s="824">
        <v>-12</v>
      </c>
      <c r="F30" s="824" t="s">
        <v>440</v>
      </c>
      <c r="G30" s="280">
        <v>0</v>
      </c>
    </row>
    <row r="31" spans="1:7" ht="15">
      <c r="A31" s="251" t="s">
        <v>871</v>
      </c>
      <c r="B31" s="245" t="s">
        <v>872</v>
      </c>
      <c r="C31" s="824" t="s">
        <v>440</v>
      </c>
      <c r="D31" s="824" t="s">
        <v>440</v>
      </c>
      <c r="E31" s="824">
        <v>970483.76</v>
      </c>
      <c r="F31" s="824" t="s">
        <v>440</v>
      </c>
      <c r="G31" s="280">
        <v>512270.1</v>
      </c>
    </row>
    <row r="32" spans="1:7" ht="15">
      <c r="A32" s="251" t="s">
        <v>873</v>
      </c>
      <c r="B32" s="245" t="s">
        <v>874</v>
      </c>
      <c r="C32" s="824" t="s">
        <v>440</v>
      </c>
      <c r="D32" s="824" t="s">
        <v>440</v>
      </c>
      <c r="E32" s="824">
        <v>42896813</v>
      </c>
      <c r="F32" s="824" t="s">
        <v>440</v>
      </c>
      <c r="G32" s="280">
        <v>24075906.43</v>
      </c>
    </row>
    <row r="33" spans="1:7" ht="26.25">
      <c r="A33" s="251" t="s">
        <v>875</v>
      </c>
      <c r="B33" s="245" t="s">
        <v>876</v>
      </c>
      <c r="C33" s="824" t="s">
        <v>440</v>
      </c>
      <c r="D33" s="824" t="s">
        <v>440</v>
      </c>
      <c r="E33" s="824">
        <v>8212165.54</v>
      </c>
      <c r="F33" s="824" t="s">
        <v>440</v>
      </c>
      <c r="G33" s="280">
        <v>3440365.91</v>
      </c>
    </row>
    <row r="34" spans="1:7" ht="15">
      <c r="A34" s="251" t="s">
        <v>877</v>
      </c>
      <c r="B34" s="245" t="s">
        <v>878</v>
      </c>
      <c r="C34" s="824" t="s">
        <v>440</v>
      </c>
      <c r="D34" s="824" t="s">
        <v>440</v>
      </c>
      <c r="E34" s="824">
        <v>16402.69</v>
      </c>
      <c r="F34" s="824" t="s">
        <v>440</v>
      </c>
      <c r="G34" s="280">
        <v>6338.83</v>
      </c>
    </row>
    <row r="35" spans="1:7" ht="15">
      <c r="A35" s="251" t="s">
        <v>879</v>
      </c>
      <c r="B35" s="245" t="s">
        <v>880</v>
      </c>
      <c r="C35" s="824" t="s">
        <v>440</v>
      </c>
      <c r="D35" s="824" t="s">
        <v>440</v>
      </c>
      <c r="E35" s="824">
        <v>611631.52</v>
      </c>
      <c r="F35" s="824" t="s">
        <v>440</v>
      </c>
      <c r="G35" s="280">
        <v>270329.54</v>
      </c>
    </row>
    <row r="36" spans="1:7" ht="39">
      <c r="A36" s="251" t="s">
        <v>881</v>
      </c>
      <c r="B36" s="245" t="s">
        <v>882</v>
      </c>
      <c r="C36" s="824" t="s">
        <v>440</v>
      </c>
      <c r="D36" s="824" t="s">
        <v>440</v>
      </c>
      <c r="E36" s="824">
        <v>628917.61</v>
      </c>
      <c r="F36" s="824" t="s">
        <v>440</v>
      </c>
      <c r="G36" s="280">
        <v>248120.51</v>
      </c>
    </row>
    <row r="37" spans="1:7" ht="15">
      <c r="A37" s="244" t="s">
        <v>883</v>
      </c>
      <c r="B37" s="245" t="s">
        <v>884</v>
      </c>
      <c r="C37" s="824">
        <v>223901550</v>
      </c>
      <c r="D37" s="824">
        <v>51177383</v>
      </c>
      <c r="E37" s="824">
        <v>49593741.720000006</v>
      </c>
      <c r="F37" s="825">
        <v>22.14985932</v>
      </c>
      <c r="G37" s="280">
        <v>16840622.720000006</v>
      </c>
    </row>
    <row r="38" spans="1:7" ht="26.25">
      <c r="A38" s="250" t="s">
        <v>885</v>
      </c>
      <c r="B38" s="245" t="s">
        <v>886</v>
      </c>
      <c r="C38" s="824" t="s">
        <v>440</v>
      </c>
      <c r="D38" s="824" t="s">
        <v>440</v>
      </c>
      <c r="E38" s="824">
        <v>34853973.58</v>
      </c>
      <c r="F38" s="824" t="s">
        <v>440</v>
      </c>
      <c r="G38" s="280">
        <v>5791582.8</v>
      </c>
    </row>
    <row r="39" spans="1:7" ht="15">
      <c r="A39" s="250" t="s">
        <v>887</v>
      </c>
      <c r="B39" s="245" t="s">
        <v>888</v>
      </c>
      <c r="C39" s="824" t="s">
        <v>440</v>
      </c>
      <c r="D39" s="824" t="s">
        <v>440</v>
      </c>
      <c r="E39" s="824">
        <v>13681313.84</v>
      </c>
      <c r="F39" s="824" t="s">
        <v>440</v>
      </c>
      <c r="G39" s="280">
        <v>10856309.2</v>
      </c>
    </row>
    <row r="40" spans="1:7" ht="16.5">
      <c r="A40" s="250" t="s">
        <v>889</v>
      </c>
      <c r="B40" s="245" t="s">
        <v>890</v>
      </c>
      <c r="C40" s="824" t="s">
        <v>440</v>
      </c>
      <c r="D40" s="824" t="s">
        <v>440</v>
      </c>
      <c r="E40" s="824">
        <v>1058454.2999999998</v>
      </c>
      <c r="F40" s="824" t="s">
        <v>440</v>
      </c>
      <c r="G40" s="280">
        <v>192730.2999999998</v>
      </c>
    </row>
    <row r="41" spans="1:7" ht="15">
      <c r="A41" s="244" t="s">
        <v>891</v>
      </c>
      <c r="B41" s="245" t="s">
        <v>892</v>
      </c>
      <c r="C41" s="824">
        <v>1131711966</v>
      </c>
      <c r="D41" s="824">
        <v>158546902</v>
      </c>
      <c r="E41" s="824">
        <v>142910873.02</v>
      </c>
      <c r="F41" s="825">
        <v>12.627848544</v>
      </c>
      <c r="G41" s="280">
        <v>93078023.14</v>
      </c>
    </row>
    <row r="42" spans="1:7" ht="15">
      <c r="A42" s="250" t="s">
        <v>893</v>
      </c>
      <c r="B42" s="245" t="s">
        <v>894</v>
      </c>
      <c r="C42" s="824">
        <v>1004374241</v>
      </c>
      <c r="D42" s="824">
        <v>135671836</v>
      </c>
      <c r="E42" s="824">
        <v>120581420.27</v>
      </c>
      <c r="F42" s="825">
        <v>12.005626523</v>
      </c>
      <c r="G42" s="280">
        <v>81283451.47</v>
      </c>
    </row>
    <row r="43" spans="1:7" ht="15">
      <c r="A43" s="251" t="s">
        <v>895</v>
      </c>
      <c r="B43" s="245" t="s">
        <v>896</v>
      </c>
      <c r="C43" s="824" t="s">
        <v>440</v>
      </c>
      <c r="D43" s="824" t="s">
        <v>440</v>
      </c>
      <c r="E43" s="824">
        <v>343002.07</v>
      </c>
      <c r="F43" s="824" t="s">
        <v>440</v>
      </c>
      <c r="G43" s="280">
        <v>343002.07</v>
      </c>
    </row>
    <row r="44" spans="1:7" ht="26.25">
      <c r="A44" s="251" t="s">
        <v>897</v>
      </c>
      <c r="B44" s="245" t="s">
        <v>898</v>
      </c>
      <c r="C44" s="824" t="s">
        <v>440</v>
      </c>
      <c r="D44" s="824" t="s">
        <v>440</v>
      </c>
      <c r="E44" s="824">
        <v>113729225.98</v>
      </c>
      <c r="F44" s="824" t="s">
        <v>440</v>
      </c>
      <c r="G44" s="280">
        <v>77570749.83</v>
      </c>
    </row>
    <row r="45" spans="1:7" ht="39">
      <c r="A45" s="251" t="s">
        <v>899</v>
      </c>
      <c r="B45" s="245" t="s">
        <v>900</v>
      </c>
      <c r="C45" s="824" t="s">
        <v>440</v>
      </c>
      <c r="D45" s="824" t="s">
        <v>440</v>
      </c>
      <c r="E45" s="824">
        <v>6115344</v>
      </c>
      <c r="F45" s="824" t="s">
        <v>440</v>
      </c>
      <c r="G45" s="280">
        <v>3057672</v>
      </c>
    </row>
    <row r="46" spans="1:7" ht="64.5">
      <c r="A46" s="251" t="s">
        <v>901</v>
      </c>
      <c r="B46" s="245" t="s">
        <v>902</v>
      </c>
      <c r="C46" s="824" t="s">
        <v>440</v>
      </c>
      <c r="D46" s="824" t="s">
        <v>440</v>
      </c>
      <c r="E46" s="824">
        <v>393848.22</v>
      </c>
      <c r="F46" s="824" t="s">
        <v>440</v>
      </c>
      <c r="G46" s="280">
        <v>312027.57</v>
      </c>
    </row>
    <row r="47" spans="1:7" ht="15">
      <c r="A47" s="250" t="s">
        <v>903</v>
      </c>
      <c r="B47" s="245" t="s">
        <v>904</v>
      </c>
      <c r="C47" s="824">
        <v>127337725</v>
      </c>
      <c r="D47" s="824">
        <v>22875066</v>
      </c>
      <c r="E47" s="824">
        <v>22329452.75</v>
      </c>
      <c r="F47" s="825">
        <v>17.535614642</v>
      </c>
      <c r="G47" s="280">
        <v>11794571.67</v>
      </c>
    </row>
    <row r="48" spans="1:7" ht="15">
      <c r="A48" s="251" t="s">
        <v>905</v>
      </c>
      <c r="B48" s="245" t="s">
        <v>906</v>
      </c>
      <c r="C48" s="824" t="s">
        <v>440</v>
      </c>
      <c r="D48" s="824" t="s">
        <v>440</v>
      </c>
      <c r="E48" s="824">
        <v>22329330.58</v>
      </c>
      <c r="F48" s="824" t="s">
        <v>440</v>
      </c>
      <c r="G48" s="280">
        <v>11794349.93</v>
      </c>
    </row>
    <row r="49" spans="1:7" ht="15">
      <c r="A49" s="251" t="s">
        <v>915</v>
      </c>
      <c r="B49" s="245" t="s">
        <v>916</v>
      </c>
      <c r="C49" s="824" t="s">
        <v>440</v>
      </c>
      <c r="D49" s="824" t="s">
        <v>440</v>
      </c>
      <c r="E49" s="824">
        <v>-8.45</v>
      </c>
      <c r="F49" s="824" t="s">
        <v>440</v>
      </c>
      <c r="G49" s="280">
        <v>-7.89</v>
      </c>
    </row>
    <row r="50" spans="1:7" ht="26.25">
      <c r="A50" s="251" t="s">
        <v>917</v>
      </c>
      <c r="B50" s="245" t="s">
        <v>918</v>
      </c>
      <c r="C50" s="824" t="s">
        <v>440</v>
      </c>
      <c r="D50" s="824" t="s">
        <v>440</v>
      </c>
      <c r="E50" s="824">
        <v>130.62</v>
      </c>
      <c r="F50" s="824" t="s">
        <v>440</v>
      </c>
      <c r="G50" s="280">
        <v>229.63</v>
      </c>
    </row>
    <row r="51" spans="1:7" ht="26.25">
      <c r="A51" s="244" t="s">
        <v>919</v>
      </c>
      <c r="B51" s="245" t="s">
        <v>920</v>
      </c>
      <c r="C51" s="824">
        <v>150139716</v>
      </c>
      <c r="D51" s="824">
        <v>41916627</v>
      </c>
      <c r="E51" s="824">
        <v>40805146.47</v>
      </c>
      <c r="F51" s="825">
        <v>27.178116195</v>
      </c>
      <c r="G51" s="280">
        <v>28007628.35</v>
      </c>
    </row>
    <row r="52" spans="1:7" ht="15">
      <c r="A52" s="250" t="s">
        <v>921</v>
      </c>
      <c r="B52" s="245" t="s">
        <v>922</v>
      </c>
      <c r="C52" s="824">
        <v>130558392</v>
      </c>
      <c r="D52" s="824">
        <v>37651917</v>
      </c>
      <c r="E52" s="824">
        <v>37112179.23</v>
      </c>
      <c r="F52" s="825">
        <v>28.425732472</v>
      </c>
      <c r="G52" s="280">
        <v>26320112.24</v>
      </c>
    </row>
    <row r="53" spans="1:7" ht="15">
      <c r="A53" s="250" t="s">
        <v>923</v>
      </c>
      <c r="B53" s="245" t="s">
        <v>924</v>
      </c>
      <c r="C53" s="824">
        <v>19581324</v>
      </c>
      <c r="D53" s="824">
        <v>4264710</v>
      </c>
      <c r="E53" s="824">
        <v>3692967.24</v>
      </c>
      <c r="F53" s="825">
        <v>18.859640135</v>
      </c>
      <c r="G53" s="280">
        <v>1687516.11</v>
      </c>
    </row>
    <row r="54" spans="1:7" ht="15">
      <c r="A54" s="244" t="s">
        <v>925</v>
      </c>
      <c r="B54" s="245" t="s">
        <v>926</v>
      </c>
      <c r="C54" s="824">
        <v>540611957</v>
      </c>
      <c r="D54" s="824">
        <v>86310383</v>
      </c>
      <c r="E54" s="824">
        <v>82248400</v>
      </c>
      <c r="F54" s="825">
        <v>15.213943903</v>
      </c>
      <c r="G54" s="280">
        <v>40731989.59</v>
      </c>
    </row>
    <row r="55" spans="1:7" ht="15">
      <c r="A55" s="250" t="s">
        <v>927</v>
      </c>
      <c r="B55" s="245" t="s">
        <v>928</v>
      </c>
      <c r="C55" s="824">
        <v>15121580</v>
      </c>
      <c r="D55" s="824">
        <v>2434907</v>
      </c>
      <c r="E55" s="824">
        <v>2421480.95</v>
      </c>
      <c r="F55" s="825">
        <v>16.013412289</v>
      </c>
      <c r="G55" s="280">
        <v>1262814.71</v>
      </c>
    </row>
    <row r="56" spans="1:7" ht="26.25">
      <c r="A56" s="251" t="s">
        <v>929</v>
      </c>
      <c r="B56" s="245" t="s">
        <v>930</v>
      </c>
      <c r="C56" s="824">
        <v>15121580</v>
      </c>
      <c r="D56" s="824">
        <v>2434907</v>
      </c>
      <c r="E56" s="824">
        <v>2421480.95</v>
      </c>
      <c r="F56" s="825">
        <v>16.013412289</v>
      </c>
      <c r="G56" s="280">
        <v>1262814.71</v>
      </c>
    </row>
    <row r="57" spans="1:7" ht="26.25">
      <c r="A57" s="250" t="s">
        <v>931</v>
      </c>
      <c r="B57" s="245" t="s">
        <v>932</v>
      </c>
      <c r="C57" s="824">
        <v>268674077</v>
      </c>
      <c r="D57" s="824">
        <v>45162711</v>
      </c>
      <c r="E57" s="824">
        <v>45123336.21</v>
      </c>
      <c r="F57" s="825">
        <v>16.794823198</v>
      </c>
      <c r="G57" s="280">
        <v>22252797.42</v>
      </c>
    </row>
    <row r="58" spans="1:7" ht="51.75">
      <c r="A58" s="250" t="s">
        <v>933</v>
      </c>
      <c r="B58" s="245" t="s">
        <v>934</v>
      </c>
      <c r="C58" s="824">
        <v>256816300</v>
      </c>
      <c r="D58" s="824">
        <v>38712765</v>
      </c>
      <c r="E58" s="824">
        <v>34703582.71</v>
      </c>
      <c r="F58" s="825">
        <v>13.512998478</v>
      </c>
      <c r="G58" s="280">
        <v>17216377.46</v>
      </c>
    </row>
    <row r="59" spans="1:7" ht="15">
      <c r="A59" s="240" t="s">
        <v>935</v>
      </c>
      <c r="B59" s="245" t="s">
        <v>936</v>
      </c>
      <c r="C59" s="824">
        <v>394196993</v>
      </c>
      <c r="D59" s="824">
        <v>39007671</v>
      </c>
      <c r="E59" s="824">
        <v>36895162</v>
      </c>
      <c r="F59" s="825">
        <v>9.359574711</v>
      </c>
      <c r="G59" s="280">
        <v>7676532.36</v>
      </c>
    </row>
    <row r="60" spans="1:7" ht="15">
      <c r="A60" s="244" t="s">
        <v>937</v>
      </c>
      <c r="B60" s="245" t="s">
        <v>938</v>
      </c>
      <c r="C60" s="824">
        <v>316932396</v>
      </c>
      <c r="D60" s="824">
        <v>35713084</v>
      </c>
      <c r="E60" s="824">
        <v>33925889.23</v>
      </c>
      <c r="F60" s="825">
        <v>10.704456111</v>
      </c>
      <c r="G60" s="280">
        <v>5282808.39</v>
      </c>
    </row>
    <row r="61" spans="1:7" ht="15">
      <c r="A61" s="250" t="s">
        <v>939</v>
      </c>
      <c r="B61" s="245" t="s">
        <v>940</v>
      </c>
      <c r="C61" s="824" t="s">
        <v>440</v>
      </c>
      <c r="D61" s="824" t="s">
        <v>440</v>
      </c>
      <c r="E61" s="824">
        <v>1037849.86</v>
      </c>
      <c r="F61" s="824" t="s">
        <v>440</v>
      </c>
      <c r="G61" s="280">
        <v>913347.87</v>
      </c>
    </row>
    <row r="62" spans="1:7" ht="15">
      <c r="A62" s="250" t="s">
        <v>941</v>
      </c>
      <c r="B62" s="245" t="s">
        <v>942</v>
      </c>
      <c r="C62" s="824" t="s">
        <v>440</v>
      </c>
      <c r="D62" s="824" t="s">
        <v>440</v>
      </c>
      <c r="E62" s="824">
        <v>32888039.37</v>
      </c>
      <c r="F62" s="824" t="s">
        <v>440</v>
      </c>
      <c r="G62" s="280">
        <v>4369460.52</v>
      </c>
    </row>
    <row r="63" spans="1:7" ht="26.25">
      <c r="A63" s="244" t="s">
        <v>943</v>
      </c>
      <c r="B63" s="245" t="s">
        <v>944</v>
      </c>
      <c r="C63" s="824">
        <v>77264597</v>
      </c>
      <c r="D63" s="824">
        <v>3294587</v>
      </c>
      <c r="E63" s="824">
        <v>2969272.84</v>
      </c>
      <c r="F63" s="825">
        <v>3.842992723</v>
      </c>
      <c r="G63" s="280">
        <v>2393723.97</v>
      </c>
    </row>
    <row r="64" spans="1:7" ht="15">
      <c r="A64" s="250" t="s">
        <v>945</v>
      </c>
      <c r="B64" s="245" t="s">
        <v>946</v>
      </c>
      <c r="C64" s="824">
        <v>40774652</v>
      </c>
      <c r="D64" s="824">
        <v>2829826</v>
      </c>
      <c r="E64" s="824">
        <v>2504513.34</v>
      </c>
      <c r="F64" s="825">
        <v>6.142329161</v>
      </c>
      <c r="G64" s="280">
        <v>1928964.47</v>
      </c>
    </row>
    <row r="65" spans="1:7" ht="26.25">
      <c r="A65" s="251" t="s">
        <v>947</v>
      </c>
      <c r="B65" s="245" t="s">
        <v>948</v>
      </c>
      <c r="C65" s="824">
        <v>40774652</v>
      </c>
      <c r="D65" s="824">
        <v>2829826</v>
      </c>
      <c r="E65" s="824">
        <v>2504513.34</v>
      </c>
      <c r="F65" s="825">
        <v>6.142329161</v>
      </c>
      <c r="G65" s="280">
        <v>1928964.47</v>
      </c>
    </row>
    <row r="66" spans="1:7" ht="26.25">
      <c r="A66" s="250" t="s">
        <v>949</v>
      </c>
      <c r="B66" s="245" t="s">
        <v>950</v>
      </c>
      <c r="C66" s="824">
        <v>36489945</v>
      </c>
      <c r="D66" s="824">
        <v>464761</v>
      </c>
      <c r="E66" s="824">
        <v>464759.5</v>
      </c>
      <c r="F66" s="825">
        <v>1.273664567</v>
      </c>
      <c r="G66" s="280">
        <v>464759.5</v>
      </c>
    </row>
    <row r="67" spans="1:7" ht="15">
      <c r="A67" s="236"/>
      <c r="B67" s="236" t="s">
        <v>444</v>
      </c>
      <c r="C67" s="821">
        <v>-337590070</v>
      </c>
      <c r="D67" s="821" t="s">
        <v>440</v>
      </c>
      <c r="E67" s="821">
        <v>-80054703</v>
      </c>
      <c r="F67" s="826" t="s">
        <v>440</v>
      </c>
      <c r="G67" s="279">
        <v>-82206820</v>
      </c>
    </row>
    <row r="68" spans="1:7" ht="15">
      <c r="A68" s="236"/>
      <c r="B68" s="236" t="s">
        <v>445</v>
      </c>
      <c r="C68" s="821">
        <v>337590070</v>
      </c>
      <c r="D68" s="821" t="s">
        <v>440</v>
      </c>
      <c r="E68" s="821">
        <v>80054703</v>
      </c>
      <c r="F68" s="826" t="s">
        <v>440</v>
      </c>
      <c r="G68" s="279">
        <v>82206820</v>
      </c>
    </row>
    <row r="69" spans="1:7" ht="15">
      <c r="A69" s="240" t="s">
        <v>951</v>
      </c>
      <c r="B69" s="245" t="s">
        <v>510</v>
      </c>
      <c r="C69" s="824">
        <v>215828806</v>
      </c>
      <c r="D69" s="824" t="s">
        <v>440</v>
      </c>
      <c r="E69" s="824">
        <v>-33691942.620000005</v>
      </c>
      <c r="F69" s="825" t="s">
        <v>440</v>
      </c>
      <c r="G69" s="280">
        <v>-10952298.620000005</v>
      </c>
    </row>
    <row r="70" spans="1:7" ht="39">
      <c r="A70" s="244" t="s">
        <v>952</v>
      </c>
      <c r="B70" s="245" t="s">
        <v>511</v>
      </c>
      <c r="C70" s="824">
        <v>2047506</v>
      </c>
      <c r="D70" s="824" t="s">
        <v>440</v>
      </c>
      <c r="E70" s="824">
        <v>-3370639</v>
      </c>
      <c r="F70" s="825" t="s">
        <v>440</v>
      </c>
      <c r="G70" s="280">
        <v>-8441009</v>
      </c>
    </row>
    <row r="71" spans="1:7" ht="26.25">
      <c r="A71" s="244" t="s">
        <v>953</v>
      </c>
      <c r="B71" s="245" t="s">
        <v>512</v>
      </c>
      <c r="C71" s="824">
        <v>5781300</v>
      </c>
      <c r="D71" s="824" t="s">
        <v>440</v>
      </c>
      <c r="E71" s="824">
        <v>-4972616</v>
      </c>
      <c r="F71" s="825" t="s">
        <v>440</v>
      </c>
      <c r="G71" s="280">
        <v>-28980</v>
      </c>
    </row>
    <row r="72" spans="1:7" ht="26.25">
      <c r="A72" s="244" t="s">
        <v>954</v>
      </c>
      <c r="B72" s="245" t="s">
        <v>515</v>
      </c>
      <c r="C72" s="824">
        <v>208000000</v>
      </c>
      <c r="D72" s="824" t="s">
        <v>440</v>
      </c>
      <c r="E72" s="282">
        <v>-25348687.62</v>
      </c>
      <c r="F72" s="825" t="s">
        <v>440</v>
      </c>
      <c r="G72" s="280">
        <v>-2482309.620000001</v>
      </c>
    </row>
    <row r="73" spans="1:7" ht="16.5">
      <c r="A73" s="240" t="s">
        <v>955</v>
      </c>
      <c r="B73" s="245" t="s">
        <v>956</v>
      </c>
      <c r="C73" s="824">
        <v>-208000000</v>
      </c>
      <c r="D73" s="824" t="s">
        <v>440</v>
      </c>
      <c r="E73" s="827">
        <v>25348687.62</v>
      </c>
      <c r="F73" s="825" t="s">
        <v>440</v>
      </c>
      <c r="G73" s="280">
        <v>2482309.620000001</v>
      </c>
    </row>
    <row r="74" spans="1:7" ht="16.5">
      <c r="A74" s="240" t="s">
        <v>957</v>
      </c>
      <c r="B74" s="245" t="s">
        <v>958</v>
      </c>
      <c r="C74" s="824">
        <v>329761264</v>
      </c>
      <c r="D74" s="824" t="s">
        <v>440</v>
      </c>
      <c r="E74" s="785">
        <v>88397958</v>
      </c>
      <c r="F74" s="825" t="s">
        <v>440</v>
      </c>
      <c r="G74" s="280">
        <v>90676809</v>
      </c>
    </row>
    <row r="75" spans="1:7" ht="30" customHeight="1">
      <c r="A75" s="236"/>
      <c r="B75" s="236" t="s">
        <v>959</v>
      </c>
      <c r="C75" s="279">
        <v>3309215647</v>
      </c>
      <c r="D75" s="279">
        <v>504310349</v>
      </c>
      <c r="E75" s="279">
        <v>469969380.67</v>
      </c>
      <c r="F75" s="822">
        <v>14.201840177</v>
      </c>
      <c r="G75" s="279">
        <v>252497482.67000002</v>
      </c>
    </row>
    <row r="76" spans="1:7" ht="15">
      <c r="A76" s="245" t="s">
        <v>960</v>
      </c>
      <c r="B76" s="245" t="s">
        <v>961</v>
      </c>
      <c r="C76" s="280">
        <v>567715227</v>
      </c>
      <c r="D76" s="280">
        <v>120116737</v>
      </c>
      <c r="E76" s="280">
        <v>113440356.06</v>
      </c>
      <c r="F76" s="823">
        <v>19.981911822</v>
      </c>
      <c r="G76" s="280">
        <v>56281666.06</v>
      </c>
    </row>
    <row r="77" spans="1:7" ht="15">
      <c r="A77" s="245" t="s">
        <v>962</v>
      </c>
      <c r="B77" s="245" t="s">
        <v>963</v>
      </c>
      <c r="C77" s="280">
        <v>141307213</v>
      </c>
      <c r="D77" s="280">
        <v>16275432</v>
      </c>
      <c r="E77" s="280">
        <v>15285844</v>
      </c>
      <c r="F77" s="823">
        <v>10.817454874</v>
      </c>
      <c r="G77" s="280">
        <v>7379647.77</v>
      </c>
    </row>
    <row r="78" spans="1:7" ht="15">
      <c r="A78" s="245" t="s">
        <v>964</v>
      </c>
      <c r="B78" s="245" t="s">
        <v>965</v>
      </c>
      <c r="C78" s="280">
        <v>247307263</v>
      </c>
      <c r="D78" s="280">
        <v>37116269</v>
      </c>
      <c r="E78" s="280">
        <v>35003579.9</v>
      </c>
      <c r="F78" s="823">
        <v>14.153882695</v>
      </c>
      <c r="G78" s="280">
        <v>19475469.39</v>
      </c>
    </row>
    <row r="79" spans="1:7" ht="15">
      <c r="A79" s="245" t="s">
        <v>966</v>
      </c>
      <c r="B79" s="245" t="s">
        <v>967</v>
      </c>
      <c r="C79" s="280">
        <v>958335001</v>
      </c>
      <c r="D79" s="280">
        <v>132813449</v>
      </c>
      <c r="E79" s="280">
        <v>119642903.82</v>
      </c>
      <c r="F79" s="823">
        <v>12.484455195</v>
      </c>
      <c r="G79" s="280">
        <v>64302362.449999996</v>
      </c>
    </row>
    <row r="80" spans="1:7" ht="15">
      <c r="A80" s="245" t="s">
        <v>968</v>
      </c>
      <c r="B80" s="245" t="s">
        <v>969</v>
      </c>
      <c r="C80" s="280">
        <v>127550357</v>
      </c>
      <c r="D80" s="280">
        <v>14291489</v>
      </c>
      <c r="E80" s="280">
        <v>11995493.69</v>
      </c>
      <c r="F80" s="823">
        <v>9.404515967</v>
      </c>
      <c r="G80" s="280">
        <v>5265720.649999999</v>
      </c>
    </row>
    <row r="81" spans="1:7" ht="15">
      <c r="A81" s="245" t="s">
        <v>970</v>
      </c>
      <c r="B81" s="245" t="s">
        <v>971</v>
      </c>
      <c r="C81" s="280">
        <v>3568454</v>
      </c>
      <c r="D81" s="280">
        <v>528774</v>
      </c>
      <c r="E81" s="280">
        <v>334755.09</v>
      </c>
      <c r="F81" s="823">
        <v>9.38095573</v>
      </c>
      <c r="G81" s="280">
        <v>203982.37000000002</v>
      </c>
    </row>
    <row r="82" spans="1:7" ht="15">
      <c r="A82" s="245" t="s">
        <v>972</v>
      </c>
      <c r="B82" s="245" t="s">
        <v>973</v>
      </c>
      <c r="C82" s="280">
        <v>464926651</v>
      </c>
      <c r="D82" s="280">
        <v>66394102</v>
      </c>
      <c r="E82" s="280">
        <v>64226708.88</v>
      </c>
      <c r="F82" s="823">
        <v>13.814374535</v>
      </c>
      <c r="G82" s="280">
        <v>41780649.910000004</v>
      </c>
    </row>
    <row r="83" spans="1:7" ht="15">
      <c r="A83" s="245" t="s">
        <v>974</v>
      </c>
      <c r="B83" s="245" t="s">
        <v>975</v>
      </c>
      <c r="C83" s="280">
        <v>92344089</v>
      </c>
      <c r="D83" s="280">
        <v>13697221</v>
      </c>
      <c r="E83" s="280">
        <v>12299087.94</v>
      </c>
      <c r="F83" s="823">
        <v>13.318760381</v>
      </c>
      <c r="G83" s="280">
        <v>7085677.619999999</v>
      </c>
    </row>
    <row r="84" spans="1:7" ht="16.5">
      <c r="A84" s="245" t="s">
        <v>976</v>
      </c>
      <c r="B84" s="245" t="s">
        <v>977</v>
      </c>
      <c r="C84" s="280">
        <v>521928356</v>
      </c>
      <c r="D84" s="280">
        <v>72483017</v>
      </c>
      <c r="E84" s="280">
        <v>67650592.75999999</v>
      </c>
      <c r="F84" s="823">
        <v>12.961688822</v>
      </c>
      <c r="G84" s="280">
        <v>34928356.50999999</v>
      </c>
    </row>
    <row r="85" spans="1:7" ht="15">
      <c r="A85" s="245" t="s">
        <v>978</v>
      </c>
      <c r="B85" s="245" t="s">
        <v>979</v>
      </c>
      <c r="C85" s="280">
        <v>184233036</v>
      </c>
      <c r="D85" s="280">
        <v>30593859</v>
      </c>
      <c r="E85" s="280">
        <v>30090058.53</v>
      </c>
      <c r="F85" s="823">
        <v>16.332607432</v>
      </c>
      <c r="G85" s="280">
        <v>15793949.860000001</v>
      </c>
    </row>
    <row r="86" spans="1:7" ht="15">
      <c r="A86" s="236" t="s">
        <v>980</v>
      </c>
      <c r="B86" s="236" t="s">
        <v>981</v>
      </c>
      <c r="C86" s="279"/>
      <c r="D86" s="279"/>
      <c r="E86" s="279"/>
      <c r="F86" s="822"/>
      <c r="G86" s="279"/>
    </row>
    <row r="87" spans="1:7" ht="15">
      <c r="A87" s="236" t="s">
        <v>845</v>
      </c>
      <c r="B87" s="236" t="s">
        <v>846</v>
      </c>
      <c r="C87" s="279">
        <v>2293732</v>
      </c>
      <c r="D87" s="279">
        <v>405982</v>
      </c>
      <c r="E87" s="279">
        <v>405982</v>
      </c>
      <c r="F87" s="822">
        <v>17.699626635</v>
      </c>
      <c r="G87" s="279">
        <v>215755</v>
      </c>
    </row>
    <row r="88" spans="1:7" ht="15">
      <c r="A88" s="240" t="s">
        <v>854</v>
      </c>
      <c r="B88" s="245" t="s">
        <v>855</v>
      </c>
      <c r="C88" s="280">
        <v>2293732</v>
      </c>
      <c r="D88" s="280">
        <v>405982</v>
      </c>
      <c r="E88" s="280">
        <v>405982</v>
      </c>
      <c r="F88" s="823">
        <v>17.699626635</v>
      </c>
      <c r="G88" s="280">
        <v>215755</v>
      </c>
    </row>
    <row r="89" spans="1:7" ht="26.25">
      <c r="A89" s="244" t="s">
        <v>856</v>
      </c>
      <c r="B89" s="245" t="s">
        <v>857</v>
      </c>
      <c r="C89" s="280">
        <v>2293732</v>
      </c>
      <c r="D89" s="280">
        <v>405982</v>
      </c>
      <c r="E89" s="280">
        <v>405982</v>
      </c>
      <c r="F89" s="823">
        <v>17.699626635</v>
      </c>
      <c r="G89" s="280">
        <v>215755</v>
      </c>
    </row>
    <row r="90" spans="1:7" ht="15">
      <c r="A90" s="236" t="s">
        <v>982</v>
      </c>
      <c r="B90" s="236" t="s">
        <v>983</v>
      </c>
      <c r="C90" s="279">
        <v>2293732</v>
      </c>
      <c r="D90" s="279">
        <v>405982</v>
      </c>
      <c r="E90" s="279">
        <v>268328.59</v>
      </c>
      <c r="F90" s="822">
        <v>11.698340957</v>
      </c>
      <c r="G90" s="279">
        <v>154351.88</v>
      </c>
    </row>
    <row r="91" spans="1:7" ht="15">
      <c r="A91" s="240" t="s">
        <v>859</v>
      </c>
      <c r="B91" s="245" t="s">
        <v>860</v>
      </c>
      <c r="C91" s="280">
        <v>2275612</v>
      </c>
      <c r="D91" s="280">
        <v>402962</v>
      </c>
      <c r="E91" s="280">
        <v>268028.59</v>
      </c>
      <c r="F91" s="823">
        <v>11.778307989</v>
      </c>
      <c r="G91" s="280">
        <v>154351.88</v>
      </c>
    </row>
    <row r="92" spans="1:7" ht="15">
      <c r="A92" s="244" t="s">
        <v>861</v>
      </c>
      <c r="B92" s="245" t="s">
        <v>862</v>
      </c>
      <c r="C92" s="280">
        <v>2239612</v>
      </c>
      <c r="D92" s="280">
        <v>396962</v>
      </c>
      <c r="E92" s="280">
        <v>265028.59</v>
      </c>
      <c r="F92" s="823">
        <v>11.833683245</v>
      </c>
      <c r="G92" s="280">
        <v>151351.88</v>
      </c>
    </row>
    <row r="93" spans="1:7" ht="15">
      <c r="A93" s="250" t="s">
        <v>863</v>
      </c>
      <c r="B93" s="245" t="s">
        <v>864</v>
      </c>
      <c r="C93" s="280">
        <v>924316</v>
      </c>
      <c r="D93" s="280">
        <v>157132</v>
      </c>
      <c r="E93" s="280">
        <v>131280.69</v>
      </c>
      <c r="F93" s="823">
        <v>14.203009577</v>
      </c>
      <c r="G93" s="280">
        <v>70718.12</v>
      </c>
    </row>
    <row r="94" spans="1:7" ht="15">
      <c r="A94" s="251" t="s">
        <v>865</v>
      </c>
      <c r="B94" s="245" t="s">
        <v>866</v>
      </c>
      <c r="C94" s="280">
        <v>741536</v>
      </c>
      <c r="D94" s="280">
        <v>126298</v>
      </c>
      <c r="E94" s="280">
        <v>101914.96</v>
      </c>
      <c r="F94" s="823">
        <v>13.743764295</v>
      </c>
      <c r="G94" s="280">
        <v>56062.62</v>
      </c>
    </row>
    <row r="95" spans="1:7" ht="15">
      <c r="A95" s="250" t="s">
        <v>869</v>
      </c>
      <c r="B95" s="245" t="s">
        <v>870</v>
      </c>
      <c r="C95" s="280">
        <v>1315296</v>
      </c>
      <c r="D95" s="280">
        <v>239830</v>
      </c>
      <c r="E95" s="280">
        <v>133747.9</v>
      </c>
      <c r="F95" s="823">
        <v>10.168654052</v>
      </c>
      <c r="G95" s="280">
        <v>80633.76</v>
      </c>
    </row>
    <row r="96" spans="1:7" ht="15">
      <c r="A96" s="244" t="s">
        <v>891</v>
      </c>
      <c r="B96" s="245" t="s">
        <v>892</v>
      </c>
      <c r="C96" s="280">
        <v>36000</v>
      </c>
      <c r="D96" s="280">
        <v>6000</v>
      </c>
      <c r="E96" s="280">
        <v>3000</v>
      </c>
      <c r="F96" s="823">
        <v>8.333333333</v>
      </c>
      <c r="G96" s="280">
        <v>3000</v>
      </c>
    </row>
    <row r="97" spans="1:7" ht="15">
      <c r="A97" s="250" t="s">
        <v>903</v>
      </c>
      <c r="B97" s="245" t="s">
        <v>904</v>
      </c>
      <c r="C97" s="280">
        <v>36000</v>
      </c>
      <c r="D97" s="280">
        <v>6000</v>
      </c>
      <c r="E97" s="280">
        <v>3000</v>
      </c>
      <c r="F97" s="823">
        <v>8.333333333</v>
      </c>
      <c r="G97" s="280">
        <v>3000</v>
      </c>
    </row>
    <row r="98" spans="1:7" ht="15">
      <c r="A98" s="240" t="s">
        <v>935</v>
      </c>
      <c r="B98" s="245" t="s">
        <v>936</v>
      </c>
      <c r="C98" s="280">
        <v>18120</v>
      </c>
      <c r="D98" s="280">
        <v>3020</v>
      </c>
      <c r="E98" s="280">
        <v>300</v>
      </c>
      <c r="F98" s="823">
        <v>1.655629139</v>
      </c>
      <c r="G98" s="280">
        <v>0</v>
      </c>
    </row>
    <row r="99" spans="1:7" ht="15">
      <c r="A99" s="244" t="s">
        <v>937</v>
      </c>
      <c r="B99" s="245" t="s">
        <v>938</v>
      </c>
      <c r="C99" s="280">
        <v>18120</v>
      </c>
      <c r="D99" s="280">
        <v>3020</v>
      </c>
      <c r="E99" s="280">
        <v>300</v>
      </c>
      <c r="F99" s="823">
        <v>1.655629139</v>
      </c>
      <c r="G99" s="280">
        <v>0</v>
      </c>
    </row>
    <row r="100" spans="1:7" ht="15">
      <c r="A100" s="236"/>
      <c r="B100" s="236" t="s">
        <v>444</v>
      </c>
      <c r="C100" s="279">
        <v>0</v>
      </c>
      <c r="D100" s="279">
        <v>0</v>
      </c>
      <c r="E100" s="279">
        <v>137653.41</v>
      </c>
      <c r="F100" s="822">
        <v>0</v>
      </c>
      <c r="G100" s="279">
        <v>61403.12</v>
      </c>
    </row>
    <row r="101" spans="1:7" ht="15">
      <c r="A101" s="236" t="s">
        <v>984</v>
      </c>
      <c r="B101" s="236" t="s">
        <v>445</v>
      </c>
      <c r="C101" s="279">
        <v>0</v>
      </c>
      <c r="D101" s="279">
        <v>0</v>
      </c>
      <c r="E101" s="279">
        <v>-137653.41</v>
      </c>
      <c r="F101" s="822">
        <v>0</v>
      </c>
      <c r="G101" s="279">
        <v>-61403.12</v>
      </c>
    </row>
    <row r="102" spans="1:7" ht="15">
      <c r="A102" s="240" t="s">
        <v>951</v>
      </c>
      <c r="B102" s="245" t="s">
        <v>510</v>
      </c>
      <c r="C102" s="280">
        <v>0</v>
      </c>
      <c r="D102" s="280">
        <v>0</v>
      </c>
      <c r="E102" s="280">
        <v>-137653.41</v>
      </c>
      <c r="F102" s="823">
        <v>0</v>
      </c>
      <c r="G102" s="280">
        <v>-61403.12</v>
      </c>
    </row>
    <row r="103" spans="1:7" ht="15">
      <c r="A103" s="236" t="s">
        <v>985</v>
      </c>
      <c r="B103" s="236" t="s">
        <v>986</v>
      </c>
      <c r="C103" s="279"/>
      <c r="D103" s="279"/>
      <c r="E103" s="279"/>
      <c r="F103" s="822"/>
      <c r="G103" s="279"/>
    </row>
    <row r="104" spans="1:7" ht="15">
      <c r="A104" s="236" t="s">
        <v>845</v>
      </c>
      <c r="B104" s="236" t="s">
        <v>846</v>
      </c>
      <c r="C104" s="279">
        <v>11469402</v>
      </c>
      <c r="D104" s="279">
        <v>1996000</v>
      </c>
      <c r="E104" s="279">
        <v>1981802.26</v>
      </c>
      <c r="F104" s="822">
        <v>17.27903739</v>
      </c>
      <c r="G104" s="279">
        <v>992187.15</v>
      </c>
    </row>
    <row r="105" spans="1:7" ht="26.25">
      <c r="A105" s="240" t="s">
        <v>847</v>
      </c>
      <c r="B105" s="245" t="s">
        <v>491</v>
      </c>
      <c r="C105" s="280">
        <v>290000</v>
      </c>
      <c r="D105" s="280">
        <v>48334</v>
      </c>
      <c r="E105" s="280">
        <v>34136.26</v>
      </c>
      <c r="F105" s="823">
        <v>11.771124138</v>
      </c>
      <c r="G105" s="280">
        <v>22354.15</v>
      </c>
    </row>
    <row r="106" spans="1:7" ht="15">
      <c r="A106" s="240" t="s">
        <v>854</v>
      </c>
      <c r="B106" s="245" t="s">
        <v>855</v>
      </c>
      <c r="C106" s="280">
        <v>11179402</v>
      </c>
      <c r="D106" s="280">
        <v>1947666</v>
      </c>
      <c r="E106" s="280">
        <v>1947666</v>
      </c>
      <c r="F106" s="823">
        <v>17.42191577</v>
      </c>
      <c r="G106" s="280">
        <v>969833</v>
      </c>
    </row>
    <row r="107" spans="1:7" ht="26.25">
      <c r="A107" s="244" t="s">
        <v>856</v>
      </c>
      <c r="B107" s="245" t="s">
        <v>857</v>
      </c>
      <c r="C107" s="280">
        <v>11179402</v>
      </c>
      <c r="D107" s="280">
        <v>1947666</v>
      </c>
      <c r="E107" s="280">
        <v>1947666</v>
      </c>
      <c r="F107" s="823">
        <v>17.42191577</v>
      </c>
      <c r="G107" s="280">
        <v>969833</v>
      </c>
    </row>
    <row r="108" spans="1:7" ht="15">
      <c r="A108" s="236" t="s">
        <v>982</v>
      </c>
      <c r="B108" s="236" t="s">
        <v>983</v>
      </c>
      <c r="C108" s="279">
        <v>11469402</v>
      </c>
      <c r="D108" s="279">
        <v>1996000</v>
      </c>
      <c r="E108" s="279">
        <v>1541870.54</v>
      </c>
      <c r="F108" s="822">
        <v>13.443338545</v>
      </c>
      <c r="G108" s="279">
        <v>844391.67</v>
      </c>
    </row>
    <row r="109" spans="1:7" ht="15">
      <c r="A109" s="240" t="s">
        <v>859</v>
      </c>
      <c r="B109" s="245" t="s">
        <v>860</v>
      </c>
      <c r="C109" s="280">
        <v>11240012</v>
      </c>
      <c r="D109" s="280">
        <v>1921000</v>
      </c>
      <c r="E109" s="280">
        <v>1518266.04</v>
      </c>
      <c r="F109" s="823">
        <v>13.507690561</v>
      </c>
      <c r="G109" s="280">
        <v>821108.09</v>
      </c>
    </row>
    <row r="110" spans="1:7" ht="15">
      <c r="A110" s="244" t="s">
        <v>861</v>
      </c>
      <c r="B110" s="245" t="s">
        <v>862</v>
      </c>
      <c r="C110" s="280">
        <v>11131349</v>
      </c>
      <c r="D110" s="280">
        <v>1905000</v>
      </c>
      <c r="E110" s="280">
        <v>1505853.58</v>
      </c>
      <c r="F110" s="823">
        <v>13.528042109</v>
      </c>
      <c r="G110" s="280">
        <v>815315.43</v>
      </c>
    </row>
    <row r="111" spans="1:7" ht="15">
      <c r="A111" s="250" t="s">
        <v>863</v>
      </c>
      <c r="B111" s="245" t="s">
        <v>864</v>
      </c>
      <c r="C111" s="280">
        <v>9021679</v>
      </c>
      <c r="D111" s="280">
        <v>1520000</v>
      </c>
      <c r="E111" s="280">
        <v>1246173.75</v>
      </c>
      <c r="F111" s="823">
        <v>13.813102306</v>
      </c>
      <c r="G111" s="280">
        <v>678072.02</v>
      </c>
    </row>
    <row r="112" spans="1:7" ht="15">
      <c r="A112" s="251" t="s">
        <v>865</v>
      </c>
      <c r="B112" s="245" t="s">
        <v>866</v>
      </c>
      <c r="C112" s="280">
        <v>7032125</v>
      </c>
      <c r="D112" s="280">
        <v>1168883</v>
      </c>
      <c r="E112" s="280">
        <v>974276.53</v>
      </c>
      <c r="F112" s="823">
        <v>13.854653181</v>
      </c>
      <c r="G112" s="280">
        <v>535159.21</v>
      </c>
    </row>
    <row r="113" spans="1:7" ht="15">
      <c r="A113" s="250" t="s">
        <v>869</v>
      </c>
      <c r="B113" s="245" t="s">
        <v>870</v>
      </c>
      <c r="C113" s="280">
        <v>2109670</v>
      </c>
      <c r="D113" s="280">
        <v>385000</v>
      </c>
      <c r="E113" s="280">
        <v>259679.83</v>
      </c>
      <c r="F113" s="823">
        <v>12.309026056</v>
      </c>
      <c r="G113" s="280">
        <v>137243.41</v>
      </c>
    </row>
    <row r="114" spans="1:7" ht="26.25">
      <c r="A114" s="244" t="s">
        <v>919</v>
      </c>
      <c r="B114" s="245" t="s">
        <v>920</v>
      </c>
      <c r="C114" s="280">
        <v>108663</v>
      </c>
      <c r="D114" s="280">
        <v>16000</v>
      </c>
      <c r="E114" s="280">
        <v>12412.46</v>
      </c>
      <c r="F114" s="823">
        <v>11.422894638</v>
      </c>
      <c r="G114" s="280">
        <v>5792.66</v>
      </c>
    </row>
    <row r="115" spans="1:7" ht="15">
      <c r="A115" s="250" t="s">
        <v>923</v>
      </c>
      <c r="B115" s="245" t="s">
        <v>924</v>
      </c>
      <c r="C115" s="280">
        <v>108663</v>
      </c>
      <c r="D115" s="280">
        <v>16000</v>
      </c>
      <c r="E115" s="280">
        <v>12412.46</v>
      </c>
      <c r="F115" s="823">
        <v>11.422894638</v>
      </c>
      <c r="G115" s="280">
        <v>5792.66</v>
      </c>
    </row>
    <row r="116" spans="1:7" ht="15">
      <c r="A116" s="240" t="s">
        <v>935</v>
      </c>
      <c r="B116" s="245" t="s">
        <v>936</v>
      </c>
      <c r="C116" s="280">
        <v>229390</v>
      </c>
      <c r="D116" s="280">
        <v>75000</v>
      </c>
      <c r="E116" s="280">
        <v>23604.5</v>
      </c>
      <c r="F116" s="823">
        <v>10.290117268</v>
      </c>
      <c r="G116" s="280">
        <v>23283.58</v>
      </c>
    </row>
    <row r="117" spans="1:7" ht="15">
      <c r="A117" s="244" t="s">
        <v>937</v>
      </c>
      <c r="B117" s="245" t="s">
        <v>938</v>
      </c>
      <c r="C117" s="280">
        <v>229390</v>
      </c>
      <c r="D117" s="280">
        <v>75000</v>
      </c>
      <c r="E117" s="280">
        <v>23604.5</v>
      </c>
      <c r="F117" s="823">
        <v>10.290117268</v>
      </c>
      <c r="G117" s="280">
        <v>23283.58</v>
      </c>
    </row>
    <row r="118" spans="1:7" ht="15">
      <c r="A118" s="236"/>
      <c r="B118" s="236" t="s">
        <v>444</v>
      </c>
      <c r="C118" s="279">
        <v>0</v>
      </c>
      <c r="D118" s="279">
        <v>0</v>
      </c>
      <c r="E118" s="279">
        <v>439931.72</v>
      </c>
      <c r="F118" s="822">
        <v>0</v>
      </c>
      <c r="G118" s="279">
        <v>147795.48</v>
      </c>
    </row>
    <row r="119" spans="1:7" ht="15">
      <c r="A119" s="236" t="s">
        <v>984</v>
      </c>
      <c r="B119" s="236" t="s">
        <v>445</v>
      </c>
      <c r="C119" s="279">
        <v>0</v>
      </c>
      <c r="D119" s="279">
        <v>0</v>
      </c>
      <c r="E119" s="279">
        <v>-439931.72</v>
      </c>
      <c r="F119" s="822">
        <v>0</v>
      </c>
      <c r="G119" s="279">
        <v>-147795.48</v>
      </c>
    </row>
    <row r="120" spans="1:7" ht="15">
      <c r="A120" s="240" t="s">
        <v>951</v>
      </c>
      <c r="B120" s="245" t="s">
        <v>510</v>
      </c>
      <c r="C120" s="280">
        <v>0</v>
      </c>
      <c r="D120" s="280">
        <v>0</v>
      </c>
      <c r="E120" s="280">
        <v>-439931.72</v>
      </c>
      <c r="F120" s="823">
        <v>0</v>
      </c>
      <c r="G120" s="280">
        <v>-147795.48</v>
      </c>
    </row>
    <row r="121" spans="1:7" ht="15">
      <c r="A121" s="236" t="s">
        <v>987</v>
      </c>
      <c r="B121" s="236" t="s">
        <v>988</v>
      </c>
      <c r="C121" s="279"/>
      <c r="D121" s="279"/>
      <c r="E121" s="279"/>
      <c r="F121" s="822"/>
      <c r="G121" s="279"/>
    </row>
    <row r="122" spans="1:7" ht="15">
      <c r="A122" s="236" t="s">
        <v>845</v>
      </c>
      <c r="B122" s="236" t="s">
        <v>846</v>
      </c>
      <c r="C122" s="279">
        <v>4757307</v>
      </c>
      <c r="D122" s="279">
        <v>551322</v>
      </c>
      <c r="E122" s="279">
        <v>543264.61</v>
      </c>
      <c r="F122" s="822">
        <v>11.41958276</v>
      </c>
      <c r="G122" s="279">
        <v>283453.82</v>
      </c>
    </row>
    <row r="123" spans="1:7" ht="26.25">
      <c r="A123" s="240" t="s">
        <v>847</v>
      </c>
      <c r="B123" s="245" t="s">
        <v>491</v>
      </c>
      <c r="C123" s="280">
        <v>102860</v>
      </c>
      <c r="D123" s="280">
        <v>20075</v>
      </c>
      <c r="E123" s="280">
        <v>12017.61</v>
      </c>
      <c r="F123" s="823">
        <v>11.683462959</v>
      </c>
      <c r="G123" s="280">
        <v>8909.82</v>
      </c>
    </row>
    <row r="124" spans="1:7" ht="15">
      <c r="A124" s="240" t="s">
        <v>854</v>
      </c>
      <c r="B124" s="245" t="s">
        <v>855</v>
      </c>
      <c r="C124" s="280">
        <v>4654447</v>
      </c>
      <c r="D124" s="280">
        <v>531247</v>
      </c>
      <c r="E124" s="280">
        <v>531247</v>
      </c>
      <c r="F124" s="823">
        <v>11.413751193</v>
      </c>
      <c r="G124" s="280">
        <v>274544</v>
      </c>
    </row>
    <row r="125" spans="1:7" ht="26.25">
      <c r="A125" s="244" t="s">
        <v>856</v>
      </c>
      <c r="B125" s="245" t="s">
        <v>857</v>
      </c>
      <c r="C125" s="280">
        <v>4654447</v>
      </c>
      <c r="D125" s="280">
        <v>531247</v>
      </c>
      <c r="E125" s="280">
        <v>531247</v>
      </c>
      <c r="F125" s="823">
        <v>11.413751193</v>
      </c>
      <c r="G125" s="280">
        <v>274544</v>
      </c>
    </row>
    <row r="126" spans="1:7" ht="15">
      <c r="A126" s="236" t="s">
        <v>982</v>
      </c>
      <c r="B126" s="236" t="s">
        <v>983</v>
      </c>
      <c r="C126" s="279">
        <v>4757307</v>
      </c>
      <c r="D126" s="279">
        <v>551322</v>
      </c>
      <c r="E126" s="279">
        <v>455659.28</v>
      </c>
      <c r="F126" s="822">
        <v>9.578092816</v>
      </c>
      <c r="G126" s="279">
        <v>237997.79</v>
      </c>
    </row>
    <row r="127" spans="1:7" ht="15">
      <c r="A127" s="240" t="s">
        <v>859</v>
      </c>
      <c r="B127" s="245" t="s">
        <v>860</v>
      </c>
      <c r="C127" s="280">
        <v>4682527</v>
      </c>
      <c r="D127" s="280">
        <v>535572</v>
      </c>
      <c r="E127" s="280">
        <v>448689.37</v>
      </c>
      <c r="F127" s="823">
        <v>9.582205719</v>
      </c>
      <c r="G127" s="280">
        <v>236616.21</v>
      </c>
    </row>
    <row r="128" spans="1:7" ht="15">
      <c r="A128" s="244" t="s">
        <v>861</v>
      </c>
      <c r="B128" s="245" t="s">
        <v>862</v>
      </c>
      <c r="C128" s="280">
        <v>4657351</v>
      </c>
      <c r="D128" s="280">
        <v>535396</v>
      </c>
      <c r="E128" s="280">
        <v>448689.37</v>
      </c>
      <c r="F128" s="823">
        <v>9.63400375</v>
      </c>
      <c r="G128" s="280">
        <v>236616.21</v>
      </c>
    </row>
    <row r="129" spans="1:7" ht="15">
      <c r="A129" s="250" t="s">
        <v>863</v>
      </c>
      <c r="B129" s="245" t="s">
        <v>864</v>
      </c>
      <c r="C129" s="280">
        <v>2004506</v>
      </c>
      <c r="D129" s="280">
        <v>322701</v>
      </c>
      <c r="E129" s="280">
        <v>302493.33</v>
      </c>
      <c r="F129" s="823">
        <v>15.090667227</v>
      </c>
      <c r="G129" s="280">
        <v>153475.71</v>
      </c>
    </row>
    <row r="130" spans="1:7" ht="15">
      <c r="A130" s="251" t="s">
        <v>865</v>
      </c>
      <c r="B130" s="245" t="s">
        <v>866</v>
      </c>
      <c r="C130" s="280">
        <v>1602781</v>
      </c>
      <c r="D130" s="280">
        <v>256800</v>
      </c>
      <c r="E130" s="280">
        <v>243232.61</v>
      </c>
      <c r="F130" s="823">
        <v>15.175660929</v>
      </c>
      <c r="G130" s="280">
        <v>123198.85</v>
      </c>
    </row>
    <row r="131" spans="1:7" ht="15">
      <c r="A131" s="250" t="s">
        <v>869</v>
      </c>
      <c r="B131" s="245" t="s">
        <v>870</v>
      </c>
      <c r="C131" s="280">
        <v>2652845</v>
      </c>
      <c r="D131" s="280">
        <v>212695</v>
      </c>
      <c r="E131" s="280">
        <v>146196.04</v>
      </c>
      <c r="F131" s="823">
        <v>5.510915263</v>
      </c>
      <c r="G131" s="280">
        <v>83140.5</v>
      </c>
    </row>
    <row r="132" spans="1:7" ht="15">
      <c r="A132" s="244" t="s">
        <v>891</v>
      </c>
      <c r="B132" s="245" t="s">
        <v>892</v>
      </c>
      <c r="C132" s="280">
        <v>25000</v>
      </c>
      <c r="D132" s="280">
        <v>0</v>
      </c>
      <c r="E132" s="280">
        <v>0</v>
      </c>
      <c r="F132" s="823">
        <v>0</v>
      </c>
      <c r="G132" s="280">
        <v>0</v>
      </c>
    </row>
    <row r="133" spans="1:7" ht="15">
      <c r="A133" s="250" t="s">
        <v>903</v>
      </c>
      <c r="B133" s="245" t="s">
        <v>904</v>
      </c>
      <c r="C133" s="280">
        <v>25000</v>
      </c>
      <c r="D133" s="280">
        <v>0</v>
      </c>
      <c r="E133" s="280">
        <v>0</v>
      </c>
      <c r="F133" s="823">
        <v>0</v>
      </c>
      <c r="G133" s="280">
        <v>0</v>
      </c>
    </row>
    <row r="134" spans="1:7" ht="26.25">
      <c r="A134" s="244" t="s">
        <v>919</v>
      </c>
      <c r="B134" s="245" t="s">
        <v>920</v>
      </c>
      <c r="C134" s="280">
        <v>176</v>
      </c>
      <c r="D134" s="280">
        <v>176</v>
      </c>
      <c r="E134" s="280">
        <v>0</v>
      </c>
      <c r="F134" s="823">
        <v>0</v>
      </c>
      <c r="G134" s="280">
        <v>0</v>
      </c>
    </row>
    <row r="135" spans="1:7" ht="15">
      <c r="A135" s="250" t="s">
        <v>923</v>
      </c>
      <c r="B135" s="245" t="s">
        <v>924</v>
      </c>
      <c r="C135" s="280">
        <v>176</v>
      </c>
      <c r="D135" s="280">
        <v>176</v>
      </c>
      <c r="E135" s="280">
        <v>0</v>
      </c>
      <c r="F135" s="823">
        <v>0</v>
      </c>
      <c r="G135" s="280">
        <v>0</v>
      </c>
    </row>
    <row r="136" spans="1:7" ht="15">
      <c r="A136" s="240" t="s">
        <v>935</v>
      </c>
      <c r="B136" s="245" t="s">
        <v>936</v>
      </c>
      <c r="C136" s="280">
        <v>74780</v>
      </c>
      <c r="D136" s="280">
        <v>15750</v>
      </c>
      <c r="E136" s="280">
        <v>6969.91</v>
      </c>
      <c r="F136" s="823">
        <v>9.320553624</v>
      </c>
      <c r="G136" s="280">
        <v>1381.58</v>
      </c>
    </row>
    <row r="137" spans="1:7" ht="15">
      <c r="A137" s="244" t="s">
        <v>937</v>
      </c>
      <c r="B137" s="245" t="s">
        <v>938</v>
      </c>
      <c r="C137" s="280">
        <v>74780</v>
      </c>
      <c r="D137" s="280">
        <v>15750</v>
      </c>
      <c r="E137" s="280">
        <v>6969.91</v>
      </c>
      <c r="F137" s="823">
        <v>9.320553624</v>
      </c>
      <c r="G137" s="280">
        <v>1381.58</v>
      </c>
    </row>
    <row r="138" spans="1:7" ht="15">
      <c r="A138" s="236"/>
      <c r="B138" s="236" t="s">
        <v>444</v>
      </c>
      <c r="C138" s="279">
        <v>0</v>
      </c>
      <c r="D138" s="279">
        <v>0</v>
      </c>
      <c r="E138" s="279">
        <v>87605.33</v>
      </c>
      <c r="F138" s="822">
        <v>0</v>
      </c>
      <c r="G138" s="279">
        <v>45456.03</v>
      </c>
    </row>
    <row r="139" spans="1:7" ht="15">
      <c r="A139" s="236" t="s">
        <v>984</v>
      </c>
      <c r="B139" s="236" t="s">
        <v>445</v>
      </c>
      <c r="C139" s="279">
        <v>0</v>
      </c>
      <c r="D139" s="279">
        <v>0</v>
      </c>
      <c r="E139" s="279">
        <v>-87605.33</v>
      </c>
      <c r="F139" s="822">
        <v>0</v>
      </c>
      <c r="G139" s="279">
        <v>-45456.03</v>
      </c>
    </row>
    <row r="140" spans="1:7" ht="15">
      <c r="A140" s="240" t="s">
        <v>951</v>
      </c>
      <c r="B140" s="245" t="s">
        <v>510</v>
      </c>
      <c r="C140" s="280">
        <v>0</v>
      </c>
      <c r="D140" s="280">
        <v>0</v>
      </c>
      <c r="E140" s="280">
        <v>-87605.33</v>
      </c>
      <c r="F140" s="823">
        <v>0</v>
      </c>
      <c r="G140" s="280">
        <v>-45456.03</v>
      </c>
    </row>
    <row r="141" spans="1:7" ht="15">
      <c r="A141" s="236" t="s">
        <v>989</v>
      </c>
      <c r="B141" s="236" t="s">
        <v>990</v>
      </c>
      <c r="C141" s="279"/>
      <c r="D141" s="279"/>
      <c r="E141" s="279"/>
      <c r="F141" s="822"/>
      <c r="G141" s="279"/>
    </row>
    <row r="142" spans="1:7" ht="15">
      <c r="A142" s="236" t="s">
        <v>845</v>
      </c>
      <c r="B142" s="236" t="s">
        <v>846</v>
      </c>
      <c r="C142" s="279">
        <v>2406944</v>
      </c>
      <c r="D142" s="279">
        <v>440247</v>
      </c>
      <c r="E142" s="279">
        <v>440247</v>
      </c>
      <c r="F142" s="822">
        <v>18.290703897</v>
      </c>
      <c r="G142" s="279">
        <v>199980</v>
      </c>
    </row>
    <row r="143" spans="1:7" ht="26.25">
      <c r="A143" s="240" t="s">
        <v>847</v>
      </c>
      <c r="B143" s="245" t="s">
        <v>491</v>
      </c>
      <c r="C143" s="280">
        <v>0</v>
      </c>
      <c r="D143" s="280">
        <v>0</v>
      </c>
      <c r="E143" s="280">
        <v>0</v>
      </c>
      <c r="F143" s="823">
        <v>0</v>
      </c>
      <c r="G143" s="280">
        <v>-20</v>
      </c>
    </row>
    <row r="144" spans="1:7" ht="15">
      <c r="A144" s="240" t="s">
        <v>854</v>
      </c>
      <c r="B144" s="245" t="s">
        <v>855</v>
      </c>
      <c r="C144" s="280">
        <v>2406944</v>
      </c>
      <c r="D144" s="280">
        <v>440247</v>
      </c>
      <c r="E144" s="280">
        <v>440247</v>
      </c>
      <c r="F144" s="823">
        <v>18.290703897</v>
      </c>
      <c r="G144" s="280">
        <v>200000</v>
      </c>
    </row>
    <row r="145" spans="1:7" ht="26.25">
      <c r="A145" s="244" t="s">
        <v>856</v>
      </c>
      <c r="B145" s="245" t="s">
        <v>857</v>
      </c>
      <c r="C145" s="280">
        <v>2406944</v>
      </c>
      <c r="D145" s="280">
        <v>440247</v>
      </c>
      <c r="E145" s="280">
        <v>440247</v>
      </c>
      <c r="F145" s="823">
        <v>18.290703897</v>
      </c>
      <c r="G145" s="280">
        <v>200000</v>
      </c>
    </row>
    <row r="146" spans="1:7" ht="15">
      <c r="A146" s="236" t="s">
        <v>982</v>
      </c>
      <c r="B146" s="236" t="s">
        <v>983</v>
      </c>
      <c r="C146" s="279">
        <v>2406944</v>
      </c>
      <c r="D146" s="279">
        <v>440247</v>
      </c>
      <c r="E146" s="279">
        <v>372648.17</v>
      </c>
      <c r="F146" s="822">
        <v>15.482211884</v>
      </c>
      <c r="G146" s="279">
        <v>312526.93</v>
      </c>
    </row>
    <row r="147" spans="1:7" ht="15">
      <c r="A147" s="240" t="s">
        <v>859</v>
      </c>
      <c r="B147" s="245" t="s">
        <v>860</v>
      </c>
      <c r="C147" s="280">
        <v>2338844</v>
      </c>
      <c r="D147" s="280">
        <v>436247</v>
      </c>
      <c r="E147" s="280">
        <v>372138.21</v>
      </c>
      <c r="F147" s="823">
        <v>15.911202714</v>
      </c>
      <c r="G147" s="280">
        <v>312016.97</v>
      </c>
    </row>
    <row r="148" spans="1:7" ht="15">
      <c r="A148" s="244" t="s">
        <v>861</v>
      </c>
      <c r="B148" s="245" t="s">
        <v>862</v>
      </c>
      <c r="C148" s="280">
        <v>2332544</v>
      </c>
      <c r="D148" s="280">
        <v>429947</v>
      </c>
      <c r="E148" s="280">
        <v>367233.31</v>
      </c>
      <c r="F148" s="823">
        <v>15.743896364</v>
      </c>
      <c r="G148" s="280">
        <v>312016.97</v>
      </c>
    </row>
    <row r="149" spans="1:7" ht="15">
      <c r="A149" s="250" t="s">
        <v>863</v>
      </c>
      <c r="B149" s="245" t="s">
        <v>864</v>
      </c>
      <c r="C149" s="280">
        <v>1966505</v>
      </c>
      <c r="D149" s="280">
        <v>327800</v>
      </c>
      <c r="E149" s="280">
        <v>302027.99</v>
      </c>
      <c r="F149" s="823">
        <v>15.358617954</v>
      </c>
      <c r="G149" s="280">
        <v>282871.67</v>
      </c>
    </row>
    <row r="150" spans="1:7" ht="15">
      <c r="A150" s="251" t="s">
        <v>865</v>
      </c>
      <c r="B150" s="245" t="s">
        <v>866</v>
      </c>
      <c r="C150" s="280">
        <v>1490823</v>
      </c>
      <c r="D150" s="280">
        <v>248600</v>
      </c>
      <c r="E150" s="280">
        <v>228921.47</v>
      </c>
      <c r="F150" s="823">
        <v>15.355375521</v>
      </c>
      <c r="G150" s="280">
        <v>222192.23</v>
      </c>
    </row>
    <row r="151" spans="1:7" ht="15">
      <c r="A151" s="250" t="s">
        <v>869</v>
      </c>
      <c r="B151" s="245" t="s">
        <v>870</v>
      </c>
      <c r="C151" s="280">
        <v>366039</v>
      </c>
      <c r="D151" s="280">
        <v>102147</v>
      </c>
      <c r="E151" s="280">
        <v>65205.32</v>
      </c>
      <c r="F151" s="823">
        <v>17.813763014</v>
      </c>
      <c r="G151" s="280">
        <v>29145.3</v>
      </c>
    </row>
    <row r="152" spans="1:7" ht="26.25">
      <c r="A152" s="244" t="s">
        <v>919</v>
      </c>
      <c r="B152" s="245" t="s">
        <v>920</v>
      </c>
      <c r="C152" s="280">
        <v>6300</v>
      </c>
      <c r="D152" s="280">
        <v>6300</v>
      </c>
      <c r="E152" s="280">
        <v>4904.9</v>
      </c>
      <c r="F152" s="823">
        <v>77.855555556</v>
      </c>
      <c r="G152" s="280">
        <v>0</v>
      </c>
    </row>
    <row r="153" spans="1:7" ht="15">
      <c r="A153" s="250" t="s">
        <v>923</v>
      </c>
      <c r="B153" s="245" t="s">
        <v>924</v>
      </c>
      <c r="C153" s="280">
        <v>6300</v>
      </c>
      <c r="D153" s="280">
        <v>6300</v>
      </c>
      <c r="E153" s="280">
        <v>4904.9</v>
      </c>
      <c r="F153" s="823">
        <v>77.855555556</v>
      </c>
      <c r="G153" s="280">
        <v>0</v>
      </c>
    </row>
    <row r="154" spans="1:7" ht="15">
      <c r="A154" s="240" t="s">
        <v>935</v>
      </c>
      <c r="B154" s="245" t="s">
        <v>936</v>
      </c>
      <c r="C154" s="280">
        <v>68100</v>
      </c>
      <c r="D154" s="280">
        <v>4000</v>
      </c>
      <c r="E154" s="280">
        <v>509.96</v>
      </c>
      <c r="F154" s="823">
        <v>0.748839941</v>
      </c>
      <c r="G154" s="280">
        <v>509.96</v>
      </c>
    </row>
    <row r="155" spans="1:7" ht="15">
      <c r="A155" s="244" t="s">
        <v>937</v>
      </c>
      <c r="B155" s="245" t="s">
        <v>938</v>
      </c>
      <c r="C155" s="280">
        <v>68100</v>
      </c>
      <c r="D155" s="280">
        <v>4000</v>
      </c>
      <c r="E155" s="280">
        <v>509.96</v>
      </c>
      <c r="F155" s="823">
        <v>0.748839941</v>
      </c>
      <c r="G155" s="280">
        <v>509.96</v>
      </c>
    </row>
    <row r="156" spans="1:7" ht="15">
      <c r="A156" s="236"/>
      <c r="B156" s="236" t="s">
        <v>444</v>
      </c>
      <c r="C156" s="279">
        <v>0</v>
      </c>
      <c r="D156" s="279">
        <v>0</v>
      </c>
      <c r="E156" s="279">
        <v>67598.83</v>
      </c>
      <c r="F156" s="822">
        <v>0</v>
      </c>
      <c r="G156" s="279">
        <v>-112546.93</v>
      </c>
    </row>
    <row r="157" spans="1:7" ht="15">
      <c r="A157" s="236" t="s">
        <v>984</v>
      </c>
      <c r="B157" s="236" t="s">
        <v>445</v>
      </c>
      <c r="C157" s="279">
        <v>0</v>
      </c>
      <c r="D157" s="279">
        <v>0</v>
      </c>
      <c r="E157" s="279">
        <v>-67598.83</v>
      </c>
      <c r="F157" s="822">
        <v>0</v>
      </c>
      <c r="G157" s="279">
        <v>112546.93</v>
      </c>
    </row>
    <row r="158" spans="1:7" ht="15">
      <c r="A158" s="240" t="s">
        <v>951</v>
      </c>
      <c r="B158" s="245" t="s">
        <v>510</v>
      </c>
      <c r="C158" s="280">
        <v>0</v>
      </c>
      <c r="D158" s="280">
        <v>0</v>
      </c>
      <c r="E158" s="280">
        <v>-67598.83</v>
      </c>
      <c r="F158" s="823">
        <v>0</v>
      </c>
      <c r="G158" s="280">
        <v>112546.93</v>
      </c>
    </row>
    <row r="159" spans="1:7" ht="15">
      <c r="A159" s="236" t="s">
        <v>991</v>
      </c>
      <c r="B159" s="236" t="s">
        <v>992</v>
      </c>
      <c r="C159" s="279"/>
      <c r="D159" s="279"/>
      <c r="E159" s="279"/>
      <c r="F159" s="822"/>
      <c r="G159" s="279"/>
    </row>
    <row r="160" spans="1:7" ht="15">
      <c r="A160" s="236" t="s">
        <v>845</v>
      </c>
      <c r="B160" s="236" t="s">
        <v>846</v>
      </c>
      <c r="C160" s="279">
        <v>558949</v>
      </c>
      <c r="D160" s="279">
        <v>93231</v>
      </c>
      <c r="E160" s="279">
        <v>93231</v>
      </c>
      <c r="F160" s="822">
        <v>16.679697074</v>
      </c>
      <c r="G160" s="279">
        <v>47700</v>
      </c>
    </row>
    <row r="161" spans="1:7" ht="15">
      <c r="A161" s="240" t="s">
        <v>854</v>
      </c>
      <c r="B161" s="245" t="s">
        <v>855</v>
      </c>
      <c r="C161" s="280">
        <v>558949</v>
      </c>
      <c r="D161" s="280">
        <v>93231</v>
      </c>
      <c r="E161" s="280">
        <v>93231</v>
      </c>
      <c r="F161" s="823">
        <v>16.679697074</v>
      </c>
      <c r="G161" s="280">
        <v>47700</v>
      </c>
    </row>
    <row r="162" spans="1:7" ht="26.25">
      <c r="A162" s="244" t="s">
        <v>856</v>
      </c>
      <c r="B162" s="245" t="s">
        <v>857</v>
      </c>
      <c r="C162" s="280">
        <v>558949</v>
      </c>
      <c r="D162" s="280">
        <v>93231</v>
      </c>
      <c r="E162" s="280">
        <v>93231</v>
      </c>
      <c r="F162" s="823">
        <v>16.679697074</v>
      </c>
      <c r="G162" s="280">
        <v>47700</v>
      </c>
    </row>
    <row r="163" spans="1:7" ht="15">
      <c r="A163" s="236" t="s">
        <v>982</v>
      </c>
      <c r="B163" s="236" t="s">
        <v>983</v>
      </c>
      <c r="C163" s="279">
        <v>558949</v>
      </c>
      <c r="D163" s="279">
        <v>93231</v>
      </c>
      <c r="E163" s="279">
        <v>59657.82</v>
      </c>
      <c r="F163" s="822">
        <v>10.673213477</v>
      </c>
      <c r="G163" s="279">
        <v>31810.11</v>
      </c>
    </row>
    <row r="164" spans="1:7" ht="15">
      <c r="A164" s="240" t="s">
        <v>859</v>
      </c>
      <c r="B164" s="245" t="s">
        <v>860</v>
      </c>
      <c r="C164" s="280">
        <v>557594</v>
      </c>
      <c r="D164" s="280">
        <v>91876</v>
      </c>
      <c r="E164" s="280">
        <v>58397.95</v>
      </c>
      <c r="F164" s="823">
        <v>10.473202725</v>
      </c>
      <c r="G164" s="280">
        <v>30550.24</v>
      </c>
    </row>
    <row r="165" spans="1:7" ht="15">
      <c r="A165" s="244" t="s">
        <v>861</v>
      </c>
      <c r="B165" s="245" t="s">
        <v>862</v>
      </c>
      <c r="C165" s="280">
        <v>556218</v>
      </c>
      <c r="D165" s="280">
        <v>91876</v>
      </c>
      <c r="E165" s="280">
        <v>58397.95</v>
      </c>
      <c r="F165" s="823">
        <v>10.499111859</v>
      </c>
      <c r="G165" s="280">
        <v>30550.24</v>
      </c>
    </row>
    <row r="166" spans="1:7" ht="15">
      <c r="A166" s="250" t="s">
        <v>863</v>
      </c>
      <c r="B166" s="245" t="s">
        <v>864</v>
      </c>
      <c r="C166" s="280">
        <v>447060</v>
      </c>
      <c r="D166" s="280">
        <v>72435</v>
      </c>
      <c r="E166" s="280">
        <v>39104.03</v>
      </c>
      <c r="F166" s="823">
        <v>8.746931061</v>
      </c>
      <c r="G166" s="280">
        <v>20743.48</v>
      </c>
    </row>
    <row r="167" spans="1:7" ht="15">
      <c r="A167" s="251" t="s">
        <v>865</v>
      </c>
      <c r="B167" s="245" t="s">
        <v>866</v>
      </c>
      <c r="C167" s="280">
        <v>358659</v>
      </c>
      <c r="D167" s="280">
        <v>56760</v>
      </c>
      <c r="E167" s="280">
        <v>37668.73</v>
      </c>
      <c r="F167" s="823">
        <v>10.502658514</v>
      </c>
      <c r="G167" s="280">
        <v>19508.18</v>
      </c>
    </row>
    <row r="168" spans="1:7" ht="15">
      <c r="A168" s="250" t="s">
        <v>869</v>
      </c>
      <c r="B168" s="245" t="s">
        <v>870</v>
      </c>
      <c r="C168" s="280">
        <v>109158</v>
      </c>
      <c r="D168" s="280">
        <v>19441</v>
      </c>
      <c r="E168" s="280">
        <v>19293.92</v>
      </c>
      <c r="F168" s="823">
        <v>17.675223071</v>
      </c>
      <c r="G168" s="280">
        <v>9806.76</v>
      </c>
    </row>
    <row r="169" spans="1:7" ht="26.25">
      <c r="A169" s="244" t="s">
        <v>919</v>
      </c>
      <c r="B169" s="245" t="s">
        <v>920</v>
      </c>
      <c r="C169" s="280">
        <v>1376</v>
      </c>
      <c r="D169" s="280">
        <v>0</v>
      </c>
      <c r="E169" s="280">
        <v>0</v>
      </c>
      <c r="F169" s="823">
        <v>0</v>
      </c>
      <c r="G169" s="280">
        <v>0</v>
      </c>
    </row>
    <row r="170" spans="1:7" ht="15">
      <c r="A170" s="250" t="s">
        <v>923</v>
      </c>
      <c r="B170" s="245" t="s">
        <v>924</v>
      </c>
      <c r="C170" s="280">
        <v>1376</v>
      </c>
      <c r="D170" s="280">
        <v>0</v>
      </c>
      <c r="E170" s="280">
        <v>0</v>
      </c>
      <c r="F170" s="823">
        <v>0</v>
      </c>
      <c r="G170" s="280">
        <v>0</v>
      </c>
    </row>
    <row r="171" spans="1:7" ht="15">
      <c r="A171" s="240" t="s">
        <v>935</v>
      </c>
      <c r="B171" s="245" t="s">
        <v>936</v>
      </c>
      <c r="C171" s="280">
        <v>1355</v>
      </c>
      <c r="D171" s="280">
        <v>1355</v>
      </c>
      <c r="E171" s="280">
        <v>1259.87</v>
      </c>
      <c r="F171" s="823">
        <v>92.979335793</v>
      </c>
      <c r="G171" s="280">
        <v>1259.87</v>
      </c>
    </row>
    <row r="172" spans="1:7" ht="15">
      <c r="A172" s="244" t="s">
        <v>937</v>
      </c>
      <c r="B172" s="245" t="s">
        <v>938</v>
      </c>
      <c r="C172" s="280">
        <v>1355</v>
      </c>
      <c r="D172" s="280">
        <v>1355</v>
      </c>
      <c r="E172" s="280">
        <v>1259.87</v>
      </c>
      <c r="F172" s="823">
        <v>92.979335793</v>
      </c>
      <c r="G172" s="280">
        <v>1259.87</v>
      </c>
    </row>
    <row r="173" spans="1:7" ht="15">
      <c r="A173" s="236"/>
      <c r="B173" s="236" t="s">
        <v>444</v>
      </c>
      <c r="C173" s="279">
        <v>0</v>
      </c>
      <c r="D173" s="279">
        <v>0</v>
      </c>
      <c r="E173" s="279">
        <v>33573.18</v>
      </c>
      <c r="F173" s="822">
        <v>0</v>
      </c>
      <c r="G173" s="279">
        <v>15889.89</v>
      </c>
    </row>
    <row r="174" spans="1:7" ht="15">
      <c r="A174" s="236" t="s">
        <v>984</v>
      </c>
      <c r="B174" s="236" t="s">
        <v>445</v>
      </c>
      <c r="C174" s="279">
        <v>0</v>
      </c>
      <c r="D174" s="279">
        <v>0</v>
      </c>
      <c r="E174" s="279">
        <v>-33573.18</v>
      </c>
      <c r="F174" s="822">
        <v>0</v>
      </c>
      <c r="G174" s="279">
        <v>-15889.89</v>
      </c>
    </row>
    <row r="175" spans="1:7" ht="15">
      <c r="A175" s="240" t="s">
        <v>951</v>
      </c>
      <c r="B175" s="245" t="s">
        <v>510</v>
      </c>
      <c r="C175" s="280">
        <v>0</v>
      </c>
      <c r="D175" s="280">
        <v>0</v>
      </c>
      <c r="E175" s="280">
        <v>-33573.18</v>
      </c>
      <c r="F175" s="823">
        <v>0</v>
      </c>
      <c r="G175" s="280">
        <v>-15889.89</v>
      </c>
    </row>
    <row r="176" spans="1:7" ht="15">
      <c r="A176" s="236" t="s">
        <v>993</v>
      </c>
      <c r="B176" s="236" t="s">
        <v>994</v>
      </c>
      <c r="C176" s="279"/>
      <c r="D176" s="279"/>
      <c r="E176" s="279"/>
      <c r="F176" s="822"/>
      <c r="G176" s="279"/>
    </row>
    <row r="177" spans="1:7" ht="15">
      <c r="A177" s="236" t="s">
        <v>845</v>
      </c>
      <c r="B177" s="236" t="s">
        <v>846</v>
      </c>
      <c r="C177" s="279">
        <v>147711571</v>
      </c>
      <c r="D177" s="279">
        <v>17070682</v>
      </c>
      <c r="E177" s="279">
        <v>17036058.74</v>
      </c>
      <c r="F177" s="822">
        <v>11.533327162</v>
      </c>
      <c r="G177" s="279">
        <v>7999623.4</v>
      </c>
    </row>
    <row r="178" spans="1:7" ht="26.25">
      <c r="A178" s="240" t="s">
        <v>847</v>
      </c>
      <c r="B178" s="245" t="s">
        <v>491</v>
      </c>
      <c r="C178" s="280">
        <v>1340935</v>
      </c>
      <c r="D178" s="280">
        <v>210768</v>
      </c>
      <c r="E178" s="280">
        <v>176144.74</v>
      </c>
      <c r="F178" s="823">
        <v>13.135964085</v>
      </c>
      <c r="G178" s="280">
        <v>100972.4</v>
      </c>
    </row>
    <row r="179" spans="1:7" ht="15">
      <c r="A179" s="240" t="s">
        <v>848</v>
      </c>
      <c r="B179" s="245" t="s">
        <v>849</v>
      </c>
      <c r="C179" s="280">
        <v>7170355</v>
      </c>
      <c r="D179" s="280">
        <v>0</v>
      </c>
      <c r="E179" s="280">
        <v>0</v>
      </c>
      <c r="F179" s="823">
        <v>0</v>
      </c>
      <c r="G179" s="280">
        <v>0</v>
      </c>
    </row>
    <row r="180" spans="1:7" ht="15">
      <c r="A180" s="240" t="s">
        <v>854</v>
      </c>
      <c r="B180" s="245" t="s">
        <v>855</v>
      </c>
      <c r="C180" s="280">
        <v>139200281</v>
      </c>
      <c r="D180" s="280">
        <v>16859914</v>
      </c>
      <c r="E180" s="280">
        <v>16859914</v>
      </c>
      <c r="F180" s="823">
        <v>12.111982734</v>
      </c>
      <c r="G180" s="280">
        <v>7898651</v>
      </c>
    </row>
    <row r="181" spans="1:7" ht="26.25">
      <c r="A181" s="244" t="s">
        <v>856</v>
      </c>
      <c r="B181" s="245" t="s">
        <v>857</v>
      </c>
      <c r="C181" s="280">
        <v>139200281</v>
      </c>
      <c r="D181" s="280">
        <v>16859914</v>
      </c>
      <c r="E181" s="280">
        <v>16859914</v>
      </c>
      <c r="F181" s="823">
        <v>12.111982734</v>
      </c>
      <c r="G181" s="280">
        <v>7898651</v>
      </c>
    </row>
    <row r="182" spans="1:7" ht="15">
      <c r="A182" s="236" t="s">
        <v>982</v>
      </c>
      <c r="B182" s="236" t="s">
        <v>983</v>
      </c>
      <c r="C182" s="279">
        <v>147711571</v>
      </c>
      <c r="D182" s="279">
        <v>17070682</v>
      </c>
      <c r="E182" s="279">
        <v>16085170.01</v>
      </c>
      <c r="F182" s="822">
        <v>10.889580214</v>
      </c>
      <c r="G182" s="279">
        <v>8029136.24</v>
      </c>
    </row>
    <row r="183" spans="1:7" ht="15">
      <c r="A183" s="240" t="s">
        <v>859</v>
      </c>
      <c r="B183" s="245" t="s">
        <v>860</v>
      </c>
      <c r="C183" s="280">
        <v>124600504</v>
      </c>
      <c r="D183" s="280">
        <v>16752111</v>
      </c>
      <c r="E183" s="280">
        <v>15933106.67</v>
      </c>
      <c r="F183" s="823">
        <v>12.787353308</v>
      </c>
      <c r="G183" s="280">
        <v>7911792.75</v>
      </c>
    </row>
    <row r="184" spans="1:7" ht="15">
      <c r="A184" s="244" t="s">
        <v>861</v>
      </c>
      <c r="B184" s="245" t="s">
        <v>862</v>
      </c>
      <c r="C184" s="280">
        <v>113879761</v>
      </c>
      <c r="D184" s="280">
        <v>15360833</v>
      </c>
      <c r="E184" s="280">
        <v>14774360.16</v>
      </c>
      <c r="F184" s="823">
        <v>12.973648724</v>
      </c>
      <c r="G184" s="280">
        <v>7070747.21</v>
      </c>
    </row>
    <row r="185" spans="1:7" ht="15">
      <c r="A185" s="250" t="s">
        <v>863</v>
      </c>
      <c r="B185" s="245" t="s">
        <v>864</v>
      </c>
      <c r="C185" s="280">
        <v>62290710</v>
      </c>
      <c r="D185" s="280">
        <v>8250936</v>
      </c>
      <c r="E185" s="280">
        <v>8142787.57</v>
      </c>
      <c r="F185" s="823">
        <v>13.072234319</v>
      </c>
      <c r="G185" s="280">
        <v>4763546.16</v>
      </c>
    </row>
    <row r="186" spans="1:7" ht="15">
      <c r="A186" s="251" t="s">
        <v>865</v>
      </c>
      <c r="B186" s="245" t="s">
        <v>866</v>
      </c>
      <c r="C186" s="280">
        <v>40477887</v>
      </c>
      <c r="D186" s="280">
        <v>5353399</v>
      </c>
      <c r="E186" s="280">
        <v>5300296.99</v>
      </c>
      <c r="F186" s="823">
        <v>13.094302551</v>
      </c>
      <c r="G186" s="280">
        <v>3044019.05</v>
      </c>
    </row>
    <row r="187" spans="1:7" ht="15">
      <c r="A187" s="250" t="s">
        <v>869</v>
      </c>
      <c r="B187" s="245" t="s">
        <v>870</v>
      </c>
      <c r="C187" s="280">
        <v>51589051</v>
      </c>
      <c r="D187" s="280">
        <v>7109897</v>
      </c>
      <c r="E187" s="280">
        <v>6631572.59</v>
      </c>
      <c r="F187" s="823">
        <v>12.854612484</v>
      </c>
      <c r="G187" s="280">
        <v>2307201.05</v>
      </c>
    </row>
    <row r="188" spans="1:7" ht="15">
      <c r="A188" s="244" t="s">
        <v>891</v>
      </c>
      <c r="B188" s="245" t="s">
        <v>892</v>
      </c>
      <c r="C188" s="280">
        <v>5540180</v>
      </c>
      <c r="D188" s="280">
        <v>576000</v>
      </c>
      <c r="E188" s="280">
        <v>572886.48</v>
      </c>
      <c r="F188" s="823">
        <v>10.340575216</v>
      </c>
      <c r="G188" s="280">
        <v>506974.15</v>
      </c>
    </row>
    <row r="189" spans="1:7" ht="15">
      <c r="A189" s="250" t="s">
        <v>893</v>
      </c>
      <c r="B189" s="245" t="s">
        <v>894</v>
      </c>
      <c r="C189" s="280">
        <v>53920</v>
      </c>
      <c r="D189" s="280">
        <v>0</v>
      </c>
      <c r="E189" s="280">
        <v>0</v>
      </c>
      <c r="F189" s="823">
        <v>0</v>
      </c>
      <c r="G189" s="280">
        <v>0</v>
      </c>
    </row>
    <row r="190" spans="1:7" ht="15">
      <c r="A190" s="250" t="s">
        <v>903</v>
      </c>
      <c r="B190" s="245" t="s">
        <v>904</v>
      </c>
      <c r="C190" s="280">
        <v>5486260</v>
      </c>
      <c r="D190" s="280">
        <v>576000</v>
      </c>
      <c r="E190" s="280">
        <v>572886.48</v>
      </c>
      <c r="F190" s="823">
        <v>10.442204343</v>
      </c>
      <c r="G190" s="280">
        <v>506974.15</v>
      </c>
    </row>
    <row r="191" spans="1:7" ht="26.25">
      <c r="A191" s="244" t="s">
        <v>919</v>
      </c>
      <c r="B191" s="245" t="s">
        <v>920</v>
      </c>
      <c r="C191" s="280">
        <v>5131572</v>
      </c>
      <c r="D191" s="280">
        <v>768028</v>
      </c>
      <c r="E191" s="280">
        <v>538610.03</v>
      </c>
      <c r="F191" s="823">
        <v>10.496004538</v>
      </c>
      <c r="G191" s="280">
        <v>286821.39</v>
      </c>
    </row>
    <row r="192" spans="1:7" ht="15">
      <c r="A192" s="250" t="s">
        <v>923</v>
      </c>
      <c r="B192" s="245" t="s">
        <v>924</v>
      </c>
      <c r="C192" s="280">
        <v>5131572</v>
      </c>
      <c r="D192" s="280">
        <v>768028</v>
      </c>
      <c r="E192" s="280">
        <v>538610.03</v>
      </c>
      <c r="F192" s="823">
        <v>10.496004538</v>
      </c>
      <c r="G192" s="280">
        <v>286821.39</v>
      </c>
    </row>
    <row r="193" spans="1:7" ht="15">
      <c r="A193" s="244" t="s">
        <v>925</v>
      </c>
      <c r="B193" s="245" t="s">
        <v>926</v>
      </c>
      <c r="C193" s="280">
        <v>48991</v>
      </c>
      <c r="D193" s="280">
        <v>47250</v>
      </c>
      <c r="E193" s="280">
        <v>47250</v>
      </c>
      <c r="F193" s="823">
        <v>96.446286053</v>
      </c>
      <c r="G193" s="280">
        <v>47250</v>
      </c>
    </row>
    <row r="194" spans="1:7" ht="15">
      <c r="A194" s="250" t="s">
        <v>927</v>
      </c>
      <c r="B194" s="245" t="s">
        <v>928</v>
      </c>
      <c r="C194" s="280">
        <v>47250</v>
      </c>
      <c r="D194" s="280">
        <v>47250</v>
      </c>
      <c r="E194" s="280">
        <v>47250</v>
      </c>
      <c r="F194" s="823">
        <v>100</v>
      </c>
      <c r="G194" s="280">
        <v>47250</v>
      </c>
    </row>
    <row r="195" spans="1:7" ht="26.25">
      <c r="A195" s="251" t="s">
        <v>995</v>
      </c>
      <c r="B195" s="245" t="s">
        <v>996</v>
      </c>
      <c r="C195" s="280">
        <v>47250</v>
      </c>
      <c r="D195" s="280">
        <v>47250</v>
      </c>
      <c r="E195" s="280">
        <v>47250</v>
      </c>
      <c r="F195" s="823">
        <v>100</v>
      </c>
      <c r="G195" s="280">
        <v>47250</v>
      </c>
    </row>
    <row r="196" spans="1:7" ht="39">
      <c r="A196" s="252" t="s">
        <v>997</v>
      </c>
      <c r="B196" s="245" t="s">
        <v>998</v>
      </c>
      <c r="C196" s="280">
        <v>47250</v>
      </c>
      <c r="D196" s="280">
        <v>47250</v>
      </c>
      <c r="E196" s="280">
        <v>47250</v>
      </c>
      <c r="F196" s="823">
        <v>100</v>
      </c>
      <c r="G196" s="280">
        <v>47250</v>
      </c>
    </row>
    <row r="197" spans="1:7" ht="51.75">
      <c r="A197" s="250" t="s">
        <v>933</v>
      </c>
      <c r="B197" s="245" t="s">
        <v>934</v>
      </c>
      <c r="C197" s="280">
        <v>1741</v>
      </c>
      <c r="D197" s="280">
        <v>0</v>
      </c>
      <c r="E197" s="280">
        <v>0</v>
      </c>
      <c r="F197" s="823">
        <v>0</v>
      </c>
      <c r="G197" s="280">
        <v>0</v>
      </c>
    </row>
    <row r="198" spans="1:7" ht="15">
      <c r="A198" s="240" t="s">
        <v>935</v>
      </c>
      <c r="B198" s="245" t="s">
        <v>936</v>
      </c>
      <c r="C198" s="280">
        <v>23111067</v>
      </c>
      <c r="D198" s="280">
        <v>318571</v>
      </c>
      <c r="E198" s="280">
        <v>152063.34</v>
      </c>
      <c r="F198" s="823">
        <v>0.657967631</v>
      </c>
      <c r="G198" s="280">
        <v>117343.49</v>
      </c>
    </row>
    <row r="199" spans="1:7" ht="15">
      <c r="A199" s="244" t="s">
        <v>937</v>
      </c>
      <c r="B199" s="245" t="s">
        <v>938</v>
      </c>
      <c r="C199" s="280">
        <v>23111067</v>
      </c>
      <c r="D199" s="280">
        <v>318571</v>
      </c>
      <c r="E199" s="280">
        <v>152063.34</v>
      </c>
      <c r="F199" s="823">
        <v>0.657967631</v>
      </c>
      <c r="G199" s="280">
        <v>117343.49</v>
      </c>
    </row>
    <row r="200" spans="1:7" ht="15">
      <c r="A200" s="236"/>
      <c r="B200" s="236" t="s">
        <v>444</v>
      </c>
      <c r="C200" s="279">
        <v>0</v>
      </c>
      <c r="D200" s="279">
        <v>0</v>
      </c>
      <c r="E200" s="279">
        <v>950888.729999999</v>
      </c>
      <c r="F200" s="822">
        <v>0</v>
      </c>
      <c r="G200" s="279">
        <v>-29512.840000001</v>
      </c>
    </row>
    <row r="201" spans="1:7" ht="15">
      <c r="A201" s="236" t="s">
        <v>984</v>
      </c>
      <c r="B201" s="236" t="s">
        <v>445</v>
      </c>
      <c r="C201" s="279">
        <v>0</v>
      </c>
      <c r="D201" s="279">
        <v>0</v>
      </c>
      <c r="E201" s="279">
        <v>-950888.729999999</v>
      </c>
      <c r="F201" s="822">
        <v>0</v>
      </c>
      <c r="G201" s="279">
        <v>29512.840000001</v>
      </c>
    </row>
    <row r="202" spans="1:7" ht="15">
      <c r="A202" s="240" t="s">
        <v>951</v>
      </c>
      <c r="B202" s="245" t="s">
        <v>510</v>
      </c>
      <c r="C202" s="280">
        <v>0</v>
      </c>
      <c r="D202" s="280">
        <v>0</v>
      </c>
      <c r="E202" s="280">
        <v>-950888.729999999</v>
      </c>
      <c r="F202" s="823">
        <v>0</v>
      </c>
      <c r="G202" s="280">
        <v>29512.840000001</v>
      </c>
    </row>
    <row r="203" spans="1:7" ht="15">
      <c r="A203" s="236" t="s">
        <v>999</v>
      </c>
      <c r="B203" s="236" t="s">
        <v>1000</v>
      </c>
      <c r="C203" s="279"/>
      <c r="D203" s="279"/>
      <c r="E203" s="279"/>
      <c r="F203" s="822"/>
      <c r="G203" s="279"/>
    </row>
    <row r="204" spans="1:7" ht="15">
      <c r="A204" s="236" t="s">
        <v>845</v>
      </c>
      <c r="B204" s="236" t="s">
        <v>846</v>
      </c>
      <c r="C204" s="279">
        <v>29115484</v>
      </c>
      <c r="D204" s="279">
        <v>8488414</v>
      </c>
      <c r="E204" s="279">
        <v>8492300.37</v>
      </c>
      <c r="F204" s="822">
        <v>29.167642791</v>
      </c>
      <c r="G204" s="279">
        <v>2040020.91</v>
      </c>
    </row>
    <row r="205" spans="1:7" ht="26.25">
      <c r="A205" s="240" t="s">
        <v>847</v>
      </c>
      <c r="B205" s="245" t="s">
        <v>491</v>
      </c>
      <c r="C205" s="280">
        <v>468750</v>
      </c>
      <c r="D205" s="280">
        <v>85010</v>
      </c>
      <c r="E205" s="280">
        <v>41466.08</v>
      </c>
      <c r="F205" s="823">
        <v>8.846097067</v>
      </c>
      <c r="G205" s="280">
        <v>37620.91</v>
      </c>
    </row>
    <row r="206" spans="1:7" ht="15">
      <c r="A206" s="240" t="s">
        <v>848</v>
      </c>
      <c r="B206" s="245" t="s">
        <v>849</v>
      </c>
      <c r="C206" s="280">
        <v>790560</v>
      </c>
      <c r="D206" s="280">
        <v>34900</v>
      </c>
      <c r="E206" s="280">
        <v>82330.29</v>
      </c>
      <c r="F206" s="823">
        <v>10.414173497</v>
      </c>
      <c r="G206" s="280">
        <v>0</v>
      </c>
    </row>
    <row r="207" spans="1:7" ht="15">
      <c r="A207" s="240" t="s">
        <v>854</v>
      </c>
      <c r="B207" s="245" t="s">
        <v>855</v>
      </c>
      <c r="C207" s="280">
        <v>27856174</v>
      </c>
      <c r="D207" s="280">
        <v>8368504</v>
      </c>
      <c r="E207" s="280">
        <v>8368504</v>
      </c>
      <c r="F207" s="823">
        <v>30.041828429</v>
      </c>
      <c r="G207" s="280">
        <v>2002400</v>
      </c>
    </row>
    <row r="208" spans="1:7" ht="26.25">
      <c r="A208" s="244" t="s">
        <v>856</v>
      </c>
      <c r="B208" s="245" t="s">
        <v>857</v>
      </c>
      <c r="C208" s="280">
        <v>27856174</v>
      </c>
      <c r="D208" s="280">
        <v>8368504</v>
      </c>
      <c r="E208" s="280">
        <v>8368504</v>
      </c>
      <c r="F208" s="823">
        <v>30.041828429</v>
      </c>
      <c r="G208" s="280">
        <v>2002400</v>
      </c>
    </row>
    <row r="209" spans="1:7" ht="15">
      <c r="A209" s="236" t="s">
        <v>982</v>
      </c>
      <c r="B209" s="236" t="s">
        <v>983</v>
      </c>
      <c r="C209" s="279">
        <v>29174410</v>
      </c>
      <c r="D209" s="279">
        <v>8541340</v>
      </c>
      <c r="E209" s="279">
        <v>8316406.8</v>
      </c>
      <c r="F209" s="822">
        <v>28.505826853</v>
      </c>
      <c r="G209" s="279">
        <v>1996629.78</v>
      </c>
    </row>
    <row r="210" spans="1:7" ht="15">
      <c r="A210" s="240" t="s">
        <v>859</v>
      </c>
      <c r="B210" s="245" t="s">
        <v>860</v>
      </c>
      <c r="C210" s="280">
        <v>25338075</v>
      </c>
      <c r="D210" s="280">
        <v>4766867</v>
      </c>
      <c r="E210" s="280">
        <v>4543708.46</v>
      </c>
      <c r="F210" s="823">
        <v>17.932334875</v>
      </c>
      <c r="G210" s="280">
        <v>1994315.02</v>
      </c>
    </row>
    <row r="211" spans="1:7" ht="15">
      <c r="A211" s="244" t="s">
        <v>861</v>
      </c>
      <c r="B211" s="245" t="s">
        <v>862</v>
      </c>
      <c r="C211" s="280">
        <v>23841194</v>
      </c>
      <c r="D211" s="280">
        <v>3540289</v>
      </c>
      <c r="E211" s="280">
        <v>3407416.38</v>
      </c>
      <c r="F211" s="823">
        <v>14.292138137</v>
      </c>
      <c r="G211" s="280">
        <v>1661502.7</v>
      </c>
    </row>
    <row r="212" spans="1:7" ht="15">
      <c r="A212" s="250" t="s">
        <v>863</v>
      </c>
      <c r="B212" s="245" t="s">
        <v>864</v>
      </c>
      <c r="C212" s="280">
        <v>11406191</v>
      </c>
      <c r="D212" s="280">
        <v>1713992</v>
      </c>
      <c r="E212" s="280">
        <v>1668671.54</v>
      </c>
      <c r="F212" s="823">
        <v>14.629524791</v>
      </c>
      <c r="G212" s="280">
        <v>746352.04</v>
      </c>
    </row>
    <row r="213" spans="1:7" ht="15">
      <c r="A213" s="251" t="s">
        <v>865</v>
      </c>
      <c r="B213" s="245" t="s">
        <v>866</v>
      </c>
      <c r="C213" s="280">
        <v>9339628</v>
      </c>
      <c r="D213" s="280">
        <v>1450768</v>
      </c>
      <c r="E213" s="280">
        <v>1419473.22</v>
      </c>
      <c r="F213" s="823">
        <v>15.198391413</v>
      </c>
      <c r="G213" s="280">
        <v>597111.64</v>
      </c>
    </row>
    <row r="214" spans="1:7" ht="15">
      <c r="A214" s="250" t="s">
        <v>869</v>
      </c>
      <c r="B214" s="245" t="s">
        <v>870</v>
      </c>
      <c r="C214" s="280">
        <v>12435003</v>
      </c>
      <c r="D214" s="280">
        <v>1826297</v>
      </c>
      <c r="E214" s="280">
        <v>1738744.84</v>
      </c>
      <c r="F214" s="823">
        <v>13.982665223</v>
      </c>
      <c r="G214" s="280">
        <v>915150.66</v>
      </c>
    </row>
    <row r="215" spans="1:7" ht="15">
      <c r="A215" s="244" t="s">
        <v>891</v>
      </c>
      <c r="B215" s="245" t="s">
        <v>892</v>
      </c>
      <c r="C215" s="280">
        <v>8926</v>
      </c>
      <c r="D215" s="280">
        <v>703</v>
      </c>
      <c r="E215" s="280">
        <v>0</v>
      </c>
      <c r="F215" s="823">
        <v>0</v>
      </c>
      <c r="G215" s="280">
        <v>0</v>
      </c>
    </row>
    <row r="216" spans="1:7" ht="15">
      <c r="A216" s="250" t="s">
        <v>903</v>
      </c>
      <c r="B216" s="245" t="s">
        <v>904</v>
      </c>
      <c r="C216" s="280">
        <v>8926</v>
      </c>
      <c r="D216" s="280">
        <v>703</v>
      </c>
      <c r="E216" s="280">
        <v>0</v>
      </c>
      <c r="F216" s="823">
        <v>0</v>
      </c>
      <c r="G216" s="280">
        <v>0</v>
      </c>
    </row>
    <row r="217" spans="1:7" ht="26.25">
      <c r="A217" s="244" t="s">
        <v>919</v>
      </c>
      <c r="B217" s="245" t="s">
        <v>920</v>
      </c>
      <c r="C217" s="280">
        <v>1479955</v>
      </c>
      <c r="D217" s="280">
        <v>1224755</v>
      </c>
      <c r="E217" s="280">
        <v>1135174.02</v>
      </c>
      <c r="F217" s="823">
        <v>76.703279492</v>
      </c>
      <c r="G217" s="280">
        <v>332244.26</v>
      </c>
    </row>
    <row r="218" spans="1:7" ht="15">
      <c r="A218" s="250" t="s">
        <v>923</v>
      </c>
      <c r="B218" s="245" t="s">
        <v>924</v>
      </c>
      <c r="C218" s="280">
        <v>1479955</v>
      </c>
      <c r="D218" s="280">
        <v>1224755</v>
      </c>
      <c r="E218" s="280">
        <v>1135174.02</v>
      </c>
      <c r="F218" s="823">
        <v>76.703279492</v>
      </c>
      <c r="G218" s="280">
        <v>332244.26</v>
      </c>
    </row>
    <row r="219" spans="1:7" ht="15">
      <c r="A219" s="244" t="s">
        <v>925</v>
      </c>
      <c r="B219" s="245" t="s">
        <v>926</v>
      </c>
      <c r="C219" s="280">
        <v>8000</v>
      </c>
      <c r="D219" s="280">
        <v>1120</v>
      </c>
      <c r="E219" s="280">
        <v>1118.06</v>
      </c>
      <c r="F219" s="823">
        <v>13.97575</v>
      </c>
      <c r="G219" s="280">
        <v>568.06</v>
      </c>
    </row>
    <row r="220" spans="1:7" ht="15">
      <c r="A220" s="250" t="s">
        <v>927</v>
      </c>
      <c r="B220" s="245" t="s">
        <v>928</v>
      </c>
      <c r="C220" s="280">
        <v>8000</v>
      </c>
      <c r="D220" s="280">
        <v>1120</v>
      </c>
      <c r="E220" s="280">
        <v>1118.06</v>
      </c>
      <c r="F220" s="823">
        <v>13.97575</v>
      </c>
      <c r="G220" s="280">
        <v>568.06</v>
      </c>
    </row>
    <row r="221" spans="1:7" ht="26.25">
      <c r="A221" s="251" t="s">
        <v>929</v>
      </c>
      <c r="B221" s="245" t="s">
        <v>930</v>
      </c>
      <c r="C221" s="280">
        <v>8000</v>
      </c>
      <c r="D221" s="280">
        <v>1120</v>
      </c>
      <c r="E221" s="280">
        <v>1118.06</v>
      </c>
      <c r="F221" s="823">
        <v>13.97575</v>
      </c>
      <c r="G221" s="280">
        <v>568.06</v>
      </c>
    </row>
    <row r="222" spans="1:7" ht="15">
      <c r="A222" s="240" t="s">
        <v>935</v>
      </c>
      <c r="B222" s="245" t="s">
        <v>936</v>
      </c>
      <c r="C222" s="280">
        <v>3836335</v>
      </c>
      <c r="D222" s="280">
        <v>3774473</v>
      </c>
      <c r="E222" s="280">
        <v>3772698.34</v>
      </c>
      <c r="F222" s="823">
        <v>98.34121212</v>
      </c>
      <c r="G222" s="280">
        <v>2314.76</v>
      </c>
    </row>
    <row r="223" spans="1:7" ht="15">
      <c r="A223" s="244" t="s">
        <v>937</v>
      </c>
      <c r="B223" s="245" t="s">
        <v>938</v>
      </c>
      <c r="C223" s="280">
        <v>3836335</v>
      </c>
      <c r="D223" s="280">
        <v>3774473</v>
      </c>
      <c r="E223" s="280">
        <v>3772698.34</v>
      </c>
      <c r="F223" s="823">
        <v>98.34121212</v>
      </c>
      <c r="G223" s="280">
        <v>2314.76</v>
      </c>
    </row>
    <row r="224" spans="1:7" ht="15">
      <c r="A224" s="236"/>
      <c r="B224" s="236" t="s">
        <v>444</v>
      </c>
      <c r="C224" s="279">
        <v>-58926</v>
      </c>
      <c r="D224" s="279">
        <v>-52926</v>
      </c>
      <c r="E224" s="279">
        <v>175893.57</v>
      </c>
      <c r="F224" s="822">
        <v>-298.499083596</v>
      </c>
      <c r="G224" s="279">
        <v>43391.13</v>
      </c>
    </row>
    <row r="225" spans="1:7" ht="15">
      <c r="A225" s="236" t="s">
        <v>984</v>
      </c>
      <c r="B225" s="236" t="s">
        <v>445</v>
      </c>
      <c r="C225" s="279">
        <v>58926</v>
      </c>
      <c r="D225" s="279">
        <v>52926</v>
      </c>
      <c r="E225" s="279">
        <v>-175893.57</v>
      </c>
      <c r="F225" s="822">
        <v>-298.499083596</v>
      </c>
      <c r="G225" s="279">
        <v>-43391.13</v>
      </c>
    </row>
    <row r="226" spans="1:7" ht="15">
      <c r="A226" s="240" t="s">
        <v>951</v>
      </c>
      <c r="B226" s="245" t="s">
        <v>510</v>
      </c>
      <c r="C226" s="280">
        <v>58926</v>
      </c>
      <c r="D226" s="280">
        <v>52926</v>
      </c>
      <c r="E226" s="280">
        <v>-175893.57</v>
      </c>
      <c r="F226" s="823">
        <v>-298.499083596</v>
      </c>
      <c r="G226" s="280">
        <v>-43391.13</v>
      </c>
    </row>
    <row r="227" spans="1:7" ht="26.25">
      <c r="A227" s="244" t="s">
        <v>953</v>
      </c>
      <c r="B227" s="245" t="s">
        <v>512</v>
      </c>
      <c r="C227" s="280">
        <v>58926</v>
      </c>
      <c r="D227" s="280">
        <v>52926</v>
      </c>
      <c r="E227" s="280">
        <v>-40500</v>
      </c>
      <c r="F227" s="823">
        <v>-68.730271866</v>
      </c>
      <c r="G227" s="280">
        <v>0</v>
      </c>
    </row>
    <row r="228" spans="1:7" ht="15">
      <c r="A228" s="236" t="s">
        <v>1001</v>
      </c>
      <c r="B228" s="236" t="s">
        <v>713</v>
      </c>
      <c r="C228" s="279"/>
      <c r="D228" s="279"/>
      <c r="E228" s="279"/>
      <c r="F228" s="822"/>
      <c r="G228" s="279"/>
    </row>
    <row r="229" spans="1:7" ht="15">
      <c r="A229" s="236" t="s">
        <v>845</v>
      </c>
      <c r="B229" s="236" t="s">
        <v>846</v>
      </c>
      <c r="C229" s="279">
        <v>111610485</v>
      </c>
      <c r="D229" s="279">
        <v>7194615</v>
      </c>
      <c r="E229" s="279">
        <v>8228095.02</v>
      </c>
      <c r="F229" s="822">
        <v>7.372152374</v>
      </c>
      <c r="G229" s="279">
        <v>436530.37</v>
      </c>
    </row>
    <row r="230" spans="1:7" ht="26.25">
      <c r="A230" s="240" t="s">
        <v>847</v>
      </c>
      <c r="B230" s="245" t="s">
        <v>491</v>
      </c>
      <c r="C230" s="280">
        <v>780000</v>
      </c>
      <c r="D230" s="280">
        <v>116257</v>
      </c>
      <c r="E230" s="280">
        <v>992651.7</v>
      </c>
      <c r="F230" s="823">
        <v>127.263038462</v>
      </c>
      <c r="G230" s="280">
        <v>61933.3</v>
      </c>
    </row>
    <row r="231" spans="1:7" ht="15">
      <c r="A231" s="240" t="s">
        <v>848</v>
      </c>
      <c r="B231" s="245" t="s">
        <v>849</v>
      </c>
      <c r="C231" s="280">
        <v>650814</v>
      </c>
      <c r="D231" s="280">
        <v>120000</v>
      </c>
      <c r="E231" s="280">
        <v>277085.32</v>
      </c>
      <c r="F231" s="823">
        <v>42.575193527</v>
      </c>
      <c r="G231" s="280">
        <v>276386.07</v>
      </c>
    </row>
    <row r="232" spans="1:7" ht="26.25">
      <c r="A232" s="244" t="s">
        <v>1002</v>
      </c>
      <c r="B232" s="245" t="s">
        <v>1003</v>
      </c>
      <c r="C232" s="280">
        <v>449813</v>
      </c>
      <c r="D232" s="280">
        <v>0</v>
      </c>
      <c r="E232" s="280">
        <v>0</v>
      </c>
      <c r="F232" s="823">
        <v>0</v>
      </c>
      <c r="G232" s="280">
        <v>0</v>
      </c>
    </row>
    <row r="233" spans="1:7" ht="15">
      <c r="A233" s="240" t="s">
        <v>854</v>
      </c>
      <c r="B233" s="245" t="s">
        <v>855</v>
      </c>
      <c r="C233" s="280">
        <v>110179671</v>
      </c>
      <c r="D233" s="280">
        <v>6958358</v>
      </c>
      <c r="E233" s="280">
        <v>6958358</v>
      </c>
      <c r="F233" s="823">
        <v>6.315464493</v>
      </c>
      <c r="G233" s="280">
        <v>98211</v>
      </c>
    </row>
    <row r="234" spans="1:7" ht="26.25">
      <c r="A234" s="244" t="s">
        <v>856</v>
      </c>
      <c r="B234" s="245" t="s">
        <v>857</v>
      </c>
      <c r="C234" s="280">
        <v>106252552</v>
      </c>
      <c r="D234" s="280">
        <v>6340658</v>
      </c>
      <c r="E234" s="280">
        <v>6340658</v>
      </c>
      <c r="F234" s="823">
        <v>5.967534784</v>
      </c>
      <c r="G234" s="280">
        <v>-519489</v>
      </c>
    </row>
    <row r="235" spans="1:7" ht="26.25">
      <c r="A235" s="244" t="s">
        <v>1004</v>
      </c>
      <c r="B235" s="245" t="s">
        <v>1005</v>
      </c>
      <c r="C235" s="280">
        <v>3927119</v>
      </c>
      <c r="D235" s="280">
        <v>617700</v>
      </c>
      <c r="E235" s="280">
        <v>617700</v>
      </c>
      <c r="F235" s="823">
        <v>15.729087914</v>
      </c>
      <c r="G235" s="280">
        <v>617700</v>
      </c>
    </row>
    <row r="236" spans="1:7" ht="15">
      <c r="A236" s="236" t="s">
        <v>982</v>
      </c>
      <c r="B236" s="236" t="s">
        <v>983</v>
      </c>
      <c r="C236" s="279">
        <v>114816055</v>
      </c>
      <c r="D236" s="279">
        <v>7733575</v>
      </c>
      <c r="E236" s="279">
        <v>4033847.7</v>
      </c>
      <c r="F236" s="822">
        <v>3.513313273</v>
      </c>
      <c r="G236" s="279">
        <v>2111275.6</v>
      </c>
    </row>
    <row r="237" spans="1:7" ht="15">
      <c r="A237" s="240" t="s">
        <v>859</v>
      </c>
      <c r="B237" s="245" t="s">
        <v>860</v>
      </c>
      <c r="C237" s="280">
        <v>108511385</v>
      </c>
      <c r="D237" s="280">
        <v>7300808</v>
      </c>
      <c r="E237" s="280">
        <v>3852229.89</v>
      </c>
      <c r="F237" s="823">
        <v>3.550069783</v>
      </c>
      <c r="G237" s="280">
        <v>1933984.08</v>
      </c>
    </row>
    <row r="238" spans="1:7" ht="15">
      <c r="A238" s="244" t="s">
        <v>861</v>
      </c>
      <c r="B238" s="245" t="s">
        <v>862</v>
      </c>
      <c r="C238" s="280">
        <v>38310192</v>
      </c>
      <c r="D238" s="280">
        <v>4157456</v>
      </c>
      <c r="E238" s="280">
        <v>3143943.43</v>
      </c>
      <c r="F238" s="823">
        <v>8.206545741</v>
      </c>
      <c r="G238" s="280">
        <v>1597901.87</v>
      </c>
    </row>
    <row r="239" spans="1:7" ht="15">
      <c r="A239" s="250" t="s">
        <v>863</v>
      </c>
      <c r="B239" s="245" t="s">
        <v>864</v>
      </c>
      <c r="C239" s="280">
        <v>13855729</v>
      </c>
      <c r="D239" s="280">
        <v>2236077</v>
      </c>
      <c r="E239" s="280">
        <v>1877112.43</v>
      </c>
      <c r="F239" s="823">
        <v>13.547554445</v>
      </c>
      <c r="G239" s="280">
        <v>930470.47</v>
      </c>
    </row>
    <row r="240" spans="1:7" ht="15">
      <c r="A240" s="251" t="s">
        <v>865</v>
      </c>
      <c r="B240" s="245" t="s">
        <v>866</v>
      </c>
      <c r="C240" s="280">
        <v>10837933</v>
      </c>
      <c r="D240" s="280">
        <v>1757255</v>
      </c>
      <c r="E240" s="280">
        <v>1512181.32</v>
      </c>
      <c r="F240" s="823">
        <v>13.95267271</v>
      </c>
      <c r="G240" s="280">
        <v>755819.71</v>
      </c>
    </row>
    <row r="241" spans="1:7" ht="15">
      <c r="A241" s="250" t="s">
        <v>869</v>
      </c>
      <c r="B241" s="245" t="s">
        <v>870</v>
      </c>
      <c r="C241" s="280">
        <v>24454463</v>
      </c>
      <c r="D241" s="280">
        <v>1921379</v>
      </c>
      <c r="E241" s="280">
        <v>1266831</v>
      </c>
      <c r="F241" s="823">
        <v>5.180367281</v>
      </c>
      <c r="G241" s="280">
        <v>667431.4</v>
      </c>
    </row>
    <row r="242" spans="1:7" ht="15">
      <c r="A242" s="244" t="s">
        <v>891</v>
      </c>
      <c r="B242" s="245" t="s">
        <v>892</v>
      </c>
      <c r="C242" s="280">
        <v>65124682</v>
      </c>
      <c r="D242" s="280">
        <v>2403796</v>
      </c>
      <c r="E242" s="280">
        <v>651679.21</v>
      </c>
      <c r="F242" s="823">
        <v>1.000663942</v>
      </c>
      <c r="G242" s="280">
        <v>289434.42</v>
      </c>
    </row>
    <row r="243" spans="1:7" ht="15">
      <c r="A243" s="250" t="s">
        <v>893</v>
      </c>
      <c r="B243" s="245" t="s">
        <v>894</v>
      </c>
      <c r="C243" s="280">
        <v>65124682</v>
      </c>
      <c r="D243" s="280">
        <v>2403796</v>
      </c>
      <c r="E243" s="280">
        <v>651679.21</v>
      </c>
      <c r="F243" s="823">
        <v>1.000663942</v>
      </c>
      <c r="G243" s="280">
        <v>289434.42</v>
      </c>
    </row>
    <row r="244" spans="1:7" ht="26.25">
      <c r="A244" s="244" t="s">
        <v>919</v>
      </c>
      <c r="B244" s="245" t="s">
        <v>920</v>
      </c>
      <c r="C244" s="280">
        <v>207598</v>
      </c>
      <c r="D244" s="280">
        <v>31898</v>
      </c>
      <c r="E244" s="280">
        <v>28068.55</v>
      </c>
      <c r="F244" s="823">
        <v>13.520626403</v>
      </c>
      <c r="G244" s="280">
        <v>21654.09</v>
      </c>
    </row>
    <row r="245" spans="1:7" ht="15">
      <c r="A245" s="250" t="s">
        <v>923</v>
      </c>
      <c r="B245" s="245" t="s">
        <v>924</v>
      </c>
      <c r="C245" s="280">
        <v>207598</v>
      </c>
      <c r="D245" s="280">
        <v>31898</v>
      </c>
      <c r="E245" s="280">
        <v>28068.55</v>
      </c>
      <c r="F245" s="823">
        <v>13.520626403</v>
      </c>
      <c r="G245" s="280">
        <v>21654.09</v>
      </c>
    </row>
    <row r="246" spans="1:7" ht="15">
      <c r="A246" s="244" t="s">
        <v>925</v>
      </c>
      <c r="B246" s="245" t="s">
        <v>926</v>
      </c>
      <c r="C246" s="280">
        <v>4868913</v>
      </c>
      <c r="D246" s="280">
        <v>707658</v>
      </c>
      <c r="E246" s="280">
        <v>28538.7</v>
      </c>
      <c r="F246" s="823">
        <v>0.586141096</v>
      </c>
      <c r="G246" s="280">
        <v>24993.7</v>
      </c>
    </row>
    <row r="247" spans="1:7" ht="51.75">
      <c r="A247" s="250" t="s">
        <v>933</v>
      </c>
      <c r="B247" s="245" t="s">
        <v>934</v>
      </c>
      <c r="C247" s="280">
        <v>491981</v>
      </c>
      <c r="D247" s="280">
        <v>89958</v>
      </c>
      <c r="E247" s="280">
        <v>28538.7</v>
      </c>
      <c r="F247" s="823">
        <v>5.800772794</v>
      </c>
      <c r="G247" s="280">
        <v>24993.7</v>
      </c>
    </row>
    <row r="248" spans="1:7" ht="15">
      <c r="A248" s="250" t="s">
        <v>1006</v>
      </c>
      <c r="B248" s="245" t="s">
        <v>1007</v>
      </c>
      <c r="C248" s="280">
        <v>4376932</v>
      </c>
      <c r="D248" s="280">
        <v>617700</v>
      </c>
      <c r="E248" s="280">
        <v>0</v>
      </c>
      <c r="F248" s="823">
        <v>0</v>
      </c>
      <c r="G248" s="280">
        <v>0</v>
      </c>
    </row>
    <row r="249" spans="1:7" ht="39">
      <c r="A249" s="251" t="s">
        <v>1008</v>
      </c>
      <c r="B249" s="245" t="s">
        <v>1009</v>
      </c>
      <c r="C249" s="280">
        <v>4376932</v>
      </c>
      <c r="D249" s="280">
        <v>617700</v>
      </c>
      <c r="E249" s="280">
        <v>0</v>
      </c>
      <c r="F249" s="823">
        <v>0</v>
      </c>
      <c r="G249" s="280">
        <v>0</v>
      </c>
    </row>
    <row r="250" spans="1:7" ht="15">
      <c r="A250" s="240" t="s">
        <v>935</v>
      </c>
      <c r="B250" s="245" t="s">
        <v>936</v>
      </c>
      <c r="C250" s="280">
        <v>6304670</v>
      </c>
      <c r="D250" s="280">
        <v>432767</v>
      </c>
      <c r="E250" s="280">
        <v>181617.81</v>
      </c>
      <c r="F250" s="823">
        <v>2.880687015</v>
      </c>
      <c r="G250" s="280">
        <v>177291.52</v>
      </c>
    </row>
    <row r="251" spans="1:7" ht="15">
      <c r="A251" s="244" t="s">
        <v>937</v>
      </c>
      <c r="B251" s="245" t="s">
        <v>938</v>
      </c>
      <c r="C251" s="280">
        <v>567008</v>
      </c>
      <c r="D251" s="280">
        <v>66682</v>
      </c>
      <c r="E251" s="280">
        <v>17685.54</v>
      </c>
      <c r="F251" s="823">
        <v>3.119098849</v>
      </c>
      <c r="G251" s="280">
        <v>14065.74</v>
      </c>
    </row>
    <row r="252" spans="1:7" ht="26.25">
      <c r="A252" s="244" t="s">
        <v>943</v>
      </c>
      <c r="B252" s="245" t="s">
        <v>944</v>
      </c>
      <c r="C252" s="280">
        <v>5737662</v>
      </c>
      <c r="D252" s="280">
        <v>366085</v>
      </c>
      <c r="E252" s="280">
        <v>163932.27</v>
      </c>
      <c r="F252" s="823">
        <v>2.857126648</v>
      </c>
      <c r="G252" s="280">
        <v>163225.78</v>
      </c>
    </row>
    <row r="253" spans="1:7" ht="15">
      <c r="A253" s="250" t="s">
        <v>945</v>
      </c>
      <c r="B253" s="245" t="s">
        <v>946</v>
      </c>
      <c r="C253" s="280">
        <v>5737662</v>
      </c>
      <c r="D253" s="280">
        <v>366085</v>
      </c>
      <c r="E253" s="280">
        <v>163932.27</v>
      </c>
      <c r="F253" s="823">
        <v>2.857126648</v>
      </c>
      <c r="G253" s="280">
        <v>163225.78</v>
      </c>
    </row>
    <row r="254" spans="1:7" ht="26.25">
      <c r="A254" s="251" t="s">
        <v>947</v>
      </c>
      <c r="B254" s="245" t="s">
        <v>948</v>
      </c>
      <c r="C254" s="280">
        <v>5737662</v>
      </c>
      <c r="D254" s="280">
        <v>366085</v>
      </c>
      <c r="E254" s="280">
        <v>163932.27</v>
      </c>
      <c r="F254" s="823">
        <v>2.857126648</v>
      </c>
      <c r="G254" s="280">
        <v>163225.78</v>
      </c>
    </row>
    <row r="255" spans="1:7" ht="15">
      <c r="A255" s="236"/>
      <c r="B255" s="236" t="s">
        <v>444</v>
      </c>
      <c r="C255" s="279">
        <v>-3205570</v>
      </c>
      <c r="D255" s="279">
        <v>-538960</v>
      </c>
      <c r="E255" s="279">
        <v>4194247.32</v>
      </c>
      <c r="F255" s="822">
        <v>-130.842481056</v>
      </c>
      <c r="G255" s="279">
        <v>-1674745.23</v>
      </c>
    </row>
    <row r="256" spans="1:7" ht="15">
      <c r="A256" s="236" t="s">
        <v>984</v>
      </c>
      <c r="B256" s="236" t="s">
        <v>445</v>
      </c>
      <c r="C256" s="279">
        <v>3205570</v>
      </c>
      <c r="D256" s="279">
        <v>538960</v>
      </c>
      <c r="E256" s="279">
        <v>-4194247.32</v>
      </c>
      <c r="F256" s="822">
        <v>-130.842481056</v>
      </c>
      <c r="G256" s="279">
        <v>1674745.23</v>
      </c>
    </row>
    <row r="257" spans="1:7" ht="15">
      <c r="A257" s="240" t="s">
        <v>951</v>
      </c>
      <c r="B257" s="245" t="s">
        <v>510</v>
      </c>
      <c r="C257" s="280">
        <v>3205570</v>
      </c>
      <c r="D257" s="280">
        <v>538960</v>
      </c>
      <c r="E257" s="280">
        <v>-4194247.32</v>
      </c>
      <c r="F257" s="823">
        <v>-130.842481056</v>
      </c>
      <c r="G257" s="280">
        <v>1674745.23</v>
      </c>
    </row>
    <row r="258" spans="1:7" ht="39">
      <c r="A258" s="244" t="s">
        <v>952</v>
      </c>
      <c r="B258" s="245" t="s">
        <v>511</v>
      </c>
      <c r="C258" s="280">
        <v>3205570</v>
      </c>
      <c r="D258" s="280">
        <v>538960</v>
      </c>
      <c r="E258" s="280">
        <v>-3085476.98</v>
      </c>
      <c r="F258" s="823">
        <v>-96.253614178</v>
      </c>
      <c r="G258" s="280">
        <v>0</v>
      </c>
    </row>
    <row r="259" spans="1:7" ht="15">
      <c r="A259" s="236" t="s">
        <v>1010</v>
      </c>
      <c r="B259" s="236" t="s">
        <v>1011</v>
      </c>
      <c r="C259" s="279"/>
      <c r="D259" s="279"/>
      <c r="E259" s="279"/>
      <c r="F259" s="822"/>
      <c r="G259" s="279"/>
    </row>
    <row r="260" spans="1:7" ht="15">
      <c r="A260" s="236" t="s">
        <v>845</v>
      </c>
      <c r="B260" s="236" t="s">
        <v>846</v>
      </c>
      <c r="C260" s="279">
        <v>518609909</v>
      </c>
      <c r="D260" s="279">
        <v>103592073</v>
      </c>
      <c r="E260" s="279">
        <v>104073488.32</v>
      </c>
      <c r="F260" s="822">
        <v>20.067778597</v>
      </c>
      <c r="G260" s="279">
        <v>41735812.85</v>
      </c>
    </row>
    <row r="261" spans="1:7" ht="26.25">
      <c r="A261" s="240" t="s">
        <v>847</v>
      </c>
      <c r="B261" s="245" t="s">
        <v>491</v>
      </c>
      <c r="C261" s="280">
        <v>1709631</v>
      </c>
      <c r="D261" s="280">
        <v>266532</v>
      </c>
      <c r="E261" s="280">
        <v>420226.24</v>
      </c>
      <c r="F261" s="823">
        <v>24.57993801</v>
      </c>
      <c r="G261" s="280">
        <v>61508.97</v>
      </c>
    </row>
    <row r="262" spans="1:7" ht="15">
      <c r="A262" s="240" t="s">
        <v>848</v>
      </c>
      <c r="B262" s="245" t="s">
        <v>849</v>
      </c>
      <c r="C262" s="280">
        <v>26261623</v>
      </c>
      <c r="D262" s="280">
        <v>1219069</v>
      </c>
      <c r="E262" s="280">
        <v>1546790.08</v>
      </c>
      <c r="F262" s="823">
        <v>5.889925691</v>
      </c>
      <c r="G262" s="280">
        <v>1362855.88</v>
      </c>
    </row>
    <row r="263" spans="1:7" ht="26.25">
      <c r="A263" s="244" t="s">
        <v>1002</v>
      </c>
      <c r="B263" s="245" t="s">
        <v>1003</v>
      </c>
      <c r="C263" s="280">
        <v>18757896</v>
      </c>
      <c r="D263" s="280">
        <v>287521</v>
      </c>
      <c r="E263" s="280">
        <v>613816.81</v>
      </c>
      <c r="F263" s="823">
        <v>3.272311617</v>
      </c>
      <c r="G263" s="280">
        <v>528515.71</v>
      </c>
    </row>
    <row r="264" spans="1:7" ht="15">
      <c r="A264" s="240" t="s">
        <v>854</v>
      </c>
      <c r="B264" s="245" t="s">
        <v>855</v>
      </c>
      <c r="C264" s="280">
        <v>490638655</v>
      </c>
      <c r="D264" s="280">
        <v>102106472</v>
      </c>
      <c r="E264" s="280">
        <v>102106472</v>
      </c>
      <c r="F264" s="823">
        <v>20.81093101</v>
      </c>
      <c r="G264" s="280">
        <v>40311448</v>
      </c>
    </row>
    <row r="265" spans="1:7" ht="26.25">
      <c r="A265" s="244" t="s">
        <v>856</v>
      </c>
      <c r="B265" s="245" t="s">
        <v>857</v>
      </c>
      <c r="C265" s="280">
        <v>449211770</v>
      </c>
      <c r="D265" s="280">
        <v>98541606</v>
      </c>
      <c r="E265" s="280">
        <v>98541606</v>
      </c>
      <c r="F265" s="823">
        <v>21.936559231</v>
      </c>
      <c r="G265" s="280">
        <v>38506942</v>
      </c>
    </row>
    <row r="266" spans="1:7" ht="26.25">
      <c r="A266" s="244" t="s">
        <v>1004</v>
      </c>
      <c r="B266" s="245" t="s">
        <v>1005</v>
      </c>
      <c r="C266" s="280">
        <v>41426885</v>
      </c>
      <c r="D266" s="280">
        <v>3564866</v>
      </c>
      <c r="E266" s="280">
        <v>3564866</v>
      </c>
      <c r="F266" s="823">
        <v>8.605199256</v>
      </c>
      <c r="G266" s="280">
        <v>1804506</v>
      </c>
    </row>
    <row r="267" spans="1:7" ht="15">
      <c r="A267" s="236" t="s">
        <v>982</v>
      </c>
      <c r="B267" s="236" t="s">
        <v>983</v>
      </c>
      <c r="C267" s="279">
        <v>519235789</v>
      </c>
      <c r="D267" s="279">
        <v>103881842</v>
      </c>
      <c r="E267" s="279">
        <v>100316213.66</v>
      </c>
      <c r="F267" s="822">
        <v>19.319972888</v>
      </c>
      <c r="G267" s="279">
        <v>52074262.56</v>
      </c>
    </row>
    <row r="268" spans="1:7" ht="15">
      <c r="A268" s="240" t="s">
        <v>859</v>
      </c>
      <c r="B268" s="245" t="s">
        <v>860</v>
      </c>
      <c r="C268" s="280">
        <v>500061156</v>
      </c>
      <c r="D268" s="280">
        <v>103113352</v>
      </c>
      <c r="E268" s="280">
        <v>99888225.58</v>
      </c>
      <c r="F268" s="823">
        <v>19.975201909</v>
      </c>
      <c r="G268" s="280">
        <v>51859567.36</v>
      </c>
    </row>
    <row r="269" spans="1:7" ht="15">
      <c r="A269" s="244" t="s">
        <v>861</v>
      </c>
      <c r="B269" s="245" t="s">
        <v>862</v>
      </c>
      <c r="C269" s="280">
        <v>71939837</v>
      </c>
      <c r="D269" s="280">
        <v>7553777</v>
      </c>
      <c r="E269" s="280">
        <v>6885796.17</v>
      </c>
      <c r="F269" s="823">
        <v>9.571603797</v>
      </c>
      <c r="G269" s="280">
        <v>5170330.93</v>
      </c>
    </row>
    <row r="270" spans="1:7" ht="15">
      <c r="A270" s="250" t="s">
        <v>863</v>
      </c>
      <c r="B270" s="245" t="s">
        <v>864</v>
      </c>
      <c r="C270" s="280">
        <v>46165814</v>
      </c>
      <c r="D270" s="280">
        <v>4928675</v>
      </c>
      <c r="E270" s="280">
        <v>4644913.49</v>
      </c>
      <c r="F270" s="823">
        <v>10.061370281</v>
      </c>
      <c r="G270" s="280">
        <v>3892324.4</v>
      </c>
    </row>
    <row r="271" spans="1:7" ht="15">
      <c r="A271" s="251" t="s">
        <v>865</v>
      </c>
      <c r="B271" s="245" t="s">
        <v>866</v>
      </c>
      <c r="C271" s="280">
        <v>36084679</v>
      </c>
      <c r="D271" s="280">
        <v>4018053</v>
      </c>
      <c r="E271" s="280">
        <v>3801985.32</v>
      </c>
      <c r="F271" s="823">
        <v>10.536286938</v>
      </c>
      <c r="G271" s="280">
        <v>3079908.44</v>
      </c>
    </row>
    <row r="272" spans="1:7" ht="15">
      <c r="A272" s="250" t="s">
        <v>869</v>
      </c>
      <c r="B272" s="245" t="s">
        <v>870</v>
      </c>
      <c r="C272" s="280">
        <v>25774023</v>
      </c>
      <c r="D272" s="280">
        <v>2625102</v>
      </c>
      <c r="E272" s="280">
        <v>2240882.68</v>
      </c>
      <c r="F272" s="823">
        <v>8.694345776</v>
      </c>
      <c r="G272" s="280">
        <v>1278006.53</v>
      </c>
    </row>
    <row r="273" spans="1:7" ht="15">
      <c r="A273" s="244" t="s">
        <v>883</v>
      </c>
      <c r="B273" s="245" t="s">
        <v>884</v>
      </c>
      <c r="C273" s="280">
        <v>217000000</v>
      </c>
      <c r="D273" s="280">
        <v>50848997</v>
      </c>
      <c r="E273" s="280">
        <v>49329292.47</v>
      </c>
      <c r="F273" s="823">
        <v>22.732392843</v>
      </c>
      <c r="G273" s="280">
        <v>16801755.28</v>
      </c>
    </row>
    <row r="274" spans="1:7" ht="15">
      <c r="A274" s="244" t="s">
        <v>891</v>
      </c>
      <c r="B274" s="245" t="s">
        <v>892</v>
      </c>
      <c r="C274" s="280">
        <v>9108268</v>
      </c>
      <c r="D274" s="280">
        <v>974099</v>
      </c>
      <c r="E274" s="280">
        <v>819848.93</v>
      </c>
      <c r="F274" s="823">
        <v>9.001150713</v>
      </c>
      <c r="G274" s="280">
        <v>620053.58</v>
      </c>
    </row>
    <row r="275" spans="1:7" ht="15">
      <c r="A275" s="250" t="s">
        <v>893</v>
      </c>
      <c r="B275" s="245" t="s">
        <v>894</v>
      </c>
      <c r="C275" s="280">
        <v>8871297</v>
      </c>
      <c r="D275" s="280">
        <v>909403</v>
      </c>
      <c r="E275" s="280">
        <v>794918.43</v>
      </c>
      <c r="F275" s="823">
        <v>8.960566082</v>
      </c>
      <c r="G275" s="280">
        <v>619880.83</v>
      </c>
    </row>
    <row r="276" spans="1:7" ht="15">
      <c r="A276" s="250" t="s">
        <v>903</v>
      </c>
      <c r="B276" s="245" t="s">
        <v>904</v>
      </c>
      <c r="C276" s="280">
        <v>236971</v>
      </c>
      <c r="D276" s="280">
        <v>64696</v>
      </c>
      <c r="E276" s="280">
        <v>24930.5</v>
      </c>
      <c r="F276" s="823">
        <v>10.520485629</v>
      </c>
      <c r="G276" s="280">
        <v>172.75</v>
      </c>
    </row>
    <row r="277" spans="1:7" ht="26.25">
      <c r="A277" s="244" t="s">
        <v>919</v>
      </c>
      <c r="B277" s="245" t="s">
        <v>920</v>
      </c>
      <c r="C277" s="280">
        <v>133712600</v>
      </c>
      <c r="D277" s="280">
        <v>37896155</v>
      </c>
      <c r="E277" s="280">
        <v>37892809.47</v>
      </c>
      <c r="F277" s="823">
        <v>28.338996826</v>
      </c>
      <c r="G277" s="280">
        <v>26330006.56</v>
      </c>
    </row>
    <row r="278" spans="1:7" ht="15">
      <c r="A278" s="250" t="s">
        <v>921</v>
      </c>
      <c r="B278" s="245" t="s">
        <v>922</v>
      </c>
      <c r="C278" s="280">
        <v>130000000</v>
      </c>
      <c r="D278" s="280">
        <v>37093525</v>
      </c>
      <c r="E278" s="280">
        <v>37093524.58</v>
      </c>
      <c r="F278" s="823">
        <v>28.533480446</v>
      </c>
      <c r="G278" s="280">
        <v>26320112.24</v>
      </c>
    </row>
    <row r="279" spans="1:7" ht="15">
      <c r="A279" s="250" t="s">
        <v>923</v>
      </c>
      <c r="B279" s="245" t="s">
        <v>924</v>
      </c>
      <c r="C279" s="280">
        <v>3712600</v>
      </c>
      <c r="D279" s="280">
        <v>802630</v>
      </c>
      <c r="E279" s="280">
        <v>799284.89</v>
      </c>
      <c r="F279" s="823">
        <v>21.528979421</v>
      </c>
      <c r="G279" s="280">
        <v>9894.32</v>
      </c>
    </row>
    <row r="280" spans="1:7" ht="15">
      <c r="A280" s="244" t="s">
        <v>925</v>
      </c>
      <c r="B280" s="245" t="s">
        <v>926</v>
      </c>
      <c r="C280" s="280">
        <v>68300451</v>
      </c>
      <c r="D280" s="280">
        <v>5840324</v>
      </c>
      <c r="E280" s="280">
        <v>4960478.54</v>
      </c>
      <c r="F280" s="823">
        <v>7.26273175</v>
      </c>
      <c r="G280" s="280">
        <v>2937421.01</v>
      </c>
    </row>
    <row r="281" spans="1:7" ht="15">
      <c r="A281" s="250" t="s">
        <v>927</v>
      </c>
      <c r="B281" s="245" t="s">
        <v>928</v>
      </c>
      <c r="C281" s="280">
        <v>705216</v>
      </c>
      <c r="D281" s="280">
        <v>382704</v>
      </c>
      <c r="E281" s="280">
        <v>382702.08</v>
      </c>
      <c r="F281" s="823">
        <v>54.267356384</v>
      </c>
      <c r="G281" s="280">
        <v>381160.83</v>
      </c>
    </row>
    <row r="282" spans="1:7" ht="26.25">
      <c r="A282" s="251" t="s">
        <v>995</v>
      </c>
      <c r="B282" s="245" t="s">
        <v>996</v>
      </c>
      <c r="C282" s="280">
        <v>705216</v>
      </c>
      <c r="D282" s="280">
        <v>382704</v>
      </c>
      <c r="E282" s="280">
        <v>382702.08</v>
      </c>
      <c r="F282" s="823">
        <v>54.267356384</v>
      </c>
      <c r="G282" s="280">
        <v>381160.83</v>
      </c>
    </row>
    <row r="283" spans="1:7" ht="39">
      <c r="A283" s="252" t="s">
        <v>1012</v>
      </c>
      <c r="B283" s="245" t="s">
        <v>1013</v>
      </c>
      <c r="C283" s="280">
        <v>705216</v>
      </c>
      <c r="D283" s="280">
        <v>382704</v>
      </c>
      <c r="E283" s="280">
        <v>382702.08</v>
      </c>
      <c r="F283" s="823">
        <v>54.267356384</v>
      </c>
      <c r="G283" s="280">
        <v>381160.83</v>
      </c>
    </row>
    <row r="284" spans="1:7" ht="51.75">
      <c r="A284" s="250" t="s">
        <v>933</v>
      </c>
      <c r="B284" s="245" t="s">
        <v>934</v>
      </c>
      <c r="C284" s="280">
        <v>21090933</v>
      </c>
      <c r="D284" s="280">
        <v>2321919</v>
      </c>
      <c r="E284" s="280">
        <v>1719874.32</v>
      </c>
      <c r="F284" s="823">
        <v>8.154567273</v>
      </c>
      <c r="G284" s="280">
        <v>809621.25</v>
      </c>
    </row>
    <row r="285" spans="1:7" ht="15">
      <c r="A285" s="250" t="s">
        <v>1006</v>
      </c>
      <c r="B285" s="245" t="s">
        <v>1007</v>
      </c>
      <c r="C285" s="280">
        <v>46504302</v>
      </c>
      <c r="D285" s="280">
        <v>3135701</v>
      </c>
      <c r="E285" s="280">
        <v>2857902.14</v>
      </c>
      <c r="F285" s="823">
        <v>6.145457554</v>
      </c>
      <c r="G285" s="280">
        <v>1746638.93</v>
      </c>
    </row>
    <row r="286" spans="1:7" ht="39">
      <c r="A286" s="251" t="s">
        <v>1008</v>
      </c>
      <c r="B286" s="245" t="s">
        <v>1009</v>
      </c>
      <c r="C286" s="280">
        <v>46084302</v>
      </c>
      <c r="D286" s="280">
        <v>3135701</v>
      </c>
      <c r="E286" s="280">
        <v>2857902.14</v>
      </c>
      <c r="F286" s="823">
        <v>6.20146561</v>
      </c>
      <c r="G286" s="280">
        <v>1746638.93</v>
      </c>
    </row>
    <row r="287" spans="1:7" ht="64.5">
      <c r="A287" s="251" t="s">
        <v>1014</v>
      </c>
      <c r="B287" s="245" t="s">
        <v>1015</v>
      </c>
      <c r="C287" s="280">
        <v>420000</v>
      </c>
      <c r="D287" s="280">
        <v>0</v>
      </c>
      <c r="E287" s="280">
        <v>0</v>
      </c>
      <c r="F287" s="823">
        <v>0</v>
      </c>
      <c r="G287" s="280">
        <v>0</v>
      </c>
    </row>
    <row r="288" spans="1:7" ht="15">
      <c r="A288" s="240" t="s">
        <v>935</v>
      </c>
      <c r="B288" s="245" t="s">
        <v>936</v>
      </c>
      <c r="C288" s="280">
        <v>19174633</v>
      </c>
      <c r="D288" s="280">
        <v>768490</v>
      </c>
      <c r="E288" s="280">
        <v>427988.08</v>
      </c>
      <c r="F288" s="823">
        <v>2.232053568</v>
      </c>
      <c r="G288" s="280">
        <v>214695.2</v>
      </c>
    </row>
    <row r="289" spans="1:7" ht="15">
      <c r="A289" s="244" t="s">
        <v>937</v>
      </c>
      <c r="B289" s="245" t="s">
        <v>938</v>
      </c>
      <c r="C289" s="280">
        <v>5494154</v>
      </c>
      <c r="D289" s="280">
        <v>51804</v>
      </c>
      <c r="E289" s="280">
        <v>17264.26</v>
      </c>
      <c r="F289" s="823">
        <v>0.314229634</v>
      </c>
      <c r="G289" s="280">
        <v>11166.58</v>
      </c>
    </row>
    <row r="290" spans="1:7" ht="26.25">
      <c r="A290" s="244" t="s">
        <v>943</v>
      </c>
      <c r="B290" s="245" t="s">
        <v>944</v>
      </c>
      <c r="C290" s="280">
        <v>13680479</v>
      </c>
      <c r="D290" s="280">
        <v>716686</v>
      </c>
      <c r="E290" s="280">
        <v>410723.82</v>
      </c>
      <c r="F290" s="823">
        <v>3.002261982</v>
      </c>
      <c r="G290" s="280">
        <v>203528.62</v>
      </c>
    </row>
    <row r="291" spans="1:7" ht="26.25">
      <c r="A291" s="250" t="s">
        <v>1016</v>
      </c>
      <c r="B291" s="245" t="s">
        <v>1017</v>
      </c>
      <c r="C291" s="280">
        <v>13680479</v>
      </c>
      <c r="D291" s="280">
        <v>716686</v>
      </c>
      <c r="E291" s="280">
        <v>410723.82</v>
      </c>
      <c r="F291" s="823">
        <v>3.002261982</v>
      </c>
      <c r="G291" s="280">
        <v>203528.62</v>
      </c>
    </row>
    <row r="292" spans="1:7" ht="15">
      <c r="A292" s="236"/>
      <c r="B292" s="236" t="s">
        <v>444</v>
      </c>
      <c r="C292" s="279">
        <v>-625880</v>
      </c>
      <c r="D292" s="279">
        <v>-289769</v>
      </c>
      <c r="E292" s="279">
        <v>3757274.66000003</v>
      </c>
      <c r="F292" s="822">
        <v>-600.3186968748051</v>
      </c>
      <c r="G292" s="279">
        <v>-10338449.70999997</v>
      </c>
    </row>
    <row r="293" spans="1:7" ht="15">
      <c r="A293" s="236" t="s">
        <v>984</v>
      </c>
      <c r="B293" s="236" t="s">
        <v>445</v>
      </c>
      <c r="C293" s="279">
        <v>625880</v>
      </c>
      <c r="D293" s="279">
        <v>289769</v>
      </c>
      <c r="E293" s="279">
        <v>-3757274.66000003</v>
      </c>
      <c r="F293" s="822">
        <v>-600.3186968748051</v>
      </c>
      <c r="G293" s="279">
        <v>10338449.70999997</v>
      </c>
    </row>
    <row r="294" spans="1:7" ht="15">
      <c r="A294" s="240" t="s">
        <v>955</v>
      </c>
      <c r="B294" s="245" t="s">
        <v>450</v>
      </c>
      <c r="C294" s="280">
        <v>-208000000</v>
      </c>
      <c r="D294" s="280">
        <v>0</v>
      </c>
      <c r="E294" s="280">
        <v>25206807</v>
      </c>
      <c r="F294" s="823">
        <v>-12.11865721153846</v>
      </c>
      <c r="G294" s="280">
        <v>2393728</v>
      </c>
    </row>
    <row r="295" spans="1:7" ht="15">
      <c r="A295" s="244" t="s">
        <v>1018</v>
      </c>
      <c r="B295" s="245" t="s">
        <v>1019</v>
      </c>
      <c r="C295" s="280">
        <v>-276918492</v>
      </c>
      <c r="D295" s="280">
        <v>0</v>
      </c>
      <c r="E295" s="280">
        <v>-6614537</v>
      </c>
      <c r="F295" s="823">
        <v>2.3886223531796498</v>
      </c>
      <c r="G295" s="280">
        <v>-4658419</v>
      </c>
    </row>
    <row r="296" spans="1:7" ht="15">
      <c r="A296" s="244" t="s">
        <v>1020</v>
      </c>
      <c r="B296" s="245" t="s">
        <v>1021</v>
      </c>
      <c r="C296" s="280">
        <v>68918942</v>
      </c>
      <c r="D296" s="280">
        <v>0</v>
      </c>
      <c r="E296" s="280">
        <v>31821344</v>
      </c>
      <c r="F296" s="823">
        <v>46.17213073294131</v>
      </c>
      <c r="G296" s="280">
        <v>7052147</v>
      </c>
    </row>
    <row r="297" spans="1:7" ht="15">
      <c r="A297" s="240" t="s">
        <v>951</v>
      </c>
      <c r="B297" s="245" t="s">
        <v>510</v>
      </c>
      <c r="C297" s="280">
        <v>208625880</v>
      </c>
      <c r="D297" s="280">
        <v>289769</v>
      </c>
      <c r="E297" s="280">
        <v>-3757274.66000003</v>
      </c>
      <c r="F297" s="823">
        <v>-1.8009628814987046</v>
      </c>
      <c r="G297" s="280">
        <v>10338449.70999997</v>
      </c>
    </row>
    <row r="298" spans="1:7" ht="39">
      <c r="A298" s="244" t="s">
        <v>952</v>
      </c>
      <c r="B298" s="245" t="s">
        <v>511</v>
      </c>
      <c r="C298" s="280">
        <v>13504</v>
      </c>
      <c r="D298" s="280">
        <v>0</v>
      </c>
      <c r="E298" s="280">
        <v>0</v>
      </c>
      <c r="F298" s="823">
        <v>0</v>
      </c>
      <c r="G298" s="280">
        <v>0</v>
      </c>
    </row>
    <row r="299" spans="1:7" ht="26.25">
      <c r="A299" s="244" t="s">
        <v>953</v>
      </c>
      <c r="B299" s="245" t="s">
        <v>512</v>
      </c>
      <c r="C299" s="280">
        <v>612376</v>
      </c>
      <c r="D299" s="280">
        <v>289769</v>
      </c>
      <c r="E299" s="280">
        <v>-289769</v>
      </c>
      <c r="F299" s="823">
        <v>-47.318804133408236</v>
      </c>
      <c r="G299" s="280">
        <v>0</v>
      </c>
    </row>
    <row r="300" spans="1:7" ht="26.25">
      <c r="A300" s="244" t="s">
        <v>954</v>
      </c>
      <c r="B300" s="245" t="s">
        <v>515</v>
      </c>
      <c r="C300" s="280">
        <v>208000000</v>
      </c>
      <c r="D300" s="280">
        <v>0</v>
      </c>
      <c r="E300" s="280">
        <v>-25206807</v>
      </c>
      <c r="F300" s="823">
        <v>-12.11865721153846</v>
      </c>
      <c r="G300" s="280">
        <v>-2393728</v>
      </c>
    </row>
    <row r="301" spans="1:7" ht="15">
      <c r="A301" s="236" t="s">
        <v>1022</v>
      </c>
      <c r="B301" s="236" t="s">
        <v>1023</v>
      </c>
      <c r="C301" s="279"/>
      <c r="D301" s="279"/>
      <c r="E301" s="279"/>
      <c r="F301" s="822"/>
      <c r="G301" s="279"/>
    </row>
    <row r="302" spans="1:7" ht="15">
      <c r="A302" s="236" t="s">
        <v>845</v>
      </c>
      <c r="B302" s="236" t="s">
        <v>846</v>
      </c>
      <c r="C302" s="279">
        <v>152332370</v>
      </c>
      <c r="D302" s="279">
        <v>22986455</v>
      </c>
      <c r="E302" s="279">
        <v>22766495.27</v>
      </c>
      <c r="F302" s="822">
        <v>14.945277402</v>
      </c>
      <c r="G302" s="279">
        <v>11654109.78</v>
      </c>
    </row>
    <row r="303" spans="1:7" ht="26.25">
      <c r="A303" s="240" t="s">
        <v>847</v>
      </c>
      <c r="B303" s="245" t="s">
        <v>491</v>
      </c>
      <c r="C303" s="280">
        <v>3760288</v>
      </c>
      <c r="D303" s="280">
        <v>782643</v>
      </c>
      <c r="E303" s="280">
        <v>636674.28</v>
      </c>
      <c r="F303" s="823">
        <v>16.931529713</v>
      </c>
      <c r="G303" s="280">
        <v>267937.77</v>
      </c>
    </row>
    <row r="304" spans="1:7" ht="15">
      <c r="A304" s="240" t="s">
        <v>848</v>
      </c>
      <c r="B304" s="245" t="s">
        <v>849</v>
      </c>
      <c r="C304" s="280">
        <v>3997883</v>
      </c>
      <c r="D304" s="280">
        <v>107091</v>
      </c>
      <c r="E304" s="280">
        <v>37736.98</v>
      </c>
      <c r="F304" s="823">
        <v>0.943924072</v>
      </c>
      <c r="G304" s="280">
        <v>16719</v>
      </c>
    </row>
    <row r="305" spans="1:7" ht="26.25">
      <c r="A305" s="244" t="s">
        <v>1002</v>
      </c>
      <c r="B305" s="245" t="s">
        <v>1003</v>
      </c>
      <c r="C305" s="280">
        <v>2773491</v>
      </c>
      <c r="D305" s="280">
        <v>15416</v>
      </c>
      <c r="E305" s="280">
        <v>0</v>
      </c>
      <c r="F305" s="823">
        <v>0</v>
      </c>
      <c r="G305" s="280">
        <v>0</v>
      </c>
    </row>
    <row r="306" spans="1:7" ht="15">
      <c r="A306" s="240" t="s">
        <v>850</v>
      </c>
      <c r="B306" s="245" t="s">
        <v>493</v>
      </c>
      <c r="C306" s="280">
        <v>5170</v>
      </c>
      <c r="D306" s="280">
        <v>5170</v>
      </c>
      <c r="E306" s="280">
        <v>533.01</v>
      </c>
      <c r="F306" s="823">
        <v>10.30967118</v>
      </c>
      <c r="G306" s="280">
        <v>533.01</v>
      </c>
    </row>
    <row r="307" spans="1:7" ht="15">
      <c r="A307" s="244" t="s">
        <v>696</v>
      </c>
      <c r="B307" s="245" t="s">
        <v>1024</v>
      </c>
      <c r="C307" s="280">
        <v>5170</v>
      </c>
      <c r="D307" s="280">
        <v>5170</v>
      </c>
      <c r="E307" s="280">
        <v>533.01</v>
      </c>
      <c r="F307" s="823">
        <v>10.30967118</v>
      </c>
      <c r="G307" s="280">
        <v>533.01</v>
      </c>
    </row>
    <row r="308" spans="1:7" ht="15">
      <c r="A308" s="250" t="s">
        <v>1025</v>
      </c>
      <c r="B308" s="245" t="s">
        <v>1026</v>
      </c>
      <c r="C308" s="280">
        <v>5170</v>
      </c>
      <c r="D308" s="280">
        <v>5170</v>
      </c>
      <c r="E308" s="280">
        <v>533.01</v>
      </c>
      <c r="F308" s="823">
        <v>10.30967118</v>
      </c>
      <c r="G308" s="280">
        <v>533.01</v>
      </c>
    </row>
    <row r="309" spans="1:7" ht="39">
      <c r="A309" s="251" t="s">
        <v>1027</v>
      </c>
      <c r="B309" s="245" t="s">
        <v>1028</v>
      </c>
      <c r="C309" s="280">
        <v>5170</v>
      </c>
      <c r="D309" s="280">
        <v>5170</v>
      </c>
      <c r="E309" s="280">
        <v>533.01</v>
      </c>
      <c r="F309" s="823">
        <v>10.30967118</v>
      </c>
      <c r="G309" s="280">
        <v>533.01</v>
      </c>
    </row>
    <row r="310" spans="1:7" ht="39">
      <c r="A310" s="252" t="s">
        <v>1029</v>
      </c>
      <c r="B310" s="245" t="s">
        <v>1030</v>
      </c>
      <c r="C310" s="280">
        <v>4099</v>
      </c>
      <c r="D310" s="280">
        <v>4099</v>
      </c>
      <c r="E310" s="280">
        <v>0</v>
      </c>
      <c r="F310" s="823">
        <v>0</v>
      </c>
      <c r="G310" s="280">
        <v>0</v>
      </c>
    </row>
    <row r="311" spans="1:7" ht="51.75">
      <c r="A311" s="252" t="s">
        <v>1031</v>
      </c>
      <c r="B311" s="245" t="s">
        <v>1032</v>
      </c>
      <c r="C311" s="280">
        <v>1071</v>
      </c>
      <c r="D311" s="280">
        <v>1071</v>
      </c>
      <c r="E311" s="280">
        <v>533.01</v>
      </c>
      <c r="F311" s="823">
        <v>49.767507003</v>
      </c>
      <c r="G311" s="280">
        <v>533.01</v>
      </c>
    </row>
    <row r="312" spans="1:7" ht="15">
      <c r="A312" s="240" t="s">
        <v>854</v>
      </c>
      <c r="B312" s="245" t="s">
        <v>855</v>
      </c>
      <c r="C312" s="280">
        <v>144569029</v>
      </c>
      <c r="D312" s="280">
        <v>22091551</v>
      </c>
      <c r="E312" s="280">
        <v>22091551</v>
      </c>
      <c r="F312" s="823">
        <v>15.280970726</v>
      </c>
      <c r="G312" s="280">
        <v>11368920</v>
      </c>
    </row>
    <row r="313" spans="1:7" ht="26.25">
      <c r="A313" s="244" t="s">
        <v>856</v>
      </c>
      <c r="B313" s="245" t="s">
        <v>857</v>
      </c>
      <c r="C313" s="280">
        <v>144569029</v>
      </c>
      <c r="D313" s="280">
        <v>22091551</v>
      </c>
      <c r="E313" s="280">
        <v>22091551</v>
      </c>
      <c r="F313" s="823">
        <v>15.280970726</v>
      </c>
      <c r="G313" s="280">
        <v>11368920</v>
      </c>
    </row>
    <row r="314" spans="1:7" ht="15">
      <c r="A314" s="236" t="s">
        <v>982</v>
      </c>
      <c r="B314" s="236" t="s">
        <v>983</v>
      </c>
      <c r="C314" s="279">
        <v>152332370</v>
      </c>
      <c r="D314" s="279">
        <v>22949971</v>
      </c>
      <c r="E314" s="279">
        <v>22322862.17</v>
      </c>
      <c r="F314" s="822">
        <v>14.654050331</v>
      </c>
      <c r="G314" s="279">
        <v>12209574.1</v>
      </c>
    </row>
    <row r="315" spans="1:7" ht="15">
      <c r="A315" s="240" t="s">
        <v>859</v>
      </c>
      <c r="B315" s="245" t="s">
        <v>860</v>
      </c>
      <c r="C315" s="280">
        <v>144365443</v>
      </c>
      <c r="D315" s="280">
        <v>22285983</v>
      </c>
      <c r="E315" s="280">
        <v>21719448.69</v>
      </c>
      <c r="F315" s="823">
        <v>15.044769883</v>
      </c>
      <c r="G315" s="280">
        <v>11957346.88</v>
      </c>
    </row>
    <row r="316" spans="1:7" ht="15">
      <c r="A316" s="244" t="s">
        <v>861</v>
      </c>
      <c r="B316" s="245" t="s">
        <v>862</v>
      </c>
      <c r="C316" s="280">
        <v>140924962</v>
      </c>
      <c r="D316" s="280">
        <v>22115698</v>
      </c>
      <c r="E316" s="280">
        <v>21606776.98</v>
      </c>
      <c r="F316" s="823">
        <v>15.332114817</v>
      </c>
      <c r="G316" s="280">
        <v>11911758.93</v>
      </c>
    </row>
    <row r="317" spans="1:7" ht="15">
      <c r="A317" s="250" t="s">
        <v>863</v>
      </c>
      <c r="B317" s="245" t="s">
        <v>864</v>
      </c>
      <c r="C317" s="280">
        <v>94879397</v>
      </c>
      <c r="D317" s="280">
        <v>14719330</v>
      </c>
      <c r="E317" s="280">
        <v>14502813.76</v>
      </c>
      <c r="F317" s="823">
        <v>15.285524802</v>
      </c>
      <c r="G317" s="280">
        <v>8001744.21</v>
      </c>
    </row>
    <row r="318" spans="1:7" ht="15">
      <c r="A318" s="251" t="s">
        <v>865</v>
      </c>
      <c r="B318" s="245" t="s">
        <v>866</v>
      </c>
      <c r="C318" s="280">
        <v>68557845</v>
      </c>
      <c r="D318" s="280">
        <v>10561975</v>
      </c>
      <c r="E318" s="280">
        <v>10494878.4</v>
      </c>
      <c r="F318" s="823">
        <v>15.308063432</v>
      </c>
      <c r="G318" s="280">
        <v>5688430.06</v>
      </c>
    </row>
    <row r="319" spans="1:7" ht="15">
      <c r="A319" s="250" t="s">
        <v>869</v>
      </c>
      <c r="B319" s="245" t="s">
        <v>870</v>
      </c>
      <c r="C319" s="280">
        <v>46045565</v>
      </c>
      <c r="D319" s="280">
        <v>7396368</v>
      </c>
      <c r="E319" s="280">
        <v>7103963.22</v>
      </c>
      <c r="F319" s="823">
        <v>15.428116085</v>
      </c>
      <c r="G319" s="280">
        <v>3910014.72</v>
      </c>
    </row>
    <row r="320" spans="1:7" ht="15">
      <c r="A320" s="244" t="s">
        <v>883</v>
      </c>
      <c r="B320" s="245" t="s">
        <v>884</v>
      </c>
      <c r="C320" s="280">
        <v>598631</v>
      </c>
      <c r="D320" s="280">
        <v>76832</v>
      </c>
      <c r="E320" s="280">
        <v>76832</v>
      </c>
      <c r="F320" s="823">
        <v>12.834617653</v>
      </c>
      <c r="G320" s="280">
        <v>30830.02</v>
      </c>
    </row>
    <row r="321" spans="1:7" ht="15">
      <c r="A321" s="244" t="s">
        <v>891</v>
      </c>
      <c r="B321" s="245" t="s">
        <v>892</v>
      </c>
      <c r="C321" s="280">
        <v>774451</v>
      </c>
      <c r="D321" s="280">
        <v>62914</v>
      </c>
      <c r="E321" s="280">
        <v>14370.26</v>
      </c>
      <c r="F321" s="823">
        <v>1.855541538</v>
      </c>
      <c r="G321" s="280">
        <v>5696.94</v>
      </c>
    </row>
    <row r="322" spans="1:7" ht="15">
      <c r="A322" s="250" t="s">
        <v>893</v>
      </c>
      <c r="B322" s="245" t="s">
        <v>894</v>
      </c>
      <c r="C322" s="280">
        <v>701708</v>
      </c>
      <c r="D322" s="280">
        <v>46011</v>
      </c>
      <c r="E322" s="280">
        <v>0</v>
      </c>
      <c r="F322" s="823">
        <v>0</v>
      </c>
      <c r="G322" s="280">
        <v>0</v>
      </c>
    </row>
    <row r="323" spans="1:7" ht="15">
      <c r="A323" s="250" t="s">
        <v>903</v>
      </c>
      <c r="B323" s="245" t="s">
        <v>904</v>
      </c>
      <c r="C323" s="280">
        <v>72743</v>
      </c>
      <c r="D323" s="280">
        <v>16903</v>
      </c>
      <c r="E323" s="280">
        <v>14370.26</v>
      </c>
      <c r="F323" s="823">
        <v>19.754835517</v>
      </c>
      <c r="G323" s="280">
        <v>5696.94</v>
      </c>
    </row>
    <row r="324" spans="1:7" ht="26.25">
      <c r="A324" s="244" t="s">
        <v>919</v>
      </c>
      <c r="B324" s="245" t="s">
        <v>920</v>
      </c>
      <c r="C324" s="280">
        <v>138048</v>
      </c>
      <c r="D324" s="280">
        <v>1746</v>
      </c>
      <c r="E324" s="280">
        <v>0</v>
      </c>
      <c r="F324" s="823">
        <v>0</v>
      </c>
      <c r="G324" s="280">
        <v>0</v>
      </c>
    </row>
    <row r="325" spans="1:7" ht="15">
      <c r="A325" s="250" t="s">
        <v>923</v>
      </c>
      <c r="B325" s="245" t="s">
        <v>924</v>
      </c>
      <c r="C325" s="280">
        <v>138048</v>
      </c>
      <c r="D325" s="280">
        <v>1746</v>
      </c>
      <c r="E325" s="280">
        <v>0</v>
      </c>
      <c r="F325" s="823">
        <v>0</v>
      </c>
      <c r="G325" s="280">
        <v>0</v>
      </c>
    </row>
    <row r="326" spans="1:7" ht="15">
      <c r="A326" s="244" t="s">
        <v>925</v>
      </c>
      <c r="B326" s="245" t="s">
        <v>926</v>
      </c>
      <c r="C326" s="280">
        <v>1929351</v>
      </c>
      <c r="D326" s="280">
        <v>28793</v>
      </c>
      <c r="E326" s="280">
        <v>21469.45</v>
      </c>
      <c r="F326" s="823">
        <v>1.11278093</v>
      </c>
      <c r="G326" s="280">
        <v>9060.99</v>
      </c>
    </row>
    <row r="327" spans="1:7" ht="51.75">
      <c r="A327" s="250" t="s">
        <v>933</v>
      </c>
      <c r="B327" s="245" t="s">
        <v>934</v>
      </c>
      <c r="C327" s="280">
        <v>221620</v>
      </c>
      <c r="D327" s="280">
        <v>25277</v>
      </c>
      <c r="E327" s="280">
        <v>21247.68</v>
      </c>
      <c r="F327" s="823">
        <v>9.587437957</v>
      </c>
      <c r="G327" s="280">
        <v>8839.22</v>
      </c>
    </row>
    <row r="328" spans="1:7" ht="15">
      <c r="A328" s="250" t="s">
        <v>1006</v>
      </c>
      <c r="B328" s="245" t="s">
        <v>1007</v>
      </c>
      <c r="C328" s="280">
        <v>1707731</v>
      </c>
      <c r="D328" s="280">
        <v>3516</v>
      </c>
      <c r="E328" s="280">
        <v>221.77</v>
      </c>
      <c r="F328" s="823">
        <v>0.012986237</v>
      </c>
      <c r="G328" s="280">
        <v>221.77</v>
      </c>
    </row>
    <row r="329" spans="1:7" ht="39">
      <c r="A329" s="251" t="s">
        <v>1008</v>
      </c>
      <c r="B329" s="245" t="s">
        <v>1009</v>
      </c>
      <c r="C329" s="280">
        <v>1707731</v>
      </c>
      <c r="D329" s="280">
        <v>3516</v>
      </c>
      <c r="E329" s="280">
        <v>221.77</v>
      </c>
      <c r="F329" s="823">
        <v>0.012986237</v>
      </c>
      <c r="G329" s="280">
        <v>221.77</v>
      </c>
    </row>
    <row r="330" spans="1:7" ht="15">
      <c r="A330" s="240" t="s">
        <v>935</v>
      </c>
      <c r="B330" s="245" t="s">
        <v>936</v>
      </c>
      <c r="C330" s="280">
        <v>7966927</v>
      </c>
      <c r="D330" s="280">
        <v>663988</v>
      </c>
      <c r="E330" s="280">
        <v>603413.48</v>
      </c>
      <c r="F330" s="823">
        <v>7.573980281</v>
      </c>
      <c r="G330" s="280">
        <v>252227.22</v>
      </c>
    </row>
    <row r="331" spans="1:7" ht="15">
      <c r="A331" s="244" t="s">
        <v>937</v>
      </c>
      <c r="B331" s="245" t="s">
        <v>938</v>
      </c>
      <c r="C331" s="280">
        <v>6901167</v>
      </c>
      <c r="D331" s="280">
        <v>652088</v>
      </c>
      <c r="E331" s="280">
        <v>596568.28</v>
      </c>
      <c r="F331" s="823">
        <v>8.644455061</v>
      </c>
      <c r="G331" s="280">
        <v>245382.02</v>
      </c>
    </row>
    <row r="332" spans="1:7" ht="26.25">
      <c r="A332" s="244" t="s">
        <v>943</v>
      </c>
      <c r="B332" s="245" t="s">
        <v>944</v>
      </c>
      <c r="C332" s="280">
        <v>1065760</v>
      </c>
      <c r="D332" s="280">
        <v>11900</v>
      </c>
      <c r="E332" s="280">
        <v>6845.2</v>
      </c>
      <c r="F332" s="823">
        <v>0.642283441</v>
      </c>
      <c r="G332" s="280">
        <v>6845.2</v>
      </c>
    </row>
    <row r="333" spans="1:7" ht="26.25">
      <c r="A333" s="250" t="s">
        <v>1016</v>
      </c>
      <c r="B333" s="245" t="s">
        <v>1017</v>
      </c>
      <c r="C333" s="280">
        <v>1065760</v>
      </c>
      <c r="D333" s="280">
        <v>11900</v>
      </c>
      <c r="E333" s="280">
        <v>6845.2</v>
      </c>
      <c r="F333" s="823">
        <v>0.642283441</v>
      </c>
      <c r="G333" s="280">
        <v>6845.2</v>
      </c>
    </row>
    <row r="334" spans="1:7" ht="15">
      <c r="A334" s="236"/>
      <c r="B334" s="236" t="s">
        <v>444</v>
      </c>
      <c r="C334" s="279">
        <v>0</v>
      </c>
      <c r="D334" s="279">
        <v>36484</v>
      </c>
      <c r="E334" s="279">
        <v>443633.099999998</v>
      </c>
      <c r="F334" s="822">
        <v>0</v>
      </c>
      <c r="G334" s="279">
        <v>-555464.32</v>
      </c>
    </row>
    <row r="335" spans="1:7" ht="15">
      <c r="A335" s="236" t="s">
        <v>984</v>
      </c>
      <c r="B335" s="236" t="s">
        <v>445</v>
      </c>
      <c r="C335" s="279">
        <v>0</v>
      </c>
      <c r="D335" s="279">
        <v>-36484</v>
      </c>
      <c r="E335" s="279">
        <v>-443633.099999998</v>
      </c>
      <c r="F335" s="822">
        <v>0</v>
      </c>
      <c r="G335" s="279">
        <v>555464.32</v>
      </c>
    </row>
    <row r="336" spans="1:7" ht="15">
      <c r="A336" s="240" t="s">
        <v>951</v>
      </c>
      <c r="B336" s="245" t="s">
        <v>510</v>
      </c>
      <c r="C336" s="280">
        <v>0</v>
      </c>
      <c r="D336" s="280">
        <v>-36484</v>
      </c>
      <c r="E336" s="280">
        <v>-443633.099999998</v>
      </c>
      <c r="F336" s="823">
        <v>0</v>
      </c>
      <c r="G336" s="280">
        <v>555464.32</v>
      </c>
    </row>
    <row r="337" spans="1:7" ht="26.25">
      <c r="A337" s="244" t="s">
        <v>953</v>
      </c>
      <c r="B337" s="245" t="s">
        <v>512</v>
      </c>
      <c r="C337" s="280">
        <v>0</v>
      </c>
      <c r="D337" s="280">
        <v>-36484</v>
      </c>
      <c r="E337" s="280">
        <v>0</v>
      </c>
      <c r="F337" s="823">
        <v>0</v>
      </c>
      <c r="G337" s="280">
        <v>0</v>
      </c>
    </row>
    <row r="338" spans="1:7" ht="15">
      <c r="A338" s="236" t="s">
        <v>1033</v>
      </c>
      <c r="B338" s="236" t="s">
        <v>1034</v>
      </c>
      <c r="C338" s="279"/>
      <c r="D338" s="279"/>
      <c r="E338" s="279"/>
      <c r="F338" s="822"/>
      <c r="G338" s="279"/>
    </row>
    <row r="339" spans="1:7" ht="15">
      <c r="A339" s="236" t="s">
        <v>845</v>
      </c>
      <c r="B339" s="236" t="s">
        <v>846</v>
      </c>
      <c r="C339" s="279">
        <v>320354599</v>
      </c>
      <c r="D339" s="279">
        <v>30524360</v>
      </c>
      <c r="E339" s="279">
        <v>30032212.48</v>
      </c>
      <c r="F339" s="822">
        <v>9.374678114</v>
      </c>
      <c r="G339" s="279">
        <v>12610961.96</v>
      </c>
    </row>
    <row r="340" spans="1:7" ht="26.25">
      <c r="A340" s="240" t="s">
        <v>847</v>
      </c>
      <c r="B340" s="245" t="s">
        <v>491</v>
      </c>
      <c r="C340" s="280">
        <v>6181261</v>
      </c>
      <c r="D340" s="280">
        <v>1044662</v>
      </c>
      <c r="E340" s="280">
        <v>877460.43</v>
      </c>
      <c r="F340" s="823">
        <v>14.195492311</v>
      </c>
      <c r="G340" s="280">
        <v>463340.39</v>
      </c>
    </row>
    <row r="341" spans="1:7" ht="15">
      <c r="A341" s="240" t="s">
        <v>848</v>
      </c>
      <c r="B341" s="245" t="s">
        <v>849</v>
      </c>
      <c r="C341" s="280">
        <v>13394537</v>
      </c>
      <c r="D341" s="280">
        <v>123836</v>
      </c>
      <c r="E341" s="280">
        <v>26712.61</v>
      </c>
      <c r="F341" s="823">
        <v>0.19942914</v>
      </c>
      <c r="G341" s="280">
        <v>20358.38</v>
      </c>
    </row>
    <row r="342" spans="1:7" ht="26.25">
      <c r="A342" s="244" t="s">
        <v>1002</v>
      </c>
      <c r="B342" s="245" t="s">
        <v>1003</v>
      </c>
      <c r="C342" s="280">
        <v>927271</v>
      </c>
      <c r="D342" s="280">
        <v>112621</v>
      </c>
      <c r="E342" s="280">
        <v>17290.22</v>
      </c>
      <c r="F342" s="823">
        <v>1.864635042</v>
      </c>
      <c r="G342" s="280">
        <v>17290.22</v>
      </c>
    </row>
    <row r="343" spans="1:7" ht="15">
      <c r="A343" s="240" t="s">
        <v>850</v>
      </c>
      <c r="B343" s="245" t="s">
        <v>493</v>
      </c>
      <c r="C343" s="280">
        <v>10799739</v>
      </c>
      <c r="D343" s="280">
        <v>237481</v>
      </c>
      <c r="E343" s="280">
        <v>9658.44</v>
      </c>
      <c r="F343" s="823">
        <v>0.089432161</v>
      </c>
      <c r="G343" s="280">
        <v>8117.19</v>
      </c>
    </row>
    <row r="344" spans="1:7" ht="15">
      <c r="A344" s="244" t="s">
        <v>696</v>
      </c>
      <c r="B344" s="245" t="s">
        <v>1024</v>
      </c>
      <c r="C344" s="280">
        <v>10799739</v>
      </c>
      <c r="D344" s="280">
        <v>237481</v>
      </c>
      <c r="E344" s="280">
        <v>9628.41</v>
      </c>
      <c r="F344" s="823">
        <v>0.089154099</v>
      </c>
      <c r="G344" s="280">
        <v>8087.16</v>
      </c>
    </row>
    <row r="345" spans="1:7" ht="15">
      <c r="A345" s="250" t="s">
        <v>1025</v>
      </c>
      <c r="B345" s="245" t="s">
        <v>1026</v>
      </c>
      <c r="C345" s="280">
        <v>10799739</v>
      </c>
      <c r="D345" s="280">
        <v>237481</v>
      </c>
      <c r="E345" s="280">
        <v>9628.41</v>
      </c>
      <c r="F345" s="823">
        <v>0.089154099</v>
      </c>
      <c r="G345" s="280">
        <v>8087.16</v>
      </c>
    </row>
    <row r="346" spans="1:7" ht="39">
      <c r="A346" s="251" t="s">
        <v>1027</v>
      </c>
      <c r="B346" s="245" t="s">
        <v>1028</v>
      </c>
      <c r="C346" s="280">
        <v>10799739</v>
      </c>
      <c r="D346" s="280">
        <v>237481</v>
      </c>
      <c r="E346" s="280">
        <v>9628.41</v>
      </c>
      <c r="F346" s="823">
        <v>0.089154099</v>
      </c>
      <c r="G346" s="280">
        <v>8087.16</v>
      </c>
    </row>
    <row r="347" spans="1:7" ht="39">
      <c r="A347" s="252" t="s">
        <v>1029</v>
      </c>
      <c r="B347" s="245" t="s">
        <v>1030</v>
      </c>
      <c r="C347" s="280">
        <v>10798197</v>
      </c>
      <c r="D347" s="280">
        <v>235939</v>
      </c>
      <c r="E347" s="280">
        <v>8087.16</v>
      </c>
      <c r="F347" s="823">
        <v>0.074893614</v>
      </c>
      <c r="G347" s="280">
        <v>8087.16</v>
      </c>
    </row>
    <row r="348" spans="1:7" ht="51.75">
      <c r="A348" s="252" t="s">
        <v>1031</v>
      </c>
      <c r="B348" s="245" t="s">
        <v>1032</v>
      </c>
      <c r="C348" s="280">
        <v>1542</v>
      </c>
      <c r="D348" s="280">
        <v>1542</v>
      </c>
      <c r="E348" s="280">
        <v>1541.25</v>
      </c>
      <c r="F348" s="823">
        <v>99.951361868</v>
      </c>
      <c r="G348" s="280">
        <v>0</v>
      </c>
    </row>
    <row r="349" spans="1:7" ht="15">
      <c r="A349" s="244" t="s">
        <v>698</v>
      </c>
      <c r="B349" s="245" t="s">
        <v>851</v>
      </c>
      <c r="C349" s="280">
        <v>0</v>
      </c>
      <c r="D349" s="280">
        <v>0</v>
      </c>
      <c r="E349" s="280">
        <v>30.03</v>
      </c>
      <c r="F349" s="823">
        <v>0</v>
      </c>
      <c r="G349" s="280">
        <v>30.03</v>
      </c>
    </row>
    <row r="350" spans="1:7" ht="15">
      <c r="A350" s="250" t="s">
        <v>852</v>
      </c>
      <c r="B350" s="245" t="s">
        <v>853</v>
      </c>
      <c r="C350" s="280">
        <v>0</v>
      </c>
      <c r="D350" s="280">
        <v>0</v>
      </c>
      <c r="E350" s="280">
        <v>30.03</v>
      </c>
      <c r="F350" s="823">
        <v>0</v>
      </c>
      <c r="G350" s="280">
        <v>30.03</v>
      </c>
    </row>
    <row r="351" spans="1:7" ht="15">
      <c r="A351" s="240" t="s">
        <v>854</v>
      </c>
      <c r="B351" s="245" t="s">
        <v>855</v>
      </c>
      <c r="C351" s="280">
        <v>289979062</v>
      </c>
      <c r="D351" s="280">
        <v>29118381</v>
      </c>
      <c r="E351" s="280">
        <v>29118381</v>
      </c>
      <c r="F351" s="823">
        <v>10.041546034</v>
      </c>
      <c r="G351" s="280">
        <v>12119146</v>
      </c>
    </row>
    <row r="352" spans="1:7" ht="26.25">
      <c r="A352" s="244" t="s">
        <v>856</v>
      </c>
      <c r="B352" s="245" t="s">
        <v>857</v>
      </c>
      <c r="C352" s="280">
        <v>260966807</v>
      </c>
      <c r="D352" s="280">
        <v>28331332</v>
      </c>
      <c r="E352" s="280">
        <v>28331332</v>
      </c>
      <c r="F352" s="823">
        <v>10.856297138</v>
      </c>
      <c r="G352" s="280">
        <v>11346603</v>
      </c>
    </row>
    <row r="353" spans="1:7" ht="26.25">
      <c r="A353" s="244" t="s">
        <v>1004</v>
      </c>
      <c r="B353" s="245" t="s">
        <v>1005</v>
      </c>
      <c r="C353" s="280">
        <v>29012255</v>
      </c>
      <c r="D353" s="280">
        <v>787049</v>
      </c>
      <c r="E353" s="280">
        <v>787049</v>
      </c>
      <c r="F353" s="823">
        <v>2.71281567</v>
      </c>
      <c r="G353" s="280">
        <v>772543</v>
      </c>
    </row>
    <row r="354" spans="1:7" ht="15">
      <c r="A354" s="236" t="s">
        <v>982</v>
      </c>
      <c r="B354" s="236" t="s">
        <v>983</v>
      </c>
      <c r="C354" s="279">
        <v>321993453</v>
      </c>
      <c r="D354" s="279">
        <v>33304053</v>
      </c>
      <c r="E354" s="279">
        <v>28325156.42</v>
      </c>
      <c r="F354" s="822">
        <v>8.796811288</v>
      </c>
      <c r="G354" s="279">
        <v>15335608.02</v>
      </c>
    </row>
    <row r="355" spans="1:7" ht="15">
      <c r="A355" s="240" t="s">
        <v>859</v>
      </c>
      <c r="B355" s="245" t="s">
        <v>860</v>
      </c>
      <c r="C355" s="280">
        <v>251727010</v>
      </c>
      <c r="D355" s="280">
        <v>31458065</v>
      </c>
      <c r="E355" s="280">
        <v>26833079.939999998</v>
      </c>
      <c r="F355" s="823">
        <v>10.65964934</v>
      </c>
      <c r="G355" s="280">
        <v>14409974.379999997</v>
      </c>
    </row>
    <row r="356" spans="1:7" ht="15">
      <c r="A356" s="244" t="s">
        <v>861</v>
      </c>
      <c r="B356" s="245" t="s">
        <v>862</v>
      </c>
      <c r="C356" s="280">
        <v>82163055</v>
      </c>
      <c r="D356" s="280">
        <v>10977455</v>
      </c>
      <c r="E356" s="280">
        <v>8800196.26</v>
      </c>
      <c r="F356" s="823">
        <v>10.710648795</v>
      </c>
      <c r="G356" s="280">
        <v>5362197.48</v>
      </c>
    </row>
    <row r="357" spans="1:7" ht="15">
      <c r="A357" s="250" t="s">
        <v>863</v>
      </c>
      <c r="B357" s="245" t="s">
        <v>864</v>
      </c>
      <c r="C357" s="280">
        <v>43204371</v>
      </c>
      <c r="D357" s="280">
        <v>6132042</v>
      </c>
      <c r="E357" s="280">
        <v>5272052.33</v>
      </c>
      <c r="F357" s="823">
        <v>12.202590173</v>
      </c>
      <c r="G357" s="280">
        <v>3155089.54</v>
      </c>
    </row>
    <row r="358" spans="1:7" ht="15">
      <c r="A358" s="251" t="s">
        <v>865</v>
      </c>
      <c r="B358" s="245" t="s">
        <v>866</v>
      </c>
      <c r="C358" s="280">
        <v>34720112</v>
      </c>
      <c r="D358" s="280">
        <v>4925529</v>
      </c>
      <c r="E358" s="280">
        <v>4280926.24</v>
      </c>
      <c r="F358" s="823">
        <v>12.329816908</v>
      </c>
      <c r="G358" s="280">
        <v>2535298.88</v>
      </c>
    </row>
    <row r="359" spans="1:7" ht="15">
      <c r="A359" s="250" t="s">
        <v>869</v>
      </c>
      <c r="B359" s="245" t="s">
        <v>870</v>
      </c>
      <c r="C359" s="280">
        <v>38958684</v>
      </c>
      <c r="D359" s="280">
        <v>4845413</v>
      </c>
      <c r="E359" s="280">
        <v>3528143.93</v>
      </c>
      <c r="F359" s="823">
        <v>9.056116808</v>
      </c>
      <c r="G359" s="280">
        <v>2207107.94</v>
      </c>
    </row>
    <row r="360" spans="1:7" ht="16.5">
      <c r="A360" s="244" t="s">
        <v>883</v>
      </c>
      <c r="B360" s="245" t="s">
        <v>1035</v>
      </c>
      <c r="C360" s="280">
        <v>6224210</v>
      </c>
      <c r="D360" s="280">
        <v>173000</v>
      </c>
      <c r="E360" s="280">
        <v>109076.11</v>
      </c>
      <c r="F360" s="823">
        <v>1.754644043</v>
      </c>
      <c r="G360" s="280">
        <v>-21348.98999999999</v>
      </c>
    </row>
    <row r="361" spans="1:7" ht="15">
      <c r="A361" s="244" t="s">
        <v>891</v>
      </c>
      <c r="B361" s="245" t="s">
        <v>892</v>
      </c>
      <c r="C361" s="280">
        <v>33683225</v>
      </c>
      <c r="D361" s="280">
        <v>4187827</v>
      </c>
      <c r="E361" s="280">
        <v>3830755.1</v>
      </c>
      <c r="F361" s="823">
        <v>11.372886949</v>
      </c>
      <c r="G361" s="280">
        <v>2072182.37</v>
      </c>
    </row>
    <row r="362" spans="1:7" ht="15">
      <c r="A362" s="250" t="s">
        <v>893</v>
      </c>
      <c r="B362" s="245" t="s">
        <v>894</v>
      </c>
      <c r="C362" s="280">
        <v>23053236</v>
      </c>
      <c r="D362" s="280">
        <v>2385590</v>
      </c>
      <c r="E362" s="280">
        <v>2133862.42</v>
      </c>
      <c r="F362" s="823">
        <v>9.256238126</v>
      </c>
      <c r="G362" s="280">
        <v>1001025.36</v>
      </c>
    </row>
    <row r="363" spans="1:7" ht="15">
      <c r="A363" s="250" t="s">
        <v>903</v>
      </c>
      <c r="B363" s="245" t="s">
        <v>904</v>
      </c>
      <c r="C363" s="280">
        <v>10629989</v>
      </c>
      <c r="D363" s="280">
        <v>1802237</v>
      </c>
      <c r="E363" s="280">
        <v>1696892.68</v>
      </c>
      <c r="F363" s="823">
        <v>15.96325904</v>
      </c>
      <c r="G363" s="280">
        <v>1071157.01</v>
      </c>
    </row>
    <row r="364" spans="1:7" ht="26.25">
      <c r="A364" s="244" t="s">
        <v>919</v>
      </c>
      <c r="B364" s="245" t="s">
        <v>920</v>
      </c>
      <c r="C364" s="280">
        <v>752769</v>
      </c>
      <c r="D364" s="280">
        <v>684269</v>
      </c>
      <c r="E364" s="280">
        <v>143779.75</v>
      </c>
      <c r="F364" s="823">
        <v>19.100115706</v>
      </c>
      <c r="G364" s="280">
        <v>125125.1</v>
      </c>
    </row>
    <row r="365" spans="1:7" ht="15">
      <c r="A365" s="250" t="s">
        <v>921</v>
      </c>
      <c r="B365" s="245" t="s">
        <v>922</v>
      </c>
      <c r="C365" s="280">
        <v>558392</v>
      </c>
      <c r="D365" s="280">
        <v>558392</v>
      </c>
      <c r="E365" s="280">
        <v>18654.65</v>
      </c>
      <c r="F365" s="823">
        <v>3.340780312</v>
      </c>
      <c r="G365" s="280">
        <v>0</v>
      </c>
    </row>
    <row r="366" spans="1:7" ht="15">
      <c r="A366" s="250" t="s">
        <v>923</v>
      </c>
      <c r="B366" s="245" t="s">
        <v>924</v>
      </c>
      <c r="C366" s="280">
        <v>194377</v>
      </c>
      <c r="D366" s="280">
        <v>125877</v>
      </c>
      <c r="E366" s="280">
        <v>125125.1</v>
      </c>
      <c r="F366" s="823">
        <v>64.372379448</v>
      </c>
      <c r="G366" s="280">
        <v>125125.1</v>
      </c>
    </row>
    <row r="367" spans="1:7" ht="15">
      <c r="A367" s="244" t="s">
        <v>925</v>
      </c>
      <c r="B367" s="245" t="s">
        <v>926</v>
      </c>
      <c r="C367" s="280">
        <v>128903751</v>
      </c>
      <c r="D367" s="280">
        <v>15435514</v>
      </c>
      <c r="E367" s="280">
        <v>13949272.72</v>
      </c>
      <c r="F367" s="823">
        <v>10.821463776</v>
      </c>
      <c r="G367" s="280">
        <v>6871818.42</v>
      </c>
    </row>
    <row r="368" spans="1:7" ht="15">
      <c r="A368" s="250" t="s">
        <v>927</v>
      </c>
      <c r="B368" s="245" t="s">
        <v>928</v>
      </c>
      <c r="C368" s="280">
        <v>456536</v>
      </c>
      <c r="D368" s="280">
        <v>164979</v>
      </c>
      <c r="E368" s="280">
        <v>94883.07</v>
      </c>
      <c r="F368" s="823">
        <v>20.783261342</v>
      </c>
      <c r="G368" s="280">
        <v>38394.85</v>
      </c>
    </row>
    <row r="369" spans="1:7" ht="26.25">
      <c r="A369" s="251" t="s">
        <v>995</v>
      </c>
      <c r="B369" s="245" t="s">
        <v>996</v>
      </c>
      <c r="C369" s="280">
        <v>456536</v>
      </c>
      <c r="D369" s="280">
        <v>164979</v>
      </c>
      <c r="E369" s="280">
        <v>94883.07</v>
      </c>
      <c r="F369" s="823">
        <v>20.783261342</v>
      </c>
      <c r="G369" s="280">
        <v>38394.85</v>
      </c>
    </row>
    <row r="370" spans="1:7" ht="39">
      <c r="A370" s="252" t="s">
        <v>997</v>
      </c>
      <c r="B370" s="245" t="s">
        <v>998</v>
      </c>
      <c r="C370" s="280">
        <v>371378</v>
      </c>
      <c r="D370" s="280">
        <v>81208</v>
      </c>
      <c r="E370" s="280">
        <v>65954</v>
      </c>
      <c r="F370" s="823">
        <v>17.759264146</v>
      </c>
      <c r="G370" s="280">
        <v>35097</v>
      </c>
    </row>
    <row r="371" spans="1:7" ht="39">
      <c r="A371" s="252" t="s">
        <v>1012</v>
      </c>
      <c r="B371" s="245" t="s">
        <v>1013</v>
      </c>
      <c r="C371" s="280">
        <v>85158</v>
      </c>
      <c r="D371" s="280">
        <v>83771</v>
      </c>
      <c r="E371" s="280">
        <v>28929.07</v>
      </c>
      <c r="F371" s="823">
        <v>33.971053806</v>
      </c>
      <c r="G371" s="280">
        <v>3297.85</v>
      </c>
    </row>
    <row r="372" spans="1:7" ht="51.75">
      <c r="A372" s="250" t="s">
        <v>933</v>
      </c>
      <c r="B372" s="245" t="s">
        <v>934</v>
      </c>
      <c r="C372" s="280">
        <v>115507689</v>
      </c>
      <c r="D372" s="280">
        <v>14544543</v>
      </c>
      <c r="E372" s="280">
        <v>13223729.15</v>
      </c>
      <c r="F372" s="823">
        <v>11.448354014</v>
      </c>
      <c r="G372" s="280">
        <v>6203800.92</v>
      </c>
    </row>
    <row r="373" spans="1:7" ht="15">
      <c r="A373" s="250" t="s">
        <v>1006</v>
      </c>
      <c r="B373" s="245" t="s">
        <v>1007</v>
      </c>
      <c r="C373" s="280">
        <v>12939526</v>
      </c>
      <c r="D373" s="280">
        <v>725992</v>
      </c>
      <c r="E373" s="280">
        <v>630660.5</v>
      </c>
      <c r="F373" s="823">
        <v>4.873907282</v>
      </c>
      <c r="G373" s="280">
        <v>629622.65</v>
      </c>
    </row>
    <row r="374" spans="1:7" ht="39">
      <c r="A374" s="251" t="s">
        <v>1008</v>
      </c>
      <c r="B374" s="245" t="s">
        <v>1009</v>
      </c>
      <c r="C374" s="280">
        <v>12939526</v>
      </c>
      <c r="D374" s="280">
        <v>725992</v>
      </c>
      <c r="E374" s="280">
        <v>630660.5</v>
      </c>
      <c r="F374" s="823">
        <v>4.873907282</v>
      </c>
      <c r="G374" s="280">
        <v>629622.65</v>
      </c>
    </row>
    <row r="375" spans="1:7" ht="15">
      <c r="A375" s="240" t="s">
        <v>935</v>
      </c>
      <c r="B375" s="245" t="s">
        <v>936</v>
      </c>
      <c r="C375" s="280">
        <v>70266443</v>
      </c>
      <c r="D375" s="280">
        <v>1845988</v>
      </c>
      <c r="E375" s="280">
        <v>1492076.48</v>
      </c>
      <c r="F375" s="823">
        <v>2.12345526</v>
      </c>
      <c r="G375" s="280">
        <v>925633.64</v>
      </c>
    </row>
    <row r="376" spans="1:7" ht="15">
      <c r="A376" s="244" t="s">
        <v>937</v>
      </c>
      <c r="B376" s="245" t="s">
        <v>938</v>
      </c>
      <c r="C376" s="280">
        <v>43644837</v>
      </c>
      <c r="D376" s="280">
        <v>1088319</v>
      </c>
      <c r="E376" s="280">
        <v>752447.24</v>
      </c>
      <c r="F376" s="823">
        <v>1.724023485</v>
      </c>
      <c r="G376" s="280">
        <v>318515</v>
      </c>
    </row>
    <row r="377" spans="1:7" ht="26.25">
      <c r="A377" s="244" t="s">
        <v>943</v>
      </c>
      <c r="B377" s="245" t="s">
        <v>944</v>
      </c>
      <c r="C377" s="280">
        <v>26621606</v>
      </c>
      <c r="D377" s="280">
        <v>757669</v>
      </c>
      <c r="E377" s="280">
        <v>739629.24</v>
      </c>
      <c r="F377" s="823">
        <v>2.778304359</v>
      </c>
      <c r="G377" s="280">
        <v>607118.64</v>
      </c>
    </row>
    <row r="378" spans="1:7" ht="15">
      <c r="A378" s="250" t="s">
        <v>945</v>
      </c>
      <c r="B378" s="245" t="s">
        <v>946</v>
      </c>
      <c r="C378" s="280">
        <v>9621606</v>
      </c>
      <c r="D378" s="280">
        <v>583991</v>
      </c>
      <c r="E378" s="280">
        <v>565952.6</v>
      </c>
      <c r="F378" s="823">
        <v>5.882101179</v>
      </c>
      <c r="G378" s="280">
        <v>446909.6</v>
      </c>
    </row>
    <row r="379" spans="1:7" ht="26.25">
      <c r="A379" s="251" t="s">
        <v>947</v>
      </c>
      <c r="B379" s="245" t="s">
        <v>948</v>
      </c>
      <c r="C379" s="280">
        <v>9621606</v>
      </c>
      <c r="D379" s="280">
        <v>583991</v>
      </c>
      <c r="E379" s="280">
        <v>565952.6</v>
      </c>
      <c r="F379" s="823">
        <v>5.882101179</v>
      </c>
      <c r="G379" s="280">
        <v>446909.6</v>
      </c>
    </row>
    <row r="380" spans="1:7" ht="26.25">
      <c r="A380" s="250" t="s">
        <v>1016</v>
      </c>
      <c r="B380" s="245" t="s">
        <v>1017</v>
      </c>
      <c r="C380" s="280">
        <v>17000000</v>
      </c>
      <c r="D380" s="280">
        <v>173678</v>
      </c>
      <c r="E380" s="280">
        <v>173676.64</v>
      </c>
      <c r="F380" s="823">
        <v>1.021627294</v>
      </c>
      <c r="G380" s="280">
        <v>160209.04</v>
      </c>
    </row>
    <row r="381" spans="1:7" ht="15">
      <c r="A381" s="236"/>
      <c r="B381" s="236" t="s">
        <v>444</v>
      </c>
      <c r="C381" s="279">
        <v>-1638854</v>
      </c>
      <c r="D381" s="279">
        <v>-2779693</v>
      </c>
      <c r="E381" s="279">
        <v>1707056.05999999</v>
      </c>
      <c r="F381" s="822">
        <v>-104.161570219</v>
      </c>
      <c r="G381" s="279">
        <v>-2724646.06</v>
      </c>
    </row>
    <row r="382" spans="1:7" ht="15">
      <c r="A382" s="236" t="s">
        <v>984</v>
      </c>
      <c r="B382" s="236" t="s">
        <v>445</v>
      </c>
      <c r="C382" s="279">
        <v>1638854</v>
      </c>
      <c r="D382" s="279">
        <v>2779693</v>
      </c>
      <c r="E382" s="279">
        <v>-1707056.05999999</v>
      </c>
      <c r="F382" s="822">
        <v>-104.161570219</v>
      </c>
      <c r="G382" s="279">
        <v>2724646.06</v>
      </c>
    </row>
    <row r="383" spans="1:7" ht="15">
      <c r="A383" s="240" t="s">
        <v>955</v>
      </c>
      <c r="B383" s="245" t="s">
        <v>450</v>
      </c>
      <c r="C383" s="280">
        <v>2603640</v>
      </c>
      <c r="D383" s="280">
        <v>433940</v>
      </c>
      <c r="E383" s="280">
        <v>255573.62</v>
      </c>
      <c r="F383" s="823">
        <v>9.816012198</v>
      </c>
      <c r="G383" s="280">
        <v>141413.73</v>
      </c>
    </row>
    <row r="384" spans="1:7" ht="15">
      <c r="A384" s="244" t="s">
        <v>1020</v>
      </c>
      <c r="B384" s="245" t="s">
        <v>1021</v>
      </c>
      <c r="C384" s="280">
        <v>2603640</v>
      </c>
      <c r="D384" s="280">
        <v>433940</v>
      </c>
      <c r="E384" s="280">
        <v>255573.62</v>
      </c>
      <c r="F384" s="823">
        <v>9.816012198</v>
      </c>
      <c r="G384" s="280">
        <v>141413.73</v>
      </c>
    </row>
    <row r="385" spans="1:7" ht="15">
      <c r="A385" s="240" t="s">
        <v>957</v>
      </c>
      <c r="B385" s="245" t="s">
        <v>449</v>
      </c>
      <c r="C385" s="280">
        <v>-3999814</v>
      </c>
      <c r="D385" s="280">
        <v>-557940</v>
      </c>
      <c r="E385" s="280">
        <v>-155465.17</v>
      </c>
      <c r="F385" s="823">
        <v>3.886809987</v>
      </c>
      <c r="G385" s="280">
        <v>-74085.9</v>
      </c>
    </row>
    <row r="386" spans="1:7" ht="15">
      <c r="A386" s="244" t="s">
        <v>1036</v>
      </c>
      <c r="B386" s="245" t="s">
        <v>1037</v>
      </c>
      <c r="C386" s="280">
        <v>0</v>
      </c>
      <c r="D386" s="280">
        <v>0</v>
      </c>
      <c r="E386" s="280">
        <v>16</v>
      </c>
      <c r="F386" s="823">
        <v>0</v>
      </c>
      <c r="G386" s="280">
        <v>16</v>
      </c>
    </row>
    <row r="387" spans="1:7" ht="16.5">
      <c r="A387" s="244" t="s">
        <v>1038</v>
      </c>
      <c r="B387" s="245" t="s">
        <v>1039</v>
      </c>
      <c r="C387" s="280">
        <v>-3999814</v>
      </c>
      <c r="D387" s="280">
        <v>-557940</v>
      </c>
      <c r="E387" s="280">
        <v>-155481.17</v>
      </c>
      <c r="F387" s="823">
        <v>3.887210005</v>
      </c>
      <c r="G387" s="280">
        <v>-74101.9</v>
      </c>
    </row>
    <row r="388" spans="1:7" ht="15">
      <c r="A388" s="240" t="s">
        <v>951</v>
      </c>
      <c r="B388" s="245" t="s">
        <v>510</v>
      </c>
      <c r="C388" s="280">
        <v>3035028</v>
      </c>
      <c r="D388" s="280">
        <v>2903693</v>
      </c>
      <c r="E388" s="280">
        <v>-1807164.50999999</v>
      </c>
      <c r="F388" s="823">
        <v>-59.543586089</v>
      </c>
      <c r="G388" s="280">
        <v>2657318.23</v>
      </c>
    </row>
    <row r="389" spans="1:7" ht="15" customHeight="1">
      <c r="A389" s="244" t="s">
        <v>952</v>
      </c>
      <c r="B389" s="245" t="s">
        <v>511</v>
      </c>
      <c r="C389" s="280">
        <v>130000</v>
      </c>
      <c r="D389" s="280">
        <v>127631</v>
      </c>
      <c r="E389" s="280">
        <v>-40797.18</v>
      </c>
      <c r="F389" s="823">
        <v>-31.382446154</v>
      </c>
      <c r="G389" s="280">
        <v>-30797.18</v>
      </c>
    </row>
    <row r="390" spans="1:7" ht="26.25">
      <c r="A390" s="244" t="s">
        <v>953</v>
      </c>
      <c r="B390" s="245" t="s">
        <v>512</v>
      </c>
      <c r="C390" s="280">
        <v>2905028</v>
      </c>
      <c r="D390" s="280">
        <v>2776062</v>
      </c>
      <c r="E390" s="280">
        <v>-3040430.5</v>
      </c>
      <c r="F390" s="823">
        <v>-104.660970566</v>
      </c>
      <c r="G390" s="280">
        <v>-24408.67</v>
      </c>
    </row>
    <row r="391" spans="1:7" ht="26.25">
      <c r="A391" s="244" t="s">
        <v>954</v>
      </c>
      <c r="B391" s="245" t="s">
        <v>515</v>
      </c>
      <c r="C391" s="280">
        <v>-2603640</v>
      </c>
      <c r="D391" s="280">
        <v>-433940</v>
      </c>
      <c r="E391" s="280">
        <v>-255573.62</v>
      </c>
      <c r="F391" s="823">
        <v>9.816012198</v>
      </c>
      <c r="G391" s="280">
        <v>-141413.73</v>
      </c>
    </row>
    <row r="392" spans="1:7" ht="15">
      <c r="A392" s="236" t="s">
        <v>1040</v>
      </c>
      <c r="B392" s="236" t="s">
        <v>1041</v>
      </c>
      <c r="C392" s="279"/>
      <c r="D392" s="279"/>
      <c r="E392" s="279"/>
      <c r="F392" s="822"/>
      <c r="G392" s="279"/>
    </row>
    <row r="393" spans="1:7" ht="15">
      <c r="A393" s="236" t="s">
        <v>845</v>
      </c>
      <c r="B393" s="236" t="s">
        <v>846</v>
      </c>
      <c r="C393" s="279">
        <v>373244925</v>
      </c>
      <c r="D393" s="279">
        <v>55155623</v>
      </c>
      <c r="E393" s="279">
        <v>55519698.14</v>
      </c>
      <c r="F393" s="822">
        <v>14.874870205</v>
      </c>
      <c r="G393" s="279">
        <v>39322440.39</v>
      </c>
    </row>
    <row r="394" spans="1:7" ht="26.25">
      <c r="A394" s="240" t="s">
        <v>847</v>
      </c>
      <c r="B394" s="245" t="s">
        <v>491</v>
      </c>
      <c r="C394" s="280">
        <v>7495265</v>
      </c>
      <c r="D394" s="280">
        <v>632802</v>
      </c>
      <c r="E394" s="280">
        <v>982082.99</v>
      </c>
      <c r="F394" s="823">
        <v>13.102712046</v>
      </c>
      <c r="G394" s="280">
        <v>618620.24</v>
      </c>
    </row>
    <row r="395" spans="1:7" ht="15">
      <c r="A395" s="240" t="s">
        <v>848</v>
      </c>
      <c r="B395" s="245" t="s">
        <v>849</v>
      </c>
      <c r="C395" s="280">
        <v>338321</v>
      </c>
      <c r="D395" s="280">
        <v>0</v>
      </c>
      <c r="E395" s="280">
        <v>0</v>
      </c>
      <c r="F395" s="823">
        <v>0</v>
      </c>
      <c r="G395" s="280">
        <v>0</v>
      </c>
    </row>
    <row r="396" spans="1:7" ht="26.25">
      <c r="A396" s="244" t="s">
        <v>1002</v>
      </c>
      <c r="B396" s="245" t="s">
        <v>1003</v>
      </c>
      <c r="C396" s="280">
        <v>333009</v>
      </c>
      <c r="D396" s="280">
        <v>0</v>
      </c>
      <c r="E396" s="280">
        <v>0</v>
      </c>
      <c r="F396" s="823">
        <v>0</v>
      </c>
      <c r="G396" s="280">
        <v>0</v>
      </c>
    </row>
    <row r="397" spans="1:7" ht="15">
      <c r="A397" s="240" t="s">
        <v>850</v>
      </c>
      <c r="B397" s="245" t="s">
        <v>493</v>
      </c>
      <c r="C397" s="280">
        <v>0</v>
      </c>
      <c r="D397" s="280">
        <v>0</v>
      </c>
      <c r="E397" s="280">
        <v>14794.15</v>
      </c>
      <c r="F397" s="823">
        <v>0</v>
      </c>
      <c r="G397" s="280">
        <v>14794.15</v>
      </c>
    </row>
    <row r="398" spans="1:7" ht="15">
      <c r="A398" s="244" t="s">
        <v>698</v>
      </c>
      <c r="B398" s="245" t="s">
        <v>851</v>
      </c>
      <c r="C398" s="280">
        <v>0</v>
      </c>
      <c r="D398" s="280">
        <v>0</v>
      </c>
      <c r="E398" s="280">
        <v>14794.15</v>
      </c>
      <c r="F398" s="823">
        <v>0</v>
      </c>
      <c r="G398" s="280">
        <v>14794.15</v>
      </c>
    </row>
    <row r="399" spans="1:7" ht="15">
      <c r="A399" s="250" t="s">
        <v>852</v>
      </c>
      <c r="B399" s="245" t="s">
        <v>853</v>
      </c>
      <c r="C399" s="280">
        <v>0</v>
      </c>
      <c r="D399" s="280">
        <v>0</v>
      </c>
      <c r="E399" s="280">
        <v>14794.15</v>
      </c>
      <c r="F399" s="823">
        <v>0</v>
      </c>
      <c r="G399" s="280">
        <v>14794.15</v>
      </c>
    </row>
    <row r="400" spans="1:7" ht="15">
      <c r="A400" s="240" t="s">
        <v>854</v>
      </c>
      <c r="B400" s="245" t="s">
        <v>855</v>
      </c>
      <c r="C400" s="280">
        <v>365411339</v>
      </c>
      <c r="D400" s="280">
        <v>54522821</v>
      </c>
      <c r="E400" s="280">
        <v>54522821</v>
      </c>
      <c r="F400" s="823">
        <v>14.920943928</v>
      </c>
      <c r="G400" s="280">
        <v>38689026</v>
      </c>
    </row>
    <row r="401" spans="1:7" ht="26.25">
      <c r="A401" s="244" t="s">
        <v>856</v>
      </c>
      <c r="B401" s="245" t="s">
        <v>857</v>
      </c>
      <c r="C401" s="280">
        <v>359814624</v>
      </c>
      <c r="D401" s="280">
        <v>54376166</v>
      </c>
      <c r="E401" s="280">
        <v>54376166</v>
      </c>
      <c r="F401" s="823">
        <v>15.112272368</v>
      </c>
      <c r="G401" s="280">
        <v>38578671</v>
      </c>
    </row>
    <row r="402" spans="1:7" ht="26.25">
      <c r="A402" s="244" t="s">
        <v>1004</v>
      </c>
      <c r="B402" s="245" t="s">
        <v>1005</v>
      </c>
      <c r="C402" s="280">
        <v>5596715</v>
      </c>
      <c r="D402" s="280">
        <v>146655</v>
      </c>
      <c r="E402" s="280">
        <v>146655</v>
      </c>
      <c r="F402" s="823">
        <v>2.620376417</v>
      </c>
      <c r="G402" s="280">
        <v>110355</v>
      </c>
    </row>
    <row r="403" spans="1:7" ht="15">
      <c r="A403" s="236" t="s">
        <v>982</v>
      </c>
      <c r="B403" s="236" t="s">
        <v>983</v>
      </c>
      <c r="C403" s="279">
        <v>372155777</v>
      </c>
      <c r="D403" s="279">
        <v>55241333</v>
      </c>
      <c r="E403" s="279">
        <v>54523142.82</v>
      </c>
      <c r="F403" s="822">
        <v>14.650623795</v>
      </c>
      <c r="G403" s="279">
        <v>39624764.11</v>
      </c>
    </row>
    <row r="404" spans="1:7" ht="15">
      <c r="A404" s="240" t="s">
        <v>859</v>
      </c>
      <c r="B404" s="245" t="s">
        <v>860</v>
      </c>
      <c r="C404" s="280">
        <v>366171742</v>
      </c>
      <c r="D404" s="280">
        <v>55189483</v>
      </c>
      <c r="E404" s="280">
        <v>54493406.7</v>
      </c>
      <c r="F404" s="823">
        <v>14.881925733</v>
      </c>
      <c r="G404" s="280">
        <v>39613839.59</v>
      </c>
    </row>
    <row r="405" spans="1:7" ht="15">
      <c r="A405" s="244" t="s">
        <v>861</v>
      </c>
      <c r="B405" s="245" t="s">
        <v>862</v>
      </c>
      <c r="C405" s="280">
        <v>41616137</v>
      </c>
      <c r="D405" s="280">
        <v>4468479</v>
      </c>
      <c r="E405" s="280">
        <v>4273499.94</v>
      </c>
      <c r="F405" s="823">
        <v>10.268853017</v>
      </c>
      <c r="G405" s="280">
        <v>2490038</v>
      </c>
    </row>
    <row r="406" spans="1:7" ht="15">
      <c r="A406" s="250" t="s">
        <v>863</v>
      </c>
      <c r="B406" s="245" t="s">
        <v>864</v>
      </c>
      <c r="C406" s="280">
        <v>26380311</v>
      </c>
      <c r="D406" s="280">
        <v>2646090</v>
      </c>
      <c r="E406" s="280">
        <v>2540795.91</v>
      </c>
      <c r="F406" s="823">
        <v>9.631409994</v>
      </c>
      <c r="G406" s="280">
        <v>1854955.62</v>
      </c>
    </row>
    <row r="407" spans="1:7" ht="15">
      <c r="A407" s="251" t="s">
        <v>865</v>
      </c>
      <c r="B407" s="245" t="s">
        <v>866</v>
      </c>
      <c r="C407" s="280">
        <v>20666924</v>
      </c>
      <c r="D407" s="280">
        <v>2135106</v>
      </c>
      <c r="E407" s="280">
        <v>2063119.93</v>
      </c>
      <c r="F407" s="823">
        <v>9.98271407</v>
      </c>
      <c r="G407" s="280">
        <v>1470923.71</v>
      </c>
    </row>
    <row r="408" spans="1:7" ht="15">
      <c r="A408" s="250" t="s">
        <v>869</v>
      </c>
      <c r="B408" s="245" t="s">
        <v>870</v>
      </c>
      <c r="C408" s="280">
        <v>15235826</v>
      </c>
      <c r="D408" s="280">
        <v>1822389</v>
      </c>
      <c r="E408" s="280">
        <v>1732704.03</v>
      </c>
      <c r="F408" s="823">
        <v>11.372563785</v>
      </c>
      <c r="G408" s="280">
        <v>635082.38</v>
      </c>
    </row>
    <row r="409" spans="1:7" ht="15">
      <c r="A409" s="244" t="s">
        <v>891</v>
      </c>
      <c r="B409" s="245" t="s">
        <v>892</v>
      </c>
      <c r="C409" s="280">
        <v>291946432</v>
      </c>
      <c r="D409" s="280">
        <v>45310994</v>
      </c>
      <c r="E409" s="280">
        <v>45115134.55</v>
      </c>
      <c r="F409" s="823">
        <v>15.45322347</v>
      </c>
      <c r="G409" s="280">
        <v>33148818.11</v>
      </c>
    </row>
    <row r="410" spans="1:7" ht="15">
      <c r="A410" s="250" t="s">
        <v>893</v>
      </c>
      <c r="B410" s="245" t="s">
        <v>894</v>
      </c>
      <c r="C410" s="280">
        <v>291946432</v>
      </c>
      <c r="D410" s="280">
        <v>45310994</v>
      </c>
      <c r="E410" s="280">
        <v>45115134.55</v>
      </c>
      <c r="F410" s="823">
        <v>15.45322347</v>
      </c>
      <c r="G410" s="280">
        <v>33148818.11</v>
      </c>
    </row>
    <row r="411" spans="1:7" ht="26.25">
      <c r="A411" s="244" t="s">
        <v>919</v>
      </c>
      <c r="B411" s="245" t="s">
        <v>920</v>
      </c>
      <c r="C411" s="280">
        <v>172510</v>
      </c>
      <c r="D411" s="280">
        <v>2350</v>
      </c>
      <c r="E411" s="280">
        <v>2338.23</v>
      </c>
      <c r="F411" s="823">
        <v>1.355417077</v>
      </c>
      <c r="G411" s="280">
        <v>2338.23</v>
      </c>
    </row>
    <row r="412" spans="1:7" ht="15">
      <c r="A412" s="250" t="s">
        <v>923</v>
      </c>
      <c r="B412" s="245" t="s">
        <v>924</v>
      </c>
      <c r="C412" s="280">
        <v>172510</v>
      </c>
      <c r="D412" s="280">
        <v>2350</v>
      </c>
      <c r="E412" s="280">
        <v>2338.23</v>
      </c>
      <c r="F412" s="823">
        <v>1.355417077</v>
      </c>
      <c r="G412" s="280">
        <v>2338.23</v>
      </c>
    </row>
    <row r="413" spans="1:7" ht="15">
      <c r="A413" s="244" t="s">
        <v>925</v>
      </c>
      <c r="B413" s="245" t="s">
        <v>926</v>
      </c>
      <c r="C413" s="280">
        <v>32436663</v>
      </c>
      <c r="D413" s="280">
        <v>5407660</v>
      </c>
      <c r="E413" s="280">
        <v>5102433.98</v>
      </c>
      <c r="F413" s="823">
        <v>15.730452852</v>
      </c>
      <c r="G413" s="280">
        <v>3972645.25</v>
      </c>
    </row>
    <row r="414" spans="1:7" ht="51.75">
      <c r="A414" s="250" t="s">
        <v>933</v>
      </c>
      <c r="B414" s="245" t="s">
        <v>934</v>
      </c>
      <c r="C414" s="280">
        <v>26838406</v>
      </c>
      <c r="D414" s="280">
        <v>5261005</v>
      </c>
      <c r="E414" s="280">
        <v>4965938.76</v>
      </c>
      <c r="F414" s="823">
        <v>18.503106183</v>
      </c>
      <c r="G414" s="280">
        <v>3836150.03</v>
      </c>
    </row>
    <row r="415" spans="1:7" ht="15">
      <c r="A415" s="250" t="s">
        <v>1006</v>
      </c>
      <c r="B415" s="245" t="s">
        <v>1007</v>
      </c>
      <c r="C415" s="280">
        <v>5598257</v>
      </c>
      <c r="D415" s="280">
        <v>146655</v>
      </c>
      <c r="E415" s="280">
        <v>136495.22</v>
      </c>
      <c r="F415" s="823">
        <v>2.438173524</v>
      </c>
      <c r="G415" s="280">
        <v>136495.22</v>
      </c>
    </row>
    <row r="416" spans="1:7" ht="39">
      <c r="A416" s="251" t="s">
        <v>1008</v>
      </c>
      <c r="B416" s="245" t="s">
        <v>1009</v>
      </c>
      <c r="C416" s="280">
        <v>5598257</v>
      </c>
      <c r="D416" s="280">
        <v>146655</v>
      </c>
      <c r="E416" s="280">
        <v>136495.22</v>
      </c>
      <c r="F416" s="823">
        <v>2.438173524</v>
      </c>
      <c r="G416" s="280">
        <v>136495.22</v>
      </c>
    </row>
    <row r="417" spans="1:7" ht="15">
      <c r="A417" s="240" t="s">
        <v>935</v>
      </c>
      <c r="B417" s="245" t="s">
        <v>936</v>
      </c>
      <c r="C417" s="280">
        <v>5984035</v>
      </c>
      <c r="D417" s="280">
        <v>51850</v>
      </c>
      <c r="E417" s="280">
        <v>29736.12</v>
      </c>
      <c r="F417" s="823">
        <v>0.496924233</v>
      </c>
      <c r="G417" s="280">
        <v>10924.52</v>
      </c>
    </row>
    <row r="418" spans="1:7" ht="15">
      <c r="A418" s="244" t="s">
        <v>937</v>
      </c>
      <c r="B418" s="245" t="s">
        <v>938</v>
      </c>
      <c r="C418" s="280">
        <v>5652568</v>
      </c>
      <c r="D418" s="280">
        <v>51850</v>
      </c>
      <c r="E418" s="280">
        <v>29736.12</v>
      </c>
      <c r="F418" s="823">
        <v>0.526063906</v>
      </c>
      <c r="G418" s="280">
        <v>10924.52</v>
      </c>
    </row>
    <row r="419" spans="1:7" ht="26.25">
      <c r="A419" s="244" t="s">
        <v>943</v>
      </c>
      <c r="B419" s="245" t="s">
        <v>944</v>
      </c>
      <c r="C419" s="280">
        <v>331467</v>
      </c>
      <c r="D419" s="280">
        <v>0</v>
      </c>
      <c r="E419" s="280">
        <v>0</v>
      </c>
      <c r="F419" s="823">
        <v>0</v>
      </c>
      <c r="G419" s="280">
        <v>0</v>
      </c>
    </row>
    <row r="420" spans="1:7" ht="26.25">
      <c r="A420" s="250" t="s">
        <v>1016</v>
      </c>
      <c r="B420" s="245" t="s">
        <v>1017</v>
      </c>
      <c r="C420" s="280">
        <v>331467</v>
      </c>
      <c r="D420" s="280">
        <v>0</v>
      </c>
      <c r="E420" s="280">
        <v>0</v>
      </c>
      <c r="F420" s="823">
        <v>0</v>
      </c>
      <c r="G420" s="280">
        <v>0</v>
      </c>
    </row>
    <row r="421" spans="1:7" ht="15">
      <c r="A421" s="236"/>
      <c r="B421" s="236" t="s">
        <v>444</v>
      </c>
      <c r="C421" s="279">
        <v>1089148</v>
      </c>
      <c r="D421" s="279">
        <v>-85710</v>
      </c>
      <c r="E421" s="279">
        <v>996555.32</v>
      </c>
      <c r="F421" s="822">
        <v>91.498613595</v>
      </c>
      <c r="G421" s="279">
        <v>-302323.719999991</v>
      </c>
    </row>
    <row r="422" spans="1:7" ht="15">
      <c r="A422" s="236" t="s">
        <v>984</v>
      </c>
      <c r="B422" s="236" t="s">
        <v>445</v>
      </c>
      <c r="C422" s="279">
        <v>-1089148</v>
      </c>
      <c r="D422" s="279">
        <v>85710</v>
      </c>
      <c r="E422" s="279">
        <v>-996555.32</v>
      </c>
      <c r="F422" s="822">
        <v>91.498613595</v>
      </c>
      <c r="G422" s="279">
        <v>302323.719999991</v>
      </c>
    </row>
    <row r="423" spans="1:7" ht="15">
      <c r="A423" s="240" t="s">
        <v>951</v>
      </c>
      <c r="B423" s="245" t="s">
        <v>510</v>
      </c>
      <c r="C423" s="280">
        <v>-1089148</v>
      </c>
      <c r="D423" s="280">
        <v>85710</v>
      </c>
      <c r="E423" s="280">
        <v>-996555.32</v>
      </c>
      <c r="F423" s="823">
        <v>91.498613595</v>
      </c>
      <c r="G423" s="280">
        <v>302323.719999991</v>
      </c>
    </row>
    <row r="424" spans="1:7" ht="39">
      <c r="A424" s="244" t="s">
        <v>952</v>
      </c>
      <c r="B424" s="245" t="s">
        <v>511</v>
      </c>
      <c r="C424" s="280">
        <v>-1096305</v>
      </c>
      <c r="D424" s="280">
        <v>85210</v>
      </c>
      <c r="E424" s="280">
        <v>-184958</v>
      </c>
      <c r="F424" s="823">
        <v>16.871034977</v>
      </c>
      <c r="G424" s="280">
        <v>0</v>
      </c>
    </row>
    <row r="425" spans="1:7" ht="26.25">
      <c r="A425" s="244" t="s">
        <v>953</v>
      </c>
      <c r="B425" s="245" t="s">
        <v>512</v>
      </c>
      <c r="C425" s="280">
        <v>7157</v>
      </c>
      <c r="D425" s="280">
        <v>500</v>
      </c>
      <c r="E425" s="280">
        <v>-4571</v>
      </c>
      <c r="F425" s="823">
        <v>-63.867542266</v>
      </c>
      <c r="G425" s="280">
        <v>-4571</v>
      </c>
    </row>
    <row r="426" spans="1:7" ht="15">
      <c r="A426" s="236" t="s">
        <v>1042</v>
      </c>
      <c r="B426" s="236" t="s">
        <v>1043</v>
      </c>
      <c r="C426" s="279"/>
      <c r="D426" s="279"/>
      <c r="E426" s="279"/>
      <c r="F426" s="822"/>
      <c r="G426" s="279"/>
    </row>
    <row r="427" spans="1:7" ht="15">
      <c r="A427" s="236" t="s">
        <v>845</v>
      </c>
      <c r="B427" s="236" t="s">
        <v>846</v>
      </c>
      <c r="C427" s="279">
        <v>457974056</v>
      </c>
      <c r="D427" s="279">
        <v>59489341</v>
      </c>
      <c r="E427" s="279">
        <v>59415956.66</v>
      </c>
      <c r="F427" s="822">
        <v>12.97365121</v>
      </c>
      <c r="G427" s="279">
        <v>22662669.88</v>
      </c>
    </row>
    <row r="428" spans="1:7" ht="26.25">
      <c r="A428" s="240" t="s">
        <v>847</v>
      </c>
      <c r="B428" s="245" t="s">
        <v>491</v>
      </c>
      <c r="C428" s="280">
        <v>994000</v>
      </c>
      <c r="D428" s="280">
        <v>172332</v>
      </c>
      <c r="E428" s="280">
        <v>98947.66</v>
      </c>
      <c r="F428" s="823">
        <v>9.954492958</v>
      </c>
      <c r="G428" s="280">
        <v>74243.88</v>
      </c>
    </row>
    <row r="429" spans="1:7" ht="15">
      <c r="A429" s="240" t="s">
        <v>848</v>
      </c>
      <c r="B429" s="245" t="s">
        <v>849</v>
      </c>
      <c r="C429" s="280">
        <v>31388090</v>
      </c>
      <c r="D429" s="280">
        <v>0</v>
      </c>
      <c r="E429" s="280">
        <v>0</v>
      </c>
      <c r="F429" s="823">
        <v>0</v>
      </c>
      <c r="G429" s="280">
        <v>0</v>
      </c>
    </row>
    <row r="430" spans="1:7" ht="26.25">
      <c r="A430" s="244" t="s">
        <v>1002</v>
      </c>
      <c r="B430" s="245" t="s">
        <v>1003</v>
      </c>
      <c r="C430" s="280">
        <v>10150064</v>
      </c>
      <c r="D430" s="280">
        <v>0</v>
      </c>
      <c r="E430" s="280">
        <v>0</v>
      </c>
      <c r="F430" s="823">
        <v>0</v>
      </c>
      <c r="G430" s="280">
        <v>0</v>
      </c>
    </row>
    <row r="431" spans="1:7" ht="15">
      <c r="A431" s="240" t="s">
        <v>854</v>
      </c>
      <c r="B431" s="245" t="s">
        <v>855</v>
      </c>
      <c r="C431" s="280">
        <v>425591966</v>
      </c>
      <c r="D431" s="280">
        <v>59317009</v>
      </c>
      <c r="E431" s="280">
        <v>59317009</v>
      </c>
      <c r="F431" s="823">
        <v>13.937530249</v>
      </c>
      <c r="G431" s="280">
        <v>22588426</v>
      </c>
    </row>
    <row r="432" spans="1:7" ht="26.25">
      <c r="A432" s="244" t="s">
        <v>856</v>
      </c>
      <c r="B432" s="245" t="s">
        <v>857</v>
      </c>
      <c r="C432" s="280">
        <v>341084851</v>
      </c>
      <c r="D432" s="280">
        <v>54725855</v>
      </c>
      <c r="E432" s="280">
        <v>54725855</v>
      </c>
      <c r="F432" s="823">
        <v>16.044645442</v>
      </c>
      <c r="G432" s="280">
        <v>17997272</v>
      </c>
    </row>
    <row r="433" spans="1:7" ht="26.25">
      <c r="A433" s="244" t="s">
        <v>1004</v>
      </c>
      <c r="B433" s="245" t="s">
        <v>1005</v>
      </c>
      <c r="C433" s="280">
        <v>84507115</v>
      </c>
      <c r="D433" s="280">
        <v>4591154</v>
      </c>
      <c r="E433" s="280">
        <v>4591154</v>
      </c>
      <c r="F433" s="823">
        <v>5.43286089</v>
      </c>
      <c r="G433" s="280">
        <v>4591154</v>
      </c>
    </row>
    <row r="434" spans="1:7" ht="15">
      <c r="A434" s="236" t="s">
        <v>982</v>
      </c>
      <c r="B434" s="236" t="s">
        <v>983</v>
      </c>
      <c r="C434" s="279">
        <v>458276640</v>
      </c>
      <c r="D434" s="279">
        <v>59493003</v>
      </c>
      <c r="E434" s="279">
        <v>58733277.25</v>
      </c>
      <c r="F434" s="822">
        <v>12.816118502</v>
      </c>
      <c r="G434" s="279">
        <v>22497081.27</v>
      </c>
    </row>
    <row r="435" spans="1:7" ht="15">
      <c r="A435" s="240" t="s">
        <v>859</v>
      </c>
      <c r="B435" s="245" t="s">
        <v>860</v>
      </c>
      <c r="C435" s="280">
        <v>169820183</v>
      </c>
      <c r="D435" s="280">
        <v>30121163</v>
      </c>
      <c r="E435" s="280">
        <v>29431319.47</v>
      </c>
      <c r="F435" s="823">
        <v>17.330872544</v>
      </c>
      <c r="G435" s="280">
        <v>16248012.93</v>
      </c>
    </row>
    <row r="436" spans="1:7" ht="15">
      <c r="A436" s="244" t="s">
        <v>861</v>
      </c>
      <c r="B436" s="245" t="s">
        <v>862</v>
      </c>
      <c r="C436" s="280">
        <v>59540357</v>
      </c>
      <c r="D436" s="280">
        <v>15137802</v>
      </c>
      <c r="E436" s="280">
        <v>14609960.7</v>
      </c>
      <c r="F436" s="823">
        <v>24.537912495</v>
      </c>
      <c r="G436" s="280">
        <v>8475674.72</v>
      </c>
    </row>
    <row r="437" spans="1:7" ht="15">
      <c r="A437" s="250" t="s">
        <v>863</v>
      </c>
      <c r="B437" s="245" t="s">
        <v>864</v>
      </c>
      <c r="C437" s="280">
        <v>2071969</v>
      </c>
      <c r="D437" s="280">
        <v>389574</v>
      </c>
      <c r="E437" s="280">
        <v>292176.56</v>
      </c>
      <c r="F437" s="823">
        <v>14.101396305</v>
      </c>
      <c r="G437" s="280">
        <v>201806.09</v>
      </c>
    </row>
    <row r="438" spans="1:7" ht="15">
      <c r="A438" s="251" t="s">
        <v>865</v>
      </c>
      <c r="B438" s="245" t="s">
        <v>866</v>
      </c>
      <c r="C438" s="280">
        <v>1636556</v>
      </c>
      <c r="D438" s="280">
        <v>298756</v>
      </c>
      <c r="E438" s="280">
        <v>233933.25</v>
      </c>
      <c r="F438" s="823">
        <v>14.294240466</v>
      </c>
      <c r="G438" s="280">
        <v>171347.36</v>
      </c>
    </row>
    <row r="439" spans="1:7" ht="15">
      <c r="A439" s="250" t="s">
        <v>869</v>
      </c>
      <c r="B439" s="245" t="s">
        <v>870</v>
      </c>
      <c r="C439" s="280">
        <v>57468388</v>
      </c>
      <c r="D439" s="280">
        <v>14748228</v>
      </c>
      <c r="E439" s="280">
        <v>14317784.14</v>
      </c>
      <c r="F439" s="823">
        <v>24.914191329</v>
      </c>
      <c r="G439" s="280">
        <v>8273868.63</v>
      </c>
    </row>
    <row r="440" spans="1:7" ht="15">
      <c r="A440" s="244" t="s">
        <v>883</v>
      </c>
      <c r="B440" s="245" t="s">
        <v>884</v>
      </c>
      <c r="C440" s="280">
        <v>78490</v>
      </c>
      <c r="D440" s="280">
        <v>78490</v>
      </c>
      <c r="E440" s="280">
        <v>78489.07</v>
      </c>
      <c r="F440" s="823">
        <v>99.998815136</v>
      </c>
      <c r="G440" s="280">
        <v>29363.17</v>
      </c>
    </row>
    <row r="441" spans="1:7" ht="15">
      <c r="A441" s="244" t="s">
        <v>891</v>
      </c>
      <c r="B441" s="245" t="s">
        <v>892</v>
      </c>
      <c r="C441" s="280">
        <v>73764240</v>
      </c>
      <c r="D441" s="280">
        <v>8477922</v>
      </c>
      <c r="E441" s="280">
        <v>8355180</v>
      </c>
      <c r="F441" s="823">
        <v>11.326870581</v>
      </c>
      <c r="G441" s="280">
        <v>5127761.34</v>
      </c>
    </row>
    <row r="442" spans="1:7" ht="15">
      <c r="A442" s="250" t="s">
        <v>893</v>
      </c>
      <c r="B442" s="245" t="s">
        <v>894</v>
      </c>
      <c r="C442" s="280">
        <v>73764240</v>
      </c>
      <c r="D442" s="280">
        <v>8477922</v>
      </c>
      <c r="E442" s="280">
        <v>8355180</v>
      </c>
      <c r="F442" s="823">
        <v>11.326870581</v>
      </c>
      <c r="G442" s="280">
        <v>5127761.34</v>
      </c>
    </row>
    <row r="443" spans="1:7" ht="26.25">
      <c r="A443" s="244" t="s">
        <v>919</v>
      </c>
      <c r="B443" s="245" t="s">
        <v>920</v>
      </c>
      <c r="C443" s="280">
        <v>157178</v>
      </c>
      <c r="D443" s="280">
        <v>40287</v>
      </c>
      <c r="E443" s="280">
        <v>9519.7</v>
      </c>
      <c r="F443" s="823">
        <v>6.056636425</v>
      </c>
      <c r="G443" s="280">
        <v>9519.7</v>
      </c>
    </row>
    <row r="444" spans="1:7" ht="15">
      <c r="A444" s="250" t="s">
        <v>923</v>
      </c>
      <c r="B444" s="245" t="s">
        <v>924</v>
      </c>
      <c r="C444" s="280">
        <v>157178</v>
      </c>
      <c r="D444" s="280">
        <v>40287</v>
      </c>
      <c r="E444" s="280">
        <v>9519.7</v>
      </c>
      <c r="F444" s="823">
        <v>6.056636425</v>
      </c>
      <c r="G444" s="280">
        <v>9519.7</v>
      </c>
    </row>
    <row r="445" spans="1:7" ht="15">
      <c r="A445" s="244" t="s">
        <v>925</v>
      </c>
      <c r="B445" s="245" t="s">
        <v>926</v>
      </c>
      <c r="C445" s="280">
        <v>36279918</v>
      </c>
      <c r="D445" s="280">
        <v>6386662</v>
      </c>
      <c r="E445" s="280">
        <v>6378170</v>
      </c>
      <c r="F445" s="823">
        <v>17.580442161</v>
      </c>
      <c r="G445" s="280">
        <v>2605694</v>
      </c>
    </row>
    <row r="446" spans="1:7" ht="26.25">
      <c r="A446" s="250" t="s">
        <v>931</v>
      </c>
      <c r="B446" s="245" t="s">
        <v>932</v>
      </c>
      <c r="C446" s="280">
        <v>25313660</v>
      </c>
      <c r="D446" s="280">
        <v>4568950</v>
      </c>
      <c r="E446" s="280">
        <v>4560458</v>
      </c>
      <c r="F446" s="823">
        <v>18.015798585</v>
      </c>
      <c r="G446" s="280">
        <v>1692872</v>
      </c>
    </row>
    <row r="447" spans="1:7" ht="51.75">
      <c r="A447" s="250" t="s">
        <v>933</v>
      </c>
      <c r="B447" s="245" t="s">
        <v>934</v>
      </c>
      <c r="C447" s="280">
        <v>10946694</v>
      </c>
      <c r="D447" s="280">
        <v>1817712</v>
      </c>
      <c r="E447" s="280">
        <v>1817712</v>
      </c>
      <c r="F447" s="823">
        <v>16.605122971</v>
      </c>
      <c r="G447" s="280">
        <v>912822</v>
      </c>
    </row>
    <row r="448" spans="1:7" ht="15">
      <c r="A448" s="250" t="s">
        <v>1006</v>
      </c>
      <c r="B448" s="245" t="s">
        <v>1007</v>
      </c>
      <c r="C448" s="280">
        <v>19564</v>
      </c>
      <c r="D448" s="280">
        <v>0</v>
      </c>
      <c r="E448" s="280">
        <v>0</v>
      </c>
      <c r="F448" s="823">
        <v>0</v>
      </c>
      <c r="G448" s="280">
        <v>0</v>
      </c>
    </row>
    <row r="449" spans="1:7" ht="64.5">
      <c r="A449" s="251" t="s">
        <v>1014</v>
      </c>
      <c r="B449" s="245" t="s">
        <v>1015</v>
      </c>
      <c r="C449" s="280">
        <v>19564</v>
      </c>
      <c r="D449" s="280">
        <v>0</v>
      </c>
      <c r="E449" s="280">
        <v>0</v>
      </c>
      <c r="F449" s="823">
        <v>0</v>
      </c>
      <c r="G449" s="280">
        <v>0</v>
      </c>
    </row>
    <row r="450" spans="1:7" ht="15">
      <c r="A450" s="240" t="s">
        <v>935</v>
      </c>
      <c r="B450" s="245" t="s">
        <v>936</v>
      </c>
      <c r="C450" s="280">
        <v>288456457</v>
      </c>
      <c r="D450" s="280">
        <v>29371840</v>
      </c>
      <c r="E450" s="280">
        <v>29301957.78</v>
      </c>
      <c r="F450" s="823">
        <v>10.158190974</v>
      </c>
      <c r="G450" s="280">
        <v>6249068.34</v>
      </c>
    </row>
    <row r="451" spans="1:7" ht="15">
      <c r="A451" s="244" t="s">
        <v>937</v>
      </c>
      <c r="B451" s="245" t="s">
        <v>938</v>
      </c>
      <c r="C451" s="280">
        <v>157328897</v>
      </c>
      <c r="D451" s="280">
        <v>24315925</v>
      </c>
      <c r="E451" s="280">
        <v>24246045.27</v>
      </c>
      <c r="F451" s="823">
        <v>15.41105654</v>
      </c>
      <c r="G451" s="280">
        <v>1193155.83</v>
      </c>
    </row>
    <row r="452" spans="1:7" ht="26.25">
      <c r="A452" s="244" t="s">
        <v>943</v>
      </c>
      <c r="B452" s="245" t="s">
        <v>944</v>
      </c>
      <c r="C452" s="280">
        <v>131127560</v>
      </c>
      <c r="D452" s="280">
        <v>5055915</v>
      </c>
      <c r="E452" s="280">
        <v>5055912.51</v>
      </c>
      <c r="F452" s="823">
        <v>3.855720727</v>
      </c>
      <c r="G452" s="280">
        <v>5055912.51</v>
      </c>
    </row>
    <row r="453" spans="1:7" ht="26.25">
      <c r="A453" s="250" t="s">
        <v>949</v>
      </c>
      <c r="B453" s="245" t="s">
        <v>950</v>
      </c>
      <c r="C453" s="280">
        <v>36489945</v>
      </c>
      <c r="D453" s="280">
        <v>464761</v>
      </c>
      <c r="E453" s="280">
        <v>464759.5</v>
      </c>
      <c r="F453" s="823">
        <v>1.273664567</v>
      </c>
      <c r="G453" s="280">
        <v>464759.5</v>
      </c>
    </row>
    <row r="454" spans="1:7" ht="26.25">
      <c r="A454" s="250" t="s">
        <v>1016</v>
      </c>
      <c r="B454" s="245" t="s">
        <v>1017</v>
      </c>
      <c r="C454" s="280">
        <v>94637615</v>
      </c>
      <c r="D454" s="280">
        <v>4591154</v>
      </c>
      <c r="E454" s="280">
        <v>4591153.01</v>
      </c>
      <c r="F454" s="823">
        <v>4.851298302</v>
      </c>
      <c r="G454" s="280">
        <v>4591153.01</v>
      </c>
    </row>
    <row r="455" spans="1:7" ht="15">
      <c r="A455" s="236"/>
      <c r="B455" s="236" t="s">
        <v>444</v>
      </c>
      <c r="C455" s="279">
        <v>-302584</v>
      </c>
      <c r="D455" s="279">
        <v>-3662</v>
      </c>
      <c r="E455" s="279">
        <v>682679.409999989</v>
      </c>
      <c r="F455" s="822">
        <v>-225.616493271</v>
      </c>
      <c r="G455" s="279">
        <v>165588.609999999</v>
      </c>
    </row>
    <row r="456" spans="1:7" ht="15">
      <c r="A456" s="236" t="s">
        <v>984</v>
      </c>
      <c r="B456" s="236" t="s">
        <v>445</v>
      </c>
      <c r="C456" s="279">
        <v>302584</v>
      </c>
      <c r="D456" s="279">
        <v>3662</v>
      </c>
      <c r="E456" s="279">
        <v>-682679.409999989</v>
      </c>
      <c r="F456" s="822">
        <v>-225.616493271</v>
      </c>
      <c r="G456" s="279">
        <v>-165588.609999999</v>
      </c>
    </row>
    <row r="457" spans="1:7" ht="15">
      <c r="A457" s="240" t="s">
        <v>951</v>
      </c>
      <c r="B457" s="245" t="s">
        <v>510</v>
      </c>
      <c r="C457" s="280">
        <v>302584</v>
      </c>
      <c r="D457" s="280">
        <v>3662</v>
      </c>
      <c r="E457" s="280">
        <v>-682679.409999989</v>
      </c>
      <c r="F457" s="823">
        <v>-225.616493271</v>
      </c>
      <c r="G457" s="280">
        <v>-165588.609999999</v>
      </c>
    </row>
    <row r="458" spans="1:7" ht="39">
      <c r="A458" s="244" t="s">
        <v>952</v>
      </c>
      <c r="B458" s="245" t="s">
        <v>511</v>
      </c>
      <c r="C458" s="280">
        <v>58670</v>
      </c>
      <c r="D458" s="280">
        <v>3662</v>
      </c>
      <c r="E458" s="280">
        <v>0</v>
      </c>
      <c r="F458" s="823">
        <v>0</v>
      </c>
      <c r="G458" s="280">
        <v>0</v>
      </c>
    </row>
    <row r="459" spans="1:7" ht="26.25">
      <c r="A459" s="244" t="s">
        <v>953</v>
      </c>
      <c r="B459" s="245" t="s">
        <v>512</v>
      </c>
      <c r="C459" s="280">
        <v>243914</v>
      </c>
      <c r="D459" s="280">
        <v>0</v>
      </c>
      <c r="E459" s="280">
        <v>-243912.49</v>
      </c>
      <c r="F459" s="823">
        <v>-99.999380929</v>
      </c>
      <c r="G459" s="280">
        <v>0</v>
      </c>
    </row>
    <row r="460" spans="1:7" ht="15">
      <c r="A460" s="236" t="s">
        <v>1044</v>
      </c>
      <c r="B460" s="236" t="s">
        <v>777</v>
      </c>
      <c r="C460" s="279"/>
      <c r="D460" s="279"/>
      <c r="E460" s="279"/>
      <c r="F460" s="822"/>
      <c r="G460" s="279"/>
    </row>
    <row r="461" spans="1:7" ht="15">
      <c r="A461" s="236" t="s">
        <v>845</v>
      </c>
      <c r="B461" s="236" t="s">
        <v>846</v>
      </c>
      <c r="C461" s="279">
        <v>237896017</v>
      </c>
      <c r="D461" s="279">
        <v>43788778</v>
      </c>
      <c r="E461" s="279">
        <v>43737366.25</v>
      </c>
      <c r="F461" s="822">
        <v>18.385077145</v>
      </c>
      <c r="G461" s="279">
        <v>23944169.31</v>
      </c>
    </row>
    <row r="462" spans="1:7" ht="26.25">
      <c r="A462" s="240" t="s">
        <v>847</v>
      </c>
      <c r="B462" s="245" t="s">
        <v>491</v>
      </c>
      <c r="C462" s="280">
        <v>6651650</v>
      </c>
      <c r="D462" s="280">
        <v>1044303</v>
      </c>
      <c r="E462" s="280">
        <v>962920.25</v>
      </c>
      <c r="F462" s="823">
        <v>14.476411868</v>
      </c>
      <c r="G462" s="280">
        <v>483240.31</v>
      </c>
    </row>
    <row r="463" spans="1:7" ht="15">
      <c r="A463" s="240" t="s">
        <v>848</v>
      </c>
      <c r="B463" s="245" t="s">
        <v>849</v>
      </c>
      <c r="C463" s="280">
        <v>13899</v>
      </c>
      <c r="D463" s="280">
        <v>1738</v>
      </c>
      <c r="E463" s="280">
        <v>13899</v>
      </c>
      <c r="F463" s="823">
        <v>100</v>
      </c>
      <c r="G463" s="280">
        <v>0</v>
      </c>
    </row>
    <row r="464" spans="1:7" ht="15">
      <c r="A464" s="240" t="s">
        <v>850</v>
      </c>
      <c r="B464" s="245" t="s">
        <v>493</v>
      </c>
      <c r="C464" s="280">
        <v>730753</v>
      </c>
      <c r="D464" s="280">
        <v>34846</v>
      </c>
      <c r="E464" s="280">
        <v>52656</v>
      </c>
      <c r="F464" s="823">
        <v>7.205717938</v>
      </c>
      <c r="G464" s="280">
        <v>52073</v>
      </c>
    </row>
    <row r="465" spans="1:7" ht="15">
      <c r="A465" s="244" t="s">
        <v>696</v>
      </c>
      <c r="B465" s="245" t="s">
        <v>1024</v>
      </c>
      <c r="C465" s="280">
        <v>730753</v>
      </c>
      <c r="D465" s="280">
        <v>34846</v>
      </c>
      <c r="E465" s="280">
        <v>52656</v>
      </c>
      <c r="F465" s="823">
        <v>7.205717938</v>
      </c>
      <c r="G465" s="280">
        <v>52073</v>
      </c>
    </row>
    <row r="466" spans="1:7" ht="15">
      <c r="A466" s="250" t="s">
        <v>1025</v>
      </c>
      <c r="B466" s="245" t="s">
        <v>1026</v>
      </c>
      <c r="C466" s="280">
        <v>730753</v>
      </c>
      <c r="D466" s="280">
        <v>34846</v>
      </c>
      <c r="E466" s="280">
        <v>52656</v>
      </c>
      <c r="F466" s="823">
        <v>7.205717938</v>
      </c>
      <c r="G466" s="280">
        <v>52073</v>
      </c>
    </row>
    <row r="467" spans="1:7" ht="39">
      <c r="A467" s="251" t="s">
        <v>1027</v>
      </c>
      <c r="B467" s="245" t="s">
        <v>1028</v>
      </c>
      <c r="C467" s="280">
        <v>730753</v>
      </c>
      <c r="D467" s="280">
        <v>34846</v>
      </c>
      <c r="E467" s="280">
        <v>52656</v>
      </c>
      <c r="F467" s="823">
        <v>7.205717938</v>
      </c>
      <c r="G467" s="280">
        <v>52073</v>
      </c>
    </row>
    <row r="468" spans="1:7" ht="39">
      <c r="A468" s="252" t="s">
        <v>1029</v>
      </c>
      <c r="B468" s="245" t="s">
        <v>1030</v>
      </c>
      <c r="C468" s="280">
        <v>713886</v>
      </c>
      <c r="D468" s="280">
        <v>34846</v>
      </c>
      <c r="E468" s="280">
        <v>52656</v>
      </c>
      <c r="F468" s="823">
        <v>7.375967591</v>
      </c>
      <c r="G468" s="280">
        <v>52073</v>
      </c>
    </row>
    <row r="469" spans="1:7" ht="51.75">
      <c r="A469" s="252" t="s">
        <v>1031</v>
      </c>
      <c r="B469" s="245" t="s">
        <v>1032</v>
      </c>
      <c r="C469" s="280">
        <v>16867</v>
      </c>
      <c r="D469" s="280">
        <v>0</v>
      </c>
      <c r="E469" s="280">
        <v>0</v>
      </c>
      <c r="F469" s="823">
        <v>0</v>
      </c>
      <c r="G469" s="280">
        <v>0</v>
      </c>
    </row>
    <row r="470" spans="1:7" ht="15">
      <c r="A470" s="240" t="s">
        <v>854</v>
      </c>
      <c r="B470" s="245" t="s">
        <v>855</v>
      </c>
      <c r="C470" s="280">
        <v>230499715</v>
      </c>
      <c r="D470" s="280">
        <v>42707891</v>
      </c>
      <c r="E470" s="280">
        <v>42707891</v>
      </c>
      <c r="F470" s="823">
        <v>18.528392107</v>
      </c>
      <c r="G470" s="280">
        <v>23408856</v>
      </c>
    </row>
    <row r="471" spans="1:7" ht="26.25">
      <c r="A471" s="244" t="s">
        <v>856</v>
      </c>
      <c r="B471" s="245" t="s">
        <v>857</v>
      </c>
      <c r="C471" s="280">
        <v>204636704</v>
      </c>
      <c r="D471" s="280">
        <v>32741434</v>
      </c>
      <c r="E471" s="280">
        <v>32741434</v>
      </c>
      <c r="F471" s="823">
        <v>15.999785649</v>
      </c>
      <c r="G471" s="280">
        <v>17447189</v>
      </c>
    </row>
    <row r="472" spans="1:7" ht="26.25">
      <c r="A472" s="244" t="s">
        <v>1004</v>
      </c>
      <c r="B472" s="245" t="s">
        <v>1005</v>
      </c>
      <c r="C472" s="280">
        <v>25863011</v>
      </c>
      <c r="D472" s="280">
        <v>9966457</v>
      </c>
      <c r="E472" s="280">
        <v>9966457</v>
      </c>
      <c r="F472" s="823">
        <v>38.535563396</v>
      </c>
      <c r="G472" s="280">
        <v>5961667</v>
      </c>
    </row>
    <row r="473" spans="1:7" ht="15">
      <c r="A473" s="236" t="s">
        <v>982</v>
      </c>
      <c r="B473" s="236" t="s">
        <v>983</v>
      </c>
      <c r="C473" s="279">
        <v>237896017</v>
      </c>
      <c r="D473" s="279">
        <v>43788778</v>
      </c>
      <c r="E473" s="279">
        <v>43368589.05</v>
      </c>
      <c r="F473" s="822">
        <v>18.230061014</v>
      </c>
      <c r="G473" s="279">
        <v>24094600.99</v>
      </c>
    </row>
    <row r="474" spans="1:7" ht="15">
      <c r="A474" s="240" t="s">
        <v>859</v>
      </c>
      <c r="B474" s="245" t="s">
        <v>860</v>
      </c>
      <c r="C474" s="280">
        <v>232987412</v>
      </c>
      <c r="D474" s="280">
        <v>43716065</v>
      </c>
      <c r="E474" s="280">
        <v>43296278.8</v>
      </c>
      <c r="F474" s="823">
        <v>18.583097871</v>
      </c>
      <c r="G474" s="280">
        <v>24039475.49</v>
      </c>
    </row>
    <row r="475" spans="1:7" ht="15">
      <c r="A475" s="244" t="s">
        <v>861</v>
      </c>
      <c r="B475" s="245" t="s">
        <v>862</v>
      </c>
      <c r="C475" s="280">
        <v>57715095</v>
      </c>
      <c r="D475" s="280">
        <v>7922041</v>
      </c>
      <c r="E475" s="280">
        <v>7792580.92</v>
      </c>
      <c r="F475" s="823">
        <v>13.501807317</v>
      </c>
      <c r="G475" s="280">
        <v>4443774.14</v>
      </c>
    </row>
    <row r="476" spans="1:7" ht="15">
      <c r="A476" s="250" t="s">
        <v>863</v>
      </c>
      <c r="B476" s="245" t="s">
        <v>864</v>
      </c>
      <c r="C476" s="280">
        <v>24089795</v>
      </c>
      <c r="D476" s="280">
        <v>3298633</v>
      </c>
      <c r="E476" s="280">
        <v>3240561.04</v>
      </c>
      <c r="F476" s="823">
        <v>13.452007541</v>
      </c>
      <c r="G476" s="280">
        <v>1903828.17</v>
      </c>
    </row>
    <row r="477" spans="1:7" ht="15">
      <c r="A477" s="251" t="s">
        <v>865</v>
      </c>
      <c r="B477" s="245" t="s">
        <v>866</v>
      </c>
      <c r="C477" s="280">
        <v>19168108</v>
      </c>
      <c r="D477" s="280">
        <v>2602797</v>
      </c>
      <c r="E477" s="280">
        <v>2548731.72</v>
      </c>
      <c r="F477" s="823">
        <v>13.296730799</v>
      </c>
      <c r="G477" s="280">
        <v>1495691.95</v>
      </c>
    </row>
    <row r="478" spans="1:7" ht="15">
      <c r="A478" s="250" t="s">
        <v>869</v>
      </c>
      <c r="B478" s="245" t="s">
        <v>870</v>
      </c>
      <c r="C478" s="280">
        <v>33625300</v>
      </c>
      <c r="D478" s="280">
        <v>4623408</v>
      </c>
      <c r="E478" s="280">
        <v>4552019.88</v>
      </c>
      <c r="F478" s="823">
        <v>13.537484811</v>
      </c>
      <c r="G478" s="280">
        <v>2539945.97</v>
      </c>
    </row>
    <row r="479" spans="1:7" ht="15">
      <c r="A479" s="244" t="s">
        <v>883</v>
      </c>
      <c r="B479" s="245" t="s">
        <v>884</v>
      </c>
      <c r="C479" s="280">
        <v>84</v>
      </c>
      <c r="D479" s="280">
        <v>0</v>
      </c>
      <c r="E479" s="280">
        <v>0</v>
      </c>
      <c r="F479" s="823">
        <v>0</v>
      </c>
      <c r="G479" s="280">
        <v>0</v>
      </c>
    </row>
    <row r="480" spans="1:7" ht="15">
      <c r="A480" s="244" t="s">
        <v>891</v>
      </c>
      <c r="B480" s="245" t="s">
        <v>892</v>
      </c>
      <c r="C480" s="280">
        <v>106870167</v>
      </c>
      <c r="D480" s="280">
        <v>19657665</v>
      </c>
      <c r="E480" s="280">
        <v>19411274.05</v>
      </c>
      <c r="F480" s="823">
        <v>18.163416971</v>
      </c>
      <c r="G480" s="280">
        <v>9930071.54</v>
      </c>
    </row>
    <row r="481" spans="1:7" ht="15">
      <c r="A481" s="250" t="s">
        <v>893</v>
      </c>
      <c r="B481" s="245" t="s">
        <v>894</v>
      </c>
      <c r="C481" s="280">
        <v>7744048</v>
      </c>
      <c r="D481" s="280">
        <v>1281214</v>
      </c>
      <c r="E481" s="280">
        <v>1278428.97</v>
      </c>
      <c r="F481" s="823">
        <v>16.508536233</v>
      </c>
      <c r="G481" s="280">
        <v>690664.18</v>
      </c>
    </row>
    <row r="482" spans="1:7" ht="15">
      <c r="A482" s="250" t="s">
        <v>903</v>
      </c>
      <c r="B482" s="245" t="s">
        <v>904</v>
      </c>
      <c r="C482" s="280">
        <v>99126119</v>
      </c>
      <c r="D482" s="280">
        <v>18376451</v>
      </c>
      <c r="E482" s="280">
        <v>18132845.08</v>
      </c>
      <c r="F482" s="823">
        <v>18.292701523</v>
      </c>
      <c r="G482" s="280">
        <v>9239407.36</v>
      </c>
    </row>
    <row r="483" spans="1:7" ht="26.25">
      <c r="A483" s="244" t="s">
        <v>919</v>
      </c>
      <c r="B483" s="245" t="s">
        <v>920</v>
      </c>
      <c r="C483" s="280">
        <v>85883</v>
      </c>
      <c r="D483" s="280">
        <v>0</v>
      </c>
      <c r="E483" s="280">
        <v>0</v>
      </c>
      <c r="F483" s="823">
        <v>0</v>
      </c>
      <c r="G483" s="280">
        <v>0</v>
      </c>
    </row>
    <row r="484" spans="1:7" ht="15">
      <c r="A484" s="250" t="s">
        <v>923</v>
      </c>
      <c r="B484" s="245" t="s">
        <v>924</v>
      </c>
      <c r="C484" s="280">
        <v>85883</v>
      </c>
      <c r="D484" s="280">
        <v>0</v>
      </c>
      <c r="E484" s="280">
        <v>0</v>
      </c>
      <c r="F484" s="823">
        <v>0</v>
      </c>
      <c r="G484" s="280">
        <v>0</v>
      </c>
    </row>
    <row r="485" spans="1:7" ht="15">
      <c r="A485" s="244" t="s">
        <v>925</v>
      </c>
      <c r="B485" s="245" t="s">
        <v>926</v>
      </c>
      <c r="C485" s="280">
        <v>68316183</v>
      </c>
      <c r="D485" s="280">
        <v>16136359</v>
      </c>
      <c r="E485" s="280">
        <v>16092423.83</v>
      </c>
      <c r="F485" s="823">
        <v>23.555800578</v>
      </c>
      <c r="G485" s="280">
        <v>9665629.81</v>
      </c>
    </row>
    <row r="486" spans="1:7" ht="15">
      <c r="A486" s="250" t="s">
        <v>927</v>
      </c>
      <c r="B486" s="245" t="s">
        <v>928</v>
      </c>
      <c r="C486" s="280">
        <v>15113580</v>
      </c>
      <c r="D486" s="280">
        <v>2433787</v>
      </c>
      <c r="E486" s="280">
        <v>2420362.89</v>
      </c>
      <c r="F486" s="823">
        <v>16.014490875</v>
      </c>
      <c r="G486" s="280">
        <v>1262246.65</v>
      </c>
    </row>
    <row r="487" spans="1:7" ht="26.25">
      <c r="A487" s="251" t="s">
        <v>929</v>
      </c>
      <c r="B487" s="245" t="s">
        <v>930</v>
      </c>
      <c r="C487" s="280">
        <v>15113580</v>
      </c>
      <c r="D487" s="280">
        <v>2433787</v>
      </c>
      <c r="E487" s="280">
        <v>2420362.89</v>
      </c>
      <c r="F487" s="823">
        <v>16.014490875</v>
      </c>
      <c r="G487" s="280">
        <v>1262246.65</v>
      </c>
    </row>
    <row r="488" spans="1:7" ht="26.25">
      <c r="A488" s="250" t="s">
        <v>931</v>
      </c>
      <c r="B488" s="245" t="s">
        <v>932</v>
      </c>
      <c r="C488" s="280">
        <v>26534594</v>
      </c>
      <c r="D488" s="280">
        <v>3626414</v>
      </c>
      <c r="E488" s="280">
        <v>3625965.55</v>
      </c>
      <c r="F488" s="823">
        <v>13.665050047</v>
      </c>
      <c r="G488" s="280">
        <v>2094614.93</v>
      </c>
    </row>
    <row r="489" spans="1:7" ht="51.75">
      <c r="A489" s="250" t="s">
        <v>933</v>
      </c>
      <c r="B489" s="245" t="s">
        <v>934</v>
      </c>
      <c r="C489" s="280">
        <v>804998</v>
      </c>
      <c r="D489" s="280">
        <v>109701</v>
      </c>
      <c r="E489" s="280">
        <v>109630.89</v>
      </c>
      <c r="F489" s="823">
        <v>13.618777935</v>
      </c>
      <c r="G489" s="280">
        <v>63473.95</v>
      </c>
    </row>
    <row r="490" spans="1:7" ht="15">
      <c r="A490" s="250" t="s">
        <v>1006</v>
      </c>
      <c r="B490" s="245" t="s">
        <v>1007</v>
      </c>
      <c r="C490" s="280">
        <v>25863011</v>
      </c>
      <c r="D490" s="280">
        <v>9966457</v>
      </c>
      <c r="E490" s="280">
        <v>9936464.5</v>
      </c>
      <c r="F490" s="823">
        <v>38.41959662</v>
      </c>
      <c r="G490" s="280">
        <v>6245294.28</v>
      </c>
    </row>
    <row r="491" spans="1:7" ht="39">
      <c r="A491" s="251" t="s">
        <v>1008</v>
      </c>
      <c r="B491" s="245" t="s">
        <v>1009</v>
      </c>
      <c r="C491" s="280">
        <v>25863011</v>
      </c>
      <c r="D491" s="280">
        <v>9966457</v>
      </c>
      <c r="E491" s="280">
        <v>9936464.5</v>
      </c>
      <c r="F491" s="823">
        <v>38.41959662</v>
      </c>
      <c r="G491" s="280">
        <v>6245294.28</v>
      </c>
    </row>
    <row r="492" spans="1:7" ht="15">
      <c r="A492" s="240" t="s">
        <v>935</v>
      </c>
      <c r="B492" s="245" t="s">
        <v>936</v>
      </c>
      <c r="C492" s="280">
        <v>4908605</v>
      </c>
      <c r="D492" s="280">
        <v>72713</v>
      </c>
      <c r="E492" s="280">
        <v>72310.25</v>
      </c>
      <c r="F492" s="823">
        <v>1.473132387</v>
      </c>
      <c r="G492" s="280">
        <v>55125.5</v>
      </c>
    </row>
    <row r="493" spans="1:7" ht="15">
      <c r="A493" s="244" t="s">
        <v>937</v>
      </c>
      <c r="B493" s="245" t="s">
        <v>938</v>
      </c>
      <c r="C493" s="280">
        <v>4908605</v>
      </c>
      <c r="D493" s="280">
        <v>72713</v>
      </c>
      <c r="E493" s="280">
        <v>72310.25</v>
      </c>
      <c r="F493" s="823">
        <v>1.473132387</v>
      </c>
      <c r="G493" s="280">
        <v>55125.5</v>
      </c>
    </row>
    <row r="494" spans="1:7" ht="15">
      <c r="A494" s="236"/>
      <c r="B494" s="236" t="s">
        <v>444</v>
      </c>
      <c r="C494" s="279">
        <v>0</v>
      </c>
      <c r="D494" s="279">
        <v>0</v>
      </c>
      <c r="E494" s="279">
        <v>368777.199999996</v>
      </c>
      <c r="F494" s="822">
        <v>0</v>
      </c>
      <c r="G494" s="279">
        <v>-150431.68</v>
      </c>
    </row>
    <row r="495" spans="1:7" ht="15">
      <c r="A495" s="236" t="s">
        <v>984</v>
      </c>
      <c r="B495" s="236" t="s">
        <v>445</v>
      </c>
      <c r="C495" s="279">
        <v>0</v>
      </c>
      <c r="D495" s="279">
        <v>0</v>
      </c>
      <c r="E495" s="279">
        <v>-368777.199999996</v>
      </c>
      <c r="F495" s="822">
        <v>0</v>
      </c>
      <c r="G495" s="279">
        <v>150431.68</v>
      </c>
    </row>
    <row r="496" spans="1:7" ht="15">
      <c r="A496" s="240" t="s">
        <v>951</v>
      </c>
      <c r="B496" s="245" t="s">
        <v>510</v>
      </c>
      <c r="C496" s="280">
        <v>0</v>
      </c>
      <c r="D496" s="280">
        <v>0</v>
      </c>
      <c r="E496" s="280">
        <v>-368777.199999996</v>
      </c>
      <c r="F496" s="823">
        <v>0</v>
      </c>
      <c r="G496" s="280">
        <v>150431.68</v>
      </c>
    </row>
    <row r="497" spans="1:7" ht="15">
      <c r="A497" s="236" t="s">
        <v>1045</v>
      </c>
      <c r="B497" s="236" t="s">
        <v>1046</v>
      </c>
      <c r="C497" s="279"/>
      <c r="D497" s="279"/>
      <c r="E497" s="279"/>
      <c r="F497" s="822"/>
      <c r="G497" s="279"/>
    </row>
    <row r="498" spans="1:7" ht="15">
      <c r="A498" s="236" t="s">
        <v>845</v>
      </c>
      <c r="B498" s="236" t="s">
        <v>846</v>
      </c>
      <c r="C498" s="279">
        <v>102704650</v>
      </c>
      <c r="D498" s="279">
        <v>14790579</v>
      </c>
      <c r="E498" s="279">
        <v>14846520.4</v>
      </c>
      <c r="F498" s="822">
        <v>14.45554841</v>
      </c>
      <c r="G498" s="279">
        <v>8358521.8</v>
      </c>
    </row>
    <row r="499" spans="1:7" ht="26.25">
      <c r="A499" s="240" t="s">
        <v>847</v>
      </c>
      <c r="B499" s="245" t="s">
        <v>491</v>
      </c>
      <c r="C499" s="280">
        <v>11467851</v>
      </c>
      <c r="D499" s="280">
        <v>1541604</v>
      </c>
      <c r="E499" s="280">
        <v>1599513.4</v>
      </c>
      <c r="F499" s="823">
        <v>13.94780417</v>
      </c>
      <c r="G499" s="280">
        <v>787042.8</v>
      </c>
    </row>
    <row r="500" spans="1:7" ht="15">
      <c r="A500" s="240" t="s">
        <v>848</v>
      </c>
      <c r="B500" s="245" t="s">
        <v>849</v>
      </c>
      <c r="C500" s="280">
        <v>479720</v>
      </c>
      <c r="D500" s="280">
        <v>0</v>
      </c>
      <c r="E500" s="280">
        <v>0</v>
      </c>
      <c r="F500" s="823">
        <v>0</v>
      </c>
      <c r="G500" s="280">
        <v>0</v>
      </c>
    </row>
    <row r="501" spans="1:7" ht="26.25">
      <c r="A501" s="244" t="s">
        <v>1002</v>
      </c>
      <c r="B501" s="245" t="s">
        <v>1003</v>
      </c>
      <c r="C501" s="280">
        <v>399738</v>
      </c>
      <c r="D501" s="280">
        <v>0</v>
      </c>
      <c r="E501" s="280">
        <v>0</v>
      </c>
      <c r="F501" s="823">
        <v>0</v>
      </c>
      <c r="G501" s="280">
        <v>0</v>
      </c>
    </row>
    <row r="502" spans="1:7" ht="15">
      <c r="A502" s="240" t="s">
        <v>850</v>
      </c>
      <c r="B502" s="245" t="s">
        <v>493</v>
      </c>
      <c r="C502" s="280">
        <v>1968</v>
      </c>
      <c r="D502" s="280">
        <v>1968</v>
      </c>
      <c r="E502" s="280">
        <v>0</v>
      </c>
      <c r="F502" s="823">
        <v>0</v>
      </c>
      <c r="G502" s="280">
        <v>0</v>
      </c>
    </row>
    <row r="503" spans="1:7" ht="15">
      <c r="A503" s="244" t="s">
        <v>696</v>
      </c>
      <c r="B503" s="245" t="s">
        <v>1024</v>
      </c>
      <c r="C503" s="280">
        <v>1968</v>
      </c>
      <c r="D503" s="280">
        <v>1968</v>
      </c>
      <c r="E503" s="280">
        <v>0</v>
      </c>
      <c r="F503" s="823">
        <v>0</v>
      </c>
      <c r="G503" s="280">
        <v>0</v>
      </c>
    </row>
    <row r="504" spans="1:7" ht="15">
      <c r="A504" s="250" t="s">
        <v>1025</v>
      </c>
      <c r="B504" s="245" t="s">
        <v>1026</v>
      </c>
      <c r="C504" s="280">
        <v>1968</v>
      </c>
      <c r="D504" s="280">
        <v>1968</v>
      </c>
      <c r="E504" s="280">
        <v>0</v>
      </c>
      <c r="F504" s="823">
        <v>0</v>
      </c>
      <c r="G504" s="280">
        <v>0</v>
      </c>
    </row>
    <row r="505" spans="1:7" ht="39">
      <c r="A505" s="251" t="s">
        <v>1027</v>
      </c>
      <c r="B505" s="245" t="s">
        <v>1028</v>
      </c>
      <c r="C505" s="280">
        <v>1968</v>
      </c>
      <c r="D505" s="280">
        <v>1968</v>
      </c>
      <c r="E505" s="280">
        <v>0</v>
      </c>
      <c r="F505" s="823">
        <v>0</v>
      </c>
      <c r="G505" s="280">
        <v>0</v>
      </c>
    </row>
    <row r="506" spans="1:7" ht="51.75">
      <c r="A506" s="252" t="s">
        <v>1031</v>
      </c>
      <c r="B506" s="245" t="s">
        <v>1032</v>
      </c>
      <c r="C506" s="280">
        <v>1968</v>
      </c>
      <c r="D506" s="280">
        <v>1968</v>
      </c>
      <c r="E506" s="280">
        <v>0</v>
      </c>
      <c r="F506" s="823">
        <v>0</v>
      </c>
      <c r="G506" s="280">
        <v>0</v>
      </c>
    </row>
    <row r="507" spans="1:7" ht="15">
      <c r="A507" s="240" t="s">
        <v>854</v>
      </c>
      <c r="B507" s="245" t="s">
        <v>855</v>
      </c>
      <c r="C507" s="280">
        <v>90755111</v>
      </c>
      <c r="D507" s="280">
        <v>13247007</v>
      </c>
      <c r="E507" s="280">
        <v>13247007</v>
      </c>
      <c r="F507" s="823">
        <v>14.596430828</v>
      </c>
      <c r="G507" s="280">
        <v>7571479</v>
      </c>
    </row>
    <row r="508" spans="1:7" ht="26.25">
      <c r="A508" s="244" t="s">
        <v>856</v>
      </c>
      <c r="B508" s="245" t="s">
        <v>857</v>
      </c>
      <c r="C508" s="280">
        <v>90755111</v>
      </c>
      <c r="D508" s="280">
        <v>13247007</v>
      </c>
      <c r="E508" s="280">
        <v>13247007</v>
      </c>
      <c r="F508" s="823">
        <v>14.596430828</v>
      </c>
      <c r="G508" s="280">
        <v>7571479</v>
      </c>
    </row>
    <row r="509" spans="1:7" ht="15">
      <c r="A509" s="236" t="s">
        <v>982</v>
      </c>
      <c r="B509" s="236" t="s">
        <v>983</v>
      </c>
      <c r="C509" s="279">
        <v>102747411</v>
      </c>
      <c r="D509" s="279">
        <v>14831065</v>
      </c>
      <c r="E509" s="279">
        <v>13074922.17</v>
      </c>
      <c r="F509" s="822">
        <v>12.725305721</v>
      </c>
      <c r="G509" s="279">
        <v>7344618.74</v>
      </c>
    </row>
    <row r="510" spans="1:7" ht="15">
      <c r="A510" s="240" t="s">
        <v>859</v>
      </c>
      <c r="B510" s="245" t="s">
        <v>860</v>
      </c>
      <c r="C510" s="280">
        <v>92562157</v>
      </c>
      <c r="D510" s="280">
        <v>14396686</v>
      </c>
      <c r="E510" s="280">
        <v>12763303.01</v>
      </c>
      <c r="F510" s="823">
        <v>13.788899723</v>
      </c>
      <c r="G510" s="280">
        <v>7161071.16</v>
      </c>
    </row>
    <row r="511" spans="1:7" ht="15">
      <c r="A511" s="244" t="s">
        <v>861</v>
      </c>
      <c r="B511" s="245" t="s">
        <v>862</v>
      </c>
      <c r="C511" s="280">
        <v>79294544</v>
      </c>
      <c r="D511" s="280">
        <v>11640772</v>
      </c>
      <c r="E511" s="280">
        <v>10834834.08</v>
      </c>
      <c r="F511" s="823">
        <v>13.664034792</v>
      </c>
      <c r="G511" s="280">
        <v>6149521.14</v>
      </c>
    </row>
    <row r="512" spans="1:7" ht="15">
      <c r="A512" s="250" t="s">
        <v>863</v>
      </c>
      <c r="B512" s="245" t="s">
        <v>864</v>
      </c>
      <c r="C512" s="280">
        <v>52321894</v>
      </c>
      <c r="D512" s="280">
        <v>7414098</v>
      </c>
      <c r="E512" s="280">
        <v>7002636.88</v>
      </c>
      <c r="F512" s="823">
        <v>13.383760305</v>
      </c>
      <c r="G512" s="280">
        <v>4103069.59</v>
      </c>
    </row>
    <row r="513" spans="1:7" ht="15">
      <c r="A513" s="251" t="s">
        <v>865</v>
      </c>
      <c r="B513" s="245" t="s">
        <v>866</v>
      </c>
      <c r="C513" s="280">
        <v>39936124</v>
      </c>
      <c r="D513" s="280">
        <v>5500487</v>
      </c>
      <c r="E513" s="280">
        <v>5212787.95</v>
      </c>
      <c r="F513" s="823">
        <v>13.052813914</v>
      </c>
      <c r="G513" s="280">
        <v>3040877.45</v>
      </c>
    </row>
    <row r="514" spans="1:7" ht="15">
      <c r="A514" s="250" t="s">
        <v>869</v>
      </c>
      <c r="B514" s="245" t="s">
        <v>870</v>
      </c>
      <c r="C514" s="280">
        <v>26972650</v>
      </c>
      <c r="D514" s="280">
        <v>4226674</v>
      </c>
      <c r="E514" s="280">
        <v>3832197.2</v>
      </c>
      <c r="F514" s="823">
        <v>14.207714852</v>
      </c>
      <c r="G514" s="280">
        <v>2046451.55</v>
      </c>
    </row>
    <row r="515" spans="1:7" ht="15">
      <c r="A515" s="244" t="s">
        <v>891</v>
      </c>
      <c r="B515" s="245" t="s">
        <v>892</v>
      </c>
      <c r="C515" s="280">
        <v>12749851</v>
      </c>
      <c r="D515" s="280">
        <v>2693290</v>
      </c>
      <c r="E515" s="280">
        <v>1866353.27</v>
      </c>
      <c r="F515" s="823">
        <v>14.638235929</v>
      </c>
      <c r="G515" s="280">
        <v>971590.02</v>
      </c>
    </row>
    <row r="516" spans="1:7" ht="15">
      <c r="A516" s="250" t="s">
        <v>893</v>
      </c>
      <c r="B516" s="245" t="s">
        <v>894</v>
      </c>
      <c r="C516" s="280">
        <v>1785295</v>
      </c>
      <c r="D516" s="280">
        <v>797272</v>
      </c>
      <c r="E516" s="280">
        <v>104709.67</v>
      </c>
      <c r="F516" s="823">
        <v>5.86511865</v>
      </c>
      <c r="G516" s="280">
        <v>68144.89</v>
      </c>
    </row>
    <row r="517" spans="1:7" ht="15">
      <c r="A517" s="250" t="s">
        <v>903</v>
      </c>
      <c r="B517" s="245" t="s">
        <v>904</v>
      </c>
      <c r="C517" s="280">
        <v>10964556</v>
      </c>
      <c r="D517" s="280">
        <v>1896018</v>
      </c>
      <c r="E517" s="280">
        <v>1761643.6</v>
      </c>
      <c r="F517" s="823">
        <v>16.066711684</v>
      </c>
      <c r="G517" s="280">
        <v>903445.13</v>
      </c>
    </row>
    <row r="518" spans="1:7" ht="26.25">
      <c r="A518" s="244" t="s">
        <v>919</v>
      </c>
      <c r="B518" s="245" t="s">
        <v>920</v>
      </c>
      <c r="C518" s="280">
        <v>118024</v>
      </c>
      <c r="D518" s="280">
        <v>62624</v>
      </c>
      <c r="E518" s="280">
        <v>62115.66</v>
      </c>
      <c r="F518" s="823">
        <v>52.629685488</v>
      </c>
      <c r="G518" s="280">
        <v>39960</v>
      </c>
    </row>
    <row r="519" spans="1:7" ht="15">
      <c r="A519" s="250" t="s">
        <v>923</v>
      </c>
      <c r="B519" s="245" t="s">
        <v>924</v>
      </c>
      <c r="C519" s="280">
        <v>118024</v>
      </c>
      <c r="D519" s="280">
        <v>62624</v>
      </c>
      <c r="E519" s="280">
        <v>62115.66</v>
      </c>
      <c r="F519" s="823">
        <v>52.629685488</v>
      </c>
      <c r="G519" s="280">
        <v>39960</v>
      </c>
    </row>
    <row r="520" spans="1:7" ht="15">
      <c r="A520" s="244" t="s">
        <v>925</v>
      </c>
      <c r="B520" s="245" t="s">
        <v>926</v>
      </c>
      <c r="C520" s="280">
        <v>399738</v>
      </c>
      <c r="D520" s="280">
        <v>0</v>
      </c>
      <c r="E520" s="280">
        <v>0</v>
      </c>
      <c r="F520" s="823">
        <v>0</v>
      </c>
      <c r="G520" s="280">
        <v>0</v>
      </c>
    </row>
    <row r="521" spans="1:7" ht="15">
      <c r="A521" s="250" t="s">
        <v>1006</v>
      </c>
      <c r="B521" s="245" t="s">
        <v>1007</v>
      </c>
      <c r="C521" s="280">
        <v>399738</v>
      </c>
      <c r="D521" s="280">
        <v>0</v>
      </c>
      <c r="E521" s="280">
        <v>0</v>
      </c>
      <c r="F521" s="823">
        <v>0</v>
      </c>
      <c r="G521" s="280">
        <v>0</v>
      </c>
    </row>
    <row r="522" spans="1:7" ht="39">
      <c r="A522" s="251" t="s">
        <v>1008</v>
      </c>
      <c r="B522" s="245" t="s">
        <v>1009</v>
      </c>
      <c r="C522" s="280">
        <v>399738</v>
      </c>
      <c r="D522" s="280">
        <v>0</v>
      </c>
      <c r="E522" s="280">
        <v>0</v>
      </c>
      <c r="F522" s="823">
        <v>0</v>
      </c>
      <c r="G522" s="280">
        <v>0</v>
      </c>
    </row>
    <row r="523" spans="1:7" ht="15">
      <c r="A523" s="240" t="s">
        <v>935</v>
      </c>
      <c r="B523" s="245" t="s">
        <v>936</v>
      </c>
      <c r="C523" s="280">
        <v>10185254</v>
      </c>
      <c r="D523" s="280">
        <v>434379</v>
      </c>
      <c r="E523" s="280">
        <v>311619.16</v>
      </c>
      <c r="F523" s="823">
        <v>3.0595129</v>
      </c>
      <c r="G523" s="280">
        <v>183547.58</v>
      </c>
    </row>
    <row r="524" spans="1:7" ht="15">
      <c r="A524" s="244" t="s">
        <v>937</v>
      </c>
      <c r="B524" s="245" t="s">
        <v>938</v>
      </c>
      <c r="C524" s="280">
        <v>10185254</v>
      </c>
      <c r="D524" s="280">
        <v>434379</v>
      </c>
      <c r="E524" s="280">
        <v>311619.16</v>
      </c>
      <c r="F524" s="823">
        <v>3.0595129</v>
      </c>
      <c r="G524" s="280">
        <v>183547.58</v>
      </c>
    </row>
    <row r="525" spans="1:7" ht="15">
      <c r="A525" s="236"/>
      <c r="B525" s="236" t="s">
        <v>444</v>
      </c>
      <c r="C525" s="279">
        <v>-42761</v>
      </c>
      <c r="D525" s="279">
        <v>-40486</v>
      </c>
      <c r="E525" s="279">
        <v>1771598.23</v>
      </c>
      <c r="F525" s="822">
        <v>-4143.023385795</v>
      </c>
      <c r="G525" s="279">
        <v>1013903.06</v>
      </c>
    </row>
    <row r="526" spans="1:7" ht="15">
      <c r="A526" s="236" t="s">
        <v>984</v>
      </c>
      <c r="B526" s="236" t="s">
        <v>445</v>
      </c>
      <c r="C526" s="279">
        <v>42761</v>
      </c>
      <c r="D526" s="279">
        <v>40486</v>
      </c>
      <c r="E526" s="279">
        <v>-1771598.23</v>
      </c>
      <c r="F526" s="822">
        <v>-4143.023385795</v>
      </c>
      <c r="G526" s="279">
        <v>-1013903.06</v>
      </c>
    </row>
    <row r="527" spans="1:7" ht="15">
      <c r="A527" s="240" t="s">
        <v>951</v>
      </c>
      <c r="B527" s="245" t="s">
        <v>510</v>
      </c>
      <c r="C527" s="280">
        <v>42761</v>
      </c>
      <c r="D527" s="280">
        <v>40486</v>
      </c>
      <c r="E527" s="280">
        <v>-1771598.23</v>
      </c>
      <c r="F527" s="823">
        <v>-4143.023385795</v>
      </c>
      <c r="G527" s="280">
        <v>-1013903.06</v>
      </c>
    </row>
    <row r="528" spans="1:7" ht="39">
      <c r="A528" s="244" t="s">
        <v>952</v>
      </c>
      <c r="B528" s="245" t="s">
        <v>511</v>
      </c>
      <c r="C528" s="280">
        <v>40486</v>
      </c>
      <c r="D528" s="280">
        <v>40486</v>
      </c>
      <c r="E528" s="280">
        <v>-40486</v>
      </c>
      <c r="F528" s="823">
        <v>-100</v>
      </c>
      <c r="G528" s="280">
        <v>0</v>
      </c>
    </row>
    <row r="529" spans="1:7" ht="26.25">
      <c r="A529" s="244" t="s">
        <v>953</v>
      </c>
      <c r="B529" s="245" t="s">
        <v>512</v>
      </c>
      <c r="C529" s="280">
        <v>2275</v>
      </c>
      <c r="D529" s="280">
        <v>0</v>
      </c>
      <c r="E529" s="280">
        <v>0</v>
      </c>
      <c r="F529" s="823">
        <v>0</v>
      </c>
      <c r="G529" s="280">
        <v>0</v>
      </c>
    </row>
    <row r="530" spans="1:7" ht="26.25">
      <c r="A530" s="236" t="s">
        <v>1047</v>
      </c>
      <c r="B530" s="236" t="s">
        <v>808</v>
      </c>
      <c r="C530" s="279"/>
      <c r="D530" s="279"/>
      <c r="E530" s="279"/>
      <c r="F530" s="822"/>
      <c r="G530" s="279"/>
    </row>
    <row r="531" spans="1:7" ht="15">
      <c r="A531" s="236" t="s">
        <v>845</v>
      </c>
      <c r="B531" s="236" t="s">
        <v>846</v>
      </c>
      <c r="C531" s="279">
        <v>202733690</v>
      </c>
      <c r="D531" s="279">
        <v>15638974</v>
      </c>
      <c r="E531" s="279">
        <v>15868505.5</v>
      </c>
      <c r="F531" s="822">
        <v>7.827266154</v>
      </c>
      <c r="G531" s="279">
        <v>5075981.39</v>
      </c>
    </row>
    <row r="532" spans="1:7" ht="26.25">
      <c r="A532" s="240" t="s">
        <v>847</v>
      </c>
      <c r="B532" s="245" t="s">
        <v>491</v>
      </c>
      <c r="C532" s="280">
        <v>1046750</v>
      </c>
      <c r="D532" s="280">
        <v>106982</v>
      </c>
      <c r="E532" s="280">
        <v>292209.68</v>
      </c>
      <c r="F532" s="823">
        <v>27.91589969</v>
      </c>
      <c r="G532" s="280">
        <v>103500.06</v>
      </c>
    </row>
    <row r="533" spans="1:7" ht="15">
      <c r="A533" s="240" t="s">
        <v>848</v>
      </c>
      <c r="B533" s="245" t="s">
        <v>849</v>
      </c>
      <c r="C533" s="280">
        <v>47150713</v>
      </c>
      <c r="D533" s="280">
        <v>178386</v>
      </c>
      <c r="E533" s="280">
        <v>245218.99</v>
      </c>
      <c r="F533" s="823">
        <v>0.520074829</v>
      </c>
      <c r="G533" s="280">
        <v>245008.5</v>
      </c>
    </row>
    <row r="534" spans="1:7" ht="26.25">
      <c r="A534" s="244" t="s">
        <v>1002</v>
      </c>
      <c r="B534" s="245" t="s">
        <v>1003</v>
      </c>
      <c r="C534" s="280">
        <v>30090246</v>
      </c>
      <c r="D534" s="280">
        <v>118081</v>
      </c>
      <c r="E534" s="280">
        <v>33758.13</v>
      </c>
      <c r="F534" s="823">
        <v>0.112189611</v>
      </c>
      <c r="G534" s="280">
        <v>33758.13</v>
      </c>
    </row>
    <row r="535" spans="1:7" ht="15">
      <c r="A535" s="240" t="s">
        <v>850</v>
      </c>
      <c r="B535" s="245" t="s">
        <v>493</v>
      </c>
      <c r="C535" s="280">
        <v>704325</v>
      </c>
      <c r="D535" s="280">
        <v>403690</v>
      </c>
      <c r="E535" s="280">
        <v>381160.83</v>
      </c>
      <c r="F535" s="823">
        <v>54.117180279</v>
      </c>
      <c r="G535" s="280">
        <v>381160.83</v>
      </c>
    </row>
    <row r="536" spans="1:7" ht="15">
      <c r="A536" s="244" t="s">
        <v>696</v>
      </c>
      <c r="B536" s="245" t="s">
        <v>1024</v>
      </c>
      <c r="C536" s="280">
        <v>704325</v>
      </c>
      <c r="D536" s="280">
        <v>403690</v>
      </c>
      <c r="E536" s="280">
        <v>381160.83</v>
      </c>
      <c r="F536" s="823">
        <v>54.117180279</v>
      </c>
      <c r="G536" s="280">
        <v>381160.83</v>
      </c>
    </row>
    <row r="537" spans="1:7" ht="15">
      <c r="A537" s="250" t="s">
        <v>1025</v>
      </c>
      <c r="B537" s="245" t="s">
        <v>1026</v>
      </c>
      <c r="C537" s="280">
        <v>704325</v>
      </c>
      <c r="D537" s="280">
        <v>403690</v>
      </c>
      <c r="E537" s="280">
        <v>381160.83</v>
      </c>
      <c r="F537" s="823">
        <v>54.117180279</v>
      </c>
      <c r="G537" s="280">
        <v>381160.83</v>
      </c>
    </row>
    <row r="538" spans="1:7" ht="39">
      <c r="A538" s="251" t="s">
        <v>1027</v>
      </c>
      <c r="B538" s="245" t="s">
        <v>1028</v>
      </c>
      <c r="C538" s="280">
        <v>704325</v>
      </c>
      <c r="D538" s="280">
        <v>403690</v>
      </c>
      <c r="E538" s="280">
        <v>381160.83</v>
      </c>
      <c r="F538" s="823">
        <v>54.117180279</v>
      </c>
      <c r="G538" s="280">
        <v>381160.83</v>
      </c>
    </row>
    <row r="539" spans="1:7" ht="51.75">
      <c r="A539" s="252" t="s">
        <v>1031</v>
      </c>
      <c r="B539" s="245" t="s">
        <v>1032</v>
      </c>
      <c r="C539" s="280">
        <v>704325</v>
      </c>
      <c r="D539" s="280">
        <v>403690</v>
      </c>
      <c r="E539" s="280">
        <v>381160.83</v>
      </c>
      <c r="F539" s="823">
        <v>54.117180279</v>
      </c>
      <c r="G539" s="280">
        <v>381160.83</v>
      </c>
    </row>
    <row r="540" spans="1:7" ht="15">
      <c r="A540" s="240" t="s">
        <v>854</v>
      </c>
      <c r="B540" s="245" t="s">
        <v>855</v>
      </c>
      <c r="C540" s="280">
        <v>153831902</v>
      </c>
      <c r="D540" s="280">
        <v>14949916</v>
      </c>
      <c r="E540" s="280">
        <v>14949916</v>
      </c>
      <c r="F540" s="823">
        <v>9.718345678</v>
      </c>
      <c r="G540" s="280">
        <v>4346312</v>
      </c>
    </row>
    <row r="541" spans="1:7" ht="26.25">
      <c r="A541" s="244" t="s">
        <v>856</v>
      </c>
      <c r="B541" s="245" t="s">
        <v>857</v>
      </c>
      <c r="C541" s="280">
        <v>144831019</v>
      </c>
      <c r="D541" s="280">
        <v>14890786</v>
      </c>
      <c r="E541" s="280">
        <v>14890786</v>
      </c>
      <c r="F541" s="823">
        <v>10.281489492</v>
      </c>
      <c r="G541" s="280">
        <v>4534428</v>
      </c>
    </row>
    <row r="542" spans="1:7" ht="26.25">
      <c r="A542" s="244" t="s">
        <v>1004</v>
      </c>
      <c r="B542" s="245" t="s">
        <v>1005</v>
      </c>
      <c r="C542" s="280">
        <v>9000883</v>
      </c>
      <c r="D542" s="280">
        <v>59130</v>
      </c>
      <c r="E542" s="280">
        <v>59130</v>
      </c>
      <c r="F542" s="823">
        <v>0.656935547</v>
      </c>
      <c r="G542" s="280">
        <v>-188116</v>
      </c>
    </row>
    <row r="543" spans="1:7" ht="15">
      <c r="A543" s="236" t="s">
        <v>982</v>
      </c>
      <c r="B543" s="236" t="s">
        <v>983</v>
      </c>
      <c r="C543" s="279">
        <v>203993550</v>
      </c>
      <c r="D543" s="279">
        <v>17090985</v>
      </c>
      <c r="E543" s="279">
        <v>13908275.18</v>
      </c>
      <c r="F543" s="822">
        <v>6.81799752</v>
      </c>
      <c r="G543" s="279">
        <v>6752652.6</v>
      </c>
    </row>
    <row r="544" spans="1:7" ht="15">
      <c r="A544" s="240" t="s">
        <v>859</v>
      </c>
      <c r="B544" s="245" t="s">
        <v>860</v>
      </c>
      <c r="C544" s="280">
        <v>154476978</v>
      </c>
      <c r="D544" s="280">
        <v>14484029</v>
      </c>
      <c r="E544" s="280">
        <v>11533138.22</v>
      </c>
      <c r="F544" s="823">
        <v>7.465926877</v>
      </c>
      <c r="G544" s="280">
        <v>4902626.53</v>
      </c>
    </row>
    <row r="545" spans="1:7" ht="15">
      <c r="A545" s="244" t="s">
        <v>861</v>
      </c>
      <c r="B545" s="245" t="s">
        <v>862</v>
      </c>
      <c r="C545" s="280">
        <v>19582245</v>
      </c>
      <c r="D545" s="280">
        <v>2654151</v>
      </c>
      <c r="E545" s="280">
        <v>2054644.44</v>
      </c>
      <c r="F545" s="823">
        <v>10.492384504</v>
      </c>
      <c r="G545" s="280">
        <v>1068187.05</v>
      </c>
    </row>
    <row r="546" spans="1:7" ht="15">
      <c r="A546" s="250" t="s">
        <v>863</v>
      </c>
      <c r="B546" s="245" t="s">
        <v>864</v>
      </c>
      <c r="C546" s="280">
        <v>10768047</v>
      </c>
      <c r="D546" s="280">
        <v>1764715</v>
      </c>
      <c r="E546" s="280">
        <v>1459012.77</v>
      </c>
      <c r="F546" s="823">
        <v>13.549465098</v>
      </c>
      <c r="G546" s="280">
        <v>720599.98</v>
      </c>
    </row>
    <row r="547" spans="1:7" ht="15">
      <c r="A547" s="251" t="s">
        <v>865</v>
      </c>
      <c r="B547" s="245" t="s">
        <v>866</v>
      </c>
      <c r="C547" s="280">
        <v>8575108</v>
      </c>
      <c r="D547" s="280">
        <v>1410024</v>
      </c>
      <c r="E547" s="280">
        <v>1176057.69</v>
      </c>
      <c r="F547" s="823">
        <v>13.71478575</v>
      </c>
      <c r="G547" s="280">
        <v>585961.02</v>
      </c>
    </row>
    <row r="548" spans="1:7" ht="15">
      <c r="A548" s="250" t="s">
        <v>869</v>
      </c>
      <c r="B548" s="245" t="s">
        <v>870</v>
      </c>
      <c r="C548" s="280">
        <v>8814198</v>
      </c>
      <c r="D548" s="280">
        <v>889436</v>
      </c>
      <c r="E548" s="280">
        <v>595631.67</v>
      </c>
      <c r="F548" s="823">
        <v>6.757638869</v>
      </c>
      <c r="G548" s="280">
        <v>347587.07</v>
      </c>
    </row>
    <row r="549" spans="1:7" ht="15">
      <c r="A549" s="244" t="s">
        <v>891</v>
      </c>
      <c r="B549" s="245" t="s">
        <v>892</v>
      </c>
      <c r="C549" s="280">
        <v>46982961</v>
      </c>
      <c r="D549" s="280">
        <v>3266297</v>
      </c>
      <c r="E549" s="280">
        <v>3110118.81</v>
      </c>
      <c r="F549" s="823">
        <v>6.619673907</v>
      </c>
      <c r="G549" s="280">
        <v>1726126.92</v>
      </c>
    </row>
    <row r="550" spans="1:7" ht="15">
      <c r="A550" s="250" t="s">
        <v>893</v>
      </c>
      <c r="B550" s="245" t="s">
        <v>894</v>
      </c>
      <c r="C550" s="280">
        <v>46982961</v>
      </c>
      <c r="D550" s="280">
        <v>3266297</v>
      </c>
      <c r="E550" s="280">
        <v>3110118.81</v>
      </c>
      <c r="F550" s="823">
        <v>6.619673907</v>
      </c>
      <c r="G550" s="280">
        <v>1726126.92</v>
      </c>
    </row>
    <row r="551" spans="1:7" ht="26.25">
      <c r="A551" s="244" t="s">
        <v>919</v>
      </c>
      <c r="B551" s="245" t="s">
        <v>920</v>
      </c>
      <c r="C551" s="280">
        <v>7826530</v>
      </c>
      <c r="D551" s="280">
        <v>1075118</v>
      </c>
      <c r="E551" s="280">
        <v>881614.59</v>
      </c>
      <c r="F551" s="823">
        <v>11.264437624</v>
      </c>
      <c r="G551" s="280">
        <v>772432.02</v>
      </c>
    </row>
    <row r="552" spans="1:7" ht="15">
      <c r="A552" s="250" t="s">
        <v>923</v>
      </c>
      <c r="B552" s="245" t="s">
        <v>924</v>
      </c>
      <c r="C552" s="280">
        <v>7826530</v>
      </c>
      <c r="D552" s="280">
        <v>1075118</v>
      </c>
      <c r="E552" s="280">
        <v>881614.59</v>
      </c>
      <c r="F552" s="823">
        <v>11.264437624</v>
      </c>
      <c r="G552" s="280">
        <v>772432.02</v>
      </c>
    </row>
    <row r="553" spans="1:7" ht="15">
      <c r="A553" s="244" t="s">
        <v>925</v>
      </c>
      <c r="B553" s="245" t="s">
        <v>926</v>
      </c>
      <c r="C553" s="280">
        <v>80085242</v>
      </c>
      <c r="D553" s="280">
        <v>7488463</v>
      </c>
      <c r="E553" s="280">
        <v>5486760.38</v>
      </c>
      <c r="F553" s="823">
        <v>6.851150403</v>
      </c>
      <c r="G553" s="280">
        <v>1335880.54</v>
      </c>
    </row>
    <row r="554" spans="1:7" ht="15">
      <c r="A554" s="250" t="s">
        <v>927</v>
      </c>
      <c r="B554" s="245" t="s">
        <v>928</v>
      </c>
      <c r="C554" s="280">
        <v>12493084</v>
      </c>
      <c r="D554" s="280">
        <v>247444</v>
      </c>
      <c r="E554" s="280">
        <v>8087.16</v>
      </c>
      <c r="F554" s="823">
        <v>0.064733096</v>
      </c>
      <c r="G554" s="280">
        <v>8087.16</v>
      </c>
    </row>
    <row r="555" spans="1:7" ht="26.25">
      <c r="A555" s="251" t="s">
        <v>995</v>
      </c>
      <c r="B555" s="245" t="s">
        <v>996</v>
      </c>
      <c r="C555" s="280">
        <v>12493084</v>
      </c>
      <c r="D555" s="280">
        <v>247444</v>
      </c>
      <c r="E555" s="280">
        <v>8087.16</v>
      </c>
      <c r="F555" s="823">
        <v>0.064733096</v>
      </c>
      <c r="G555" s="280">
        <v>8087.16</v>
      </c>
    </row>
    <row r="556" spans="1:7" ht="39">
      <c r="A556" s="252" t="s">
        <v>997</v>
      </c>
      <c r="B556" s="245" t="s">
        <v>998</v>
      </c>
      <c r="C556" s="280">
        <v>12493084</v>
      </c>
      <c r="D556" s="280">
        <v>247444</v>
      </c>
      <c r="E556" s="280">
        <v>8087.16</v>
      </c>
      <c r="F556" s="823">
        <v>0.064733096</v>
      </c>
      <c r="G556" s="280">
        <v>8087.16</v>
      </c>
    </row>
    <row r="557" spans="1:7" ht="26.25">
      <c r="A557" s="250" t="s">
        <v>931</v>
      </c>
      <c r="B557" s="245" t="s">
        <v>932</v>
      </c>
      <c r="C557" s="280">
        <v>351179</v>
      </c>
      <c r="D557" s="280">
        <v>0</v>
      </c>
      <c r="E557" s="280">
        <v>0</v>
      </c>
      <c r="F557" s="823">
        <v>0</v>
      </c>
      <c r="G557" s="280">
        <v>0</v>
      </c>
    </row>
    <row r="558" spans="1:7" ht="51.75">
      <c r="A558" s="250" t="s">
        <v>933</v>
      </c>
      <c r="B558" s="245" t="s">
        <v>934</v>
      </c>
      <c r="C558" s="280">
        <v>36316436</v>
      </c>
      <c r="D558" s="280">
        <v>7142775</v>
      </c>
      <c r="E558" s="280">
        <v>5450937.21</v>
      </c>
      <c r="F558" s="823">
        <v>15.009559886</v>
      </c>
      <c r="G558" s="280">
        <v>1300057.37</v>
      </c>
    </row>
    <row r="559" spans="1:7" ht="15">
      <c r="A559" s="250" t="s">
        <v>1006</v>
      </c>
      <c r="B559" s="245" t="s">
        <v>1007</v>
      </c>
      <c r="C559" s="280">
        <v>30924543</v>
      </c>
      <c r="D559" s="280">
        <v>98244</v>
      </c>
      <c r="E559" s="280">
        <v>27736.01</v>
      </c>
      <c r="F559" s="823">
        <v>0.089689312</v>
      </c>
      <c r="G559" s="280">
        <v>27736.01</v>
      </c>
    </row>
    <row r="560" spans="1:7" ht="39">
      <c r="A560" s="251" t="s">
        <v>1008</v>
      </c>
      <c r="B560" s="245" t="s">
        <v>1009</v>
      </c>
      <c r="C560" s="280">
        <v>1120777</v>
      </c>
      <c r="D560" s="280">
        <v>98244</v>
      </c>
      <c r="E560" s="280">
        <v>27736.01</v>
      </c>
      <c r="F560" s="823">
        <v>2.474712632</v>
      </c>
      <c r="G560" s="280">
        <v>27736.01</v>
      </c>
    </row>
    <row r="561" spans="1:7" ht="64.5">
      <c r="A561" s="251" t="s">
        <v>1014</v>
      </c>
      <c r="B561" s="245" t="s">
        <v>1015</v>
      </c>
      <c r="C561" s="280">
        <v>29803766</v>
      </c>
      <c r="D561" s="280">
        <v>0</v>
      </c>
      <c r="E561" s="280">
        <v>0</v>
      </c>
      <c r="F561" s="823">
        <v>0</v>
      </c>
      <c r="G561" s="280">
        <v>0</v>
      </c>
    </row>
    <row r="562" spans="1:7" ht="15">
      <c r="A562" s="240" t="s">
        <v>935</v>
      </c>
      <c r="B562" s="245" t="s">
        <v>936</v>
      </c>
      <c r="C562" s="280">
        <v>49516572</v>
      </c>
      <c r="D562" s="280">
        <v>2606956</v>
      </c>
      <c r="E562" s="280">
        <v>2375136.96</v>
      </c>
      <c r="F562" s="823">
        <v>4.796650624</v>
      </c>
      <c r="G562" s="280">
        <v>1850026.07</v>
      </c>
    </row>
    <row r="563" spans="1:7" ht="15">
      <c r="A563" s="244" t="s">
        <v>937</v>
      </c>
      <c r="B563" s="245" t="s">
        <v>938</v>
      </c>
      <c r="C563" s="280">
        <v>15934602</v>
      </c>
      <c r="D563" s="280">
        <v>648239</v>
      </c>
      <c r="E563" s="280">
        <v>535356.85</v>
      </c>
      <c r="F563" s="823">
        <v>3.359712718</v>
      </c>
      <c r="G563" s="280">
        <v>525174.86</v>
      </c>
    </row>
    <row r="564" spans="1:7" ht="26.25">
      <c r="A564" s="244" t="s">
        <v>943</v>
      </c>
      <c r="B564" s="245" t="s">
        <v>944</v>
      </c>
      <c r="C564" s="280">
        <v>33581970</v>
      </c>
      <c r="D564" s="280">
        <v>1958717</v>
      </c>
      <c r="E564" s="280">
        <v>1839780.11</v>
      </c>
      <c r="F564" s="823">
        <v>5.478475831</v>
      </c>
      <c r="G564" s="280">
        <v>1324851.21</v>
      </c>
    </row>
    <row r="565" spans="1:7" ht="15">
      <c r="A565" s="250" t="s">
        <v>945</v>
      </c>
      <c r="B565" s="245" t="s">
        <v>946</v>
      </c>
      <c r="C565" s="280">
        <v>25415384</v>
      </c>
      <c r="D565" s="280">
        <v>1879750</v>
      </c>
      <c r="E565" s="280">
        <v>1774628.47</v>
      </c>
      <c r="F565" s="823">
        <v>6.982497176</v>
      </c>
      <c r="G565" s="280">
        <v>1318829.09</v>
      </c>
    </row>
    <row r="566" spans="1:7" ht="26.25">
      <c r="A566" s="251" t="s">
        <v>947</v>
      </c>
      <c r="B566" s="245" t="s">
        <v>948</v>
      </c>
      <c r="C566" s="280">
        <v>25415384</v>
      </c>
      <c r="D566" s="280">
        <v>1879750</v>
      </c>
      <c r="E566" s="280">
        <v>1774628.47</v>
      </c>
      <c r="F566" s="823">
        <v>6.982497176</v>
      </c>
      <c r="G566" s="280">
        <v>1318829.09</v>
      </c>
    </row>
    <row r="567" spans="1:7" ht="26.25">
      <c r="A567" s="250" t="s">
        <v>1016</v>
      </c>
      <c r="B567" s="245" t="s">
        <v>1017</v>
      </c>
      <c r="C567" s="280">
        <v>8166586</v>
      </c>
      <c r="D567" s="280">
        <v>78967</v>
      </c>
      <c r="E567" s="280">
        <v>65151.64</v>
      </c>
      <c r="F567" s="823">
        <v>0.797783064</v>
      </c>
      <c r="G567" s="280">
        <v>6022.12</v>
      </c>
    </row>
    <row r="568" spans="1:7" ht="15">
      <c r="A568" s="236"/>
      <c r="B568" s="236" t="s">
        <v>444</v>
      </c>
      <c r="C568" s="279">
        <v>-1259860</v>
      </c>
      <c r="D568" s="279">
        <v>-1452011</v>
      </c>
      <c r="E568" s="279">
        <v>1960230.32</v>
      </c>
      <c r="F568" s="822">
        <v>-155.591122823</v>
      </c>
      <c r="G568" s="279">
        <v>-1676671.21</v>
      </c>
    </row>
    <row r="569" spans="1:7" ht="15">
      <c r="A569" s="236" t="s">
        <v>984</v>
      </c>
      <c r="B569" s="236" t="s">
        <v>445</v>
      </c>
      <c r="C569" s="279">
        <v>1259860</v>
      </c>
      <c r="D569" s="279">
        <v>1452011</v>
      </c>
      <c r="E569" s="279">
        <v>-1960230.32</v>
      </c>
      <c r="F569" s="822">
        <v>-155.591122823</v>
      </c>
      <c r="G569" s="279">
        <v>1676671.21</v>
      </c>
    </row>
    <row r="570" spans="1:7" ht="15">
      <c r="A570" s="240" t="s">
        <v>951</v>
      </c>
      <c r="B570" s="245" t="s">
        <v>510</v>
      </c>
      <c r="C570" s="280">
        <v>1259860</v>
      </c>
      <c r="D570" s="280">
        <v>1452011</v>
      </c>
      <c r="E570" s="280">
        <v>-1960230.32</v>
      </c>
      <c r="F570" s="823">
        <v>-155.591122823</v>
      </c>
      <c r="G570" s="280">
        <v>1676671.21</v>
      </c>
    </row>
    <row r="571" spans="1:7" ht="39">
      <c r="A571" s="244" t="s">
        <v>952</v>
      </c>
      <c r="B571" s="245" t="s">
        <v>511</v>
      </c>
      <c r="C571" s="280">
        <v>-323340</v>
      </c>
      <c r="D571" s="280">
        <v>0</v>
      </c>
      <c r="E571" s="280">
        <v>0</v>
      </c>
      <c r="F571" s="823">
        <v>0</v>
      </c>
      <c r="G571" s="280">
        <v>0</v>
      </c>
    </row>
    <row r="572" spans="1:7" ht="26.25">
      <c r="A572" s="244" t="s">
        <v>953</v>
      </c>
      <c r="B572" s="245" t="s">
        <v>512</v>
      </c>
      <c r="C572" s="280">
        <v>1583200</v>
      </c>
      <c r="D572" s="280">
        <v>1452011</v>
      </c>
      <c r="E572" s="280">
        <v>-1353433</v>
      </c>
      <c r="F572" s="823">
        <v>-85.487177868</v>
      </c>
      <c r="G572" s="280">
        <v>0</v>
      </c>
    </row>
    <row r="573" spans="1:7" ht="15">
      <c r="A573" s="236" t="s">
        <v>1048</v>
      </c>
      <c r="B573" s="236" t="s">
        <v>823</v>
      </c>
      <c r="C573" s="279"/>
      <c r="D573" s="279"/>
      <c r="E573" s="279"/>
      <c r="F573" s="822"/>
      <c r="G573" s="279"/>
    </row>
    <row r="574" spans="1:7" ht="15">
      <c r="A574" s="236" t="s">
        <v>845</v>
      </c>
      <c r="B574" s="236" t="s">
        <v>846</v>
      </c>
      <c r="C574" s="279">
        <v>93950463</v>
      </c>
      <c r="D574" s="279">
        <v>13806918</v>
      </c>
      <c r="E574" s="279">
        <v>13759077.42</v>
      </c>
      <c r="F574" s="822">
        <v>14.645034181</v>
      </c>
      <c r="G574" s="279">
        <v>7889527.4</v>
      </c>
    </row>
    <row r="575" spans="1:7" ht="26.25">
      <c r="A575" s="240" t="s">
        <v>847</v>
      </c>
      <c r="B575" s="245" t="s">
        <v>491</v>
      </c>
      <c r="C575" s="280">
        <v>3386465</v>
      </c>
      <c r="D575" s="280">
        <v>434101</v>
      </c>
      <c r="E575" s="280">
        <v>411664.53</v>
      </c>
      <c r="F575" s="823">
        <v>12.156172587</v>
      </c>
      <c r="G575" s="280">
        <v>179204.56</v>
      </c>
    </row>
    <row r="576" spans="1:7" ht="15">
      <c r="A576" s="240" t="s">
        <v>848</v>
      </c>
      <c r="B576" s="245" t="s">
        <v>849</v>
      </c>
      <c r="C576" s="280">
        <v>33079</v>
      </c>
      <c r="D576" s="280">
        <v>11563</v>
      </c>
      <c r="E576" s="280">
        <v>5973.83</v>
      </c>
      <c r="F576" s="823">
        <v>18.059282324</v>
      </c>
      <c r="G576" s="280">
        <v>0</v>
      </c>
    </row>
    <row r="577" spans="1:7" ht="15">
      <c r="A577" s="240" t="s">
        <v>850</v>
      </c>
      <c r="B577" s="245" t="s">
        <v>493</v>
      </c>
      <c r="C577" s="280">
        <v>1492773</v>
      </c>
      <c r="D577" s="280">
        <v>108759</v>
      </c>
      <c r="E577" s="280">
        <v>88944.06</v>
      </c>
      <c r="F577" s="823">
        <v>5.958311143</v>
      </c>
      <c r="G577" s="280">
        <v>33038.84</v>
      </c>
    </row>
    <row r="578" spans="1:7" ht="15">
      <c r="A578" s="244" t="s">
        <v>696</v>
      </c>
      <c r="B578" s="245" t="s">
        <v>1024</v>
      </c>
      <c r="C578" s="280">
        <v>1492773</v>
      </c>
      <c r="D578" s="280">
        <v>108759</v>
      </c>
      <c r="E578" s="280">
        <v>88944.06</v>
      </c>
      <c r="F578" s="823">
        <v>5.958311143</v>
      </c>
      <c r="G578" s="280">
        <v>33038.84</v>
      </c>
    </row>
    <row r="579" spans="1:7" ht="15">
      <c r="A579" s="250" t="s">
        <v>1025</v>
      </c>
      <c r="B579" s="245" t="s">
        <v>1026</v>
      </c>
      <c r="C579" s="280">
        <v>1492773</v>
      </c>
      <c r="D579" s="280">
        <v>108759</v>
      </c>
      <c r="E579" s="280">
        <v>88944.06</v>
      </c>
      <c r="F579" s="823">
        <v>5.958311143</v>
      </c>
      <c r="G579" s="280">
        <v>33038.84</v>
      </c>
    </row>
    <row r="580" spans="1:7" ht="39">
      <c r="A580" s="251" t="s">
        <v>1027</v>
      </c>
      <c r="B580" s="245" t="s">
        <v>1028</v>
      </c>
      <c r="C580" s="280">
        <v>1492773</v>
      </c>
      <c r="D580" s="280">
        <v>108759</v>
      </c>
      <c r="E580" s="280">
        <v>88944.06</v>
      </c>
      <c r="F580" s="823">
        <v>5.958311143</v>
      </c>
      <c r="G580" s="280">
        <v>33038.84</v>
      </c>
    </row>
    <row r="581" spans="1:7" ht="39">
      <c r="A581" s="252" t="s">
        <v>1029</v>
      </c>
      <c r="B581" s="245" t="s">
        <v>1030</v>
      </c>
      <c r="C581" s="280">
        <v>1428172</v>
      </c>
      <c r="D581" s="280">
        <v>64118</v>
      </c>
      <c r="E581" s="280">
        <v>60548</v>
      </c>
      <c r="F581" s="823">
        <v>4.239545377</v>
      </c>
      <c r="G581" s="280">
        <v>30274</v>
      </c>
    </row>
    <row r="582" spans="1:7" ht="51.75">
      <c r="A582" s="252" t="s">
        <v>1031</v>
      </c>
      <c r="B582" s="245" t="s">
        <v>1032</v>
      </c>
      <c r="C582" s="280">
        <v>64601</v>
      </c>
      <c r="D582" s="280">
        <v>44641</v>
      </c>
      <c r="E582" s="280">
        <v>28396.06</v>
      </c>
      <c r="F582" s="823">
        <v>43.956068792</v>
      </c>
      <c r="G582" s="280">
        <v>2764.84</v>
      </c>
    </row>
    <row r="583" spans="1:7" ht="15">
      <c r="A583" s="240" t="s">
        <v>854</v>
      </c>
      <c r="B583" s="245" t="s">
        <v>855</v>
      </c>
      <c r="C583" s="280">
        <v>89038146</v>
      </c>
      <c r="D583" s="280">
        <v>13252495</v>
      </c>
      <c r="E583" s="280">
        <v>13252495</v>
      </c>
      <c r="F583" s="823">
        <v>14.88406441</v>
      </c>
      <c r="G583" s="280">
        <v>7677284</v>
      </c>
    </row>
    <row r="584" spans="1:7" ht="26.25">
      <c r="A584" s="244" t="s">
        <v>856</v>
      </c>
      <c r="B584" s="245" t="s">
        <v>857</v>
      </c>
      <c r="C584" s="280">
        <v>87871689</v>
      </c>
      <c r="D584" s="280">
        <v>13141173</v>
      </c>
      <c r="E584" s="280">
        <v>13141173</v>
      </c>
      <c r="F584" s="823">
        <v>14.954956653</v>
      </c>
      <c r="G584" s="280">
        <v>7565962</v>
      </c>
    </row>
    <row r="585" spans="1:7" ht="26.25">
      <c r="A585" s="244" t="s">
        <v>1004</v>
      </c>
      <c r="B585" s="245" t="s">
        <v>1005</v>
      </c>
      <c r="C585" s="280">
        <v>1166457</v>
      </c>
      <c r="D585" s="280">
        <v>111322</v>
      </c>
      <c r="E585" s="280">
        <v>111322</v>
      </c>
      <c r="F585" s="823">
        <v>9.543600836</v>
      </c>
      <c r="G585" s="280">
        <v>111322</v>
      </c>
    </row>
    <row r="586" spans="1:7" ht="15">
      <c r="A586" s="236" t="s">
        <v>982</v>
      </c>
      <c r="B586" s="236" t="s">
        <v>983</v>
      </c>
      <c r="C586" s="279">
        <v>94318887</v>
      </c>
      <c r="D586" s="279">
        <v>13806918</v>
      </c>
      <c r="E586" s="279">
        <v>12290109.23</v>
      </c>
      <c r="F586" s="822">
        <v>13.030379833</v>
      </c>
      <c r="G586" s="279">
        <v>7231812.41</v>
      </c>
    </row>
    <row r="587" spans="1:7" ht="15">
      <c r="A587" s="240" t="s">
        <v>859</v>
      </c>
      <c r="B587" s="245" t="s">
        <v>860</v>
      </c>
      <c r="C587" s="280">
        <v>61325266</v>
      </c>
      <c r="D587" s="280">
        <v>10369769</v>
      </c>
      <c r="E587" s="280">
        <v>9396055.78</v>
      </c>
      <c r="F587" s="823">
        <v>15.321671462</v>
      </c>
      <c r="G587" s="280">
        <v>5062527.78</v>
      </c>
    </row>
    <row r="588" spans="1:7" ht="15">
      <c r="A588" s="244" t="s">
        <v>861</v>
      </c>
      <c r="B588" s="245" t="s">
        <v>862</v>
      </c>
      <c r="C588" s="280">
        <v>29185574</v>
      </c>
      <c r="D588" s="280">
        <v>5008938</v>
      </c>
      <c r="E588" s="280">
        <v>4366490.23</v>
      </c>
      <c r="F588" s="823">
        <v>14.961125075</v>
      </c>
      <c r="G588" s="280">
        <v>2412151.9</v>
      </c>
    </row>
    <row r="589" spans="1:7" ht="15">
      <c r="A589" s="250" t="s">
        <v>863</v>
      </c>
      <c r="B589" s="245" t="s">
        <v>864</v>
      </c>
      <c r="C589" s="280">
        <v>18669178</v>
      </c>
      <c r="D589" s="280">
        <v>2984557</v>
      </c>
      <c r="E589" s="280">
        <v>2771688.43</v>
      </c>
      <c r="F589" s="823">
        <v>14.846333513</v>
      </c>
      <c r="G589" s="280">
        <v>1460462.26</v>
      </c>
    </row>
    <row r="590" spans="1:7" ht="15">
      <c r="A590" s="251" t="s">
        <v>865</v>
      </c>
      <c r="B590" s="245" t="s">
        <v>866</v>
      </c>
      <c r="C590" s="280">
        <v>15029096</v>
      </c>
      <c r="D590" s="280">
        <v>2405859</v>
      </c>
      <c r="E590" s="280">
        <v>2235638.03</v>
      </c>
      <c r="F590" s="823">
        <v>14.875399226</v>
      </c>
      <c r="G590" s="280">
        <v>1174749.84</v>
      </c>
    </row>
    <row r="591" spans="1:7" ht="15">
      <c r="A591" s="250" t="s">
        <v>869</v>
      </c>
      <c r="B591" s="245" t="s">
        <v>870</v>
      </c>
      <c r="C591" s="280">
        <v>10516396</v>
      </c>
      <c r="D591" s="280">
        <v>2024381</v>
      </c>
      <c r="E591" s="280">
        <v>1594801.8</v>
      </c>
      <c r="F591" s="823">
        <v>15.164908206</v>
      </c>
      <c r="G591" s="280">
        <v>951689.64</v>
      </c>
    </row>
    <row r="592" spans="1:7" ht="15">
      <c r="A592" s="244" t="s">
        <v>891</v>
      </c>
      <c r="B592" s="245" t="s">
        <v>892</v>
      </c>
      <c r="C592" s="280">
        <v>18289177</v>
      </c>
      <c r="D592" s="280">
        <v>2996265</v>
      </c>
      <c r="E592" s="280">
        <v>2727745.94</v>
      </c>
      <c r="F592" s="823">
        <v>14.914536286</v>
      </c>
      <c r="G592" s="280">
        <v>1409754.02</v>
      </c>
    </row>
    <row r="593" spans="1:7" ht="15">
      <c r="A593" s="250" t="s">
        <v>893</v>
      </c>
      <c r="B593" s="245" t="s">
        <v>894</v>
      </c>
      <c r="C593" s="280">
        <v>17538016</v>
      </c>
      <c r="D593" s="280">
        <v>2860207</v>
      </c>
      <c r="E593" s="280">
        <v>2604861.79</v>
      </c>
      <c r="F593" s="823">
        <v>14.852659446</v>
      </c>
      <c r="G593" s="280">
        <v>1345134.7</v>
      </c>
    </row>
    <row r="594" spans="1:7" ht="15">
      <c r="A594" s="250" t="s">
        <v>903</v>
      </c>
      <c r="B594" s="245" t="s">
        <v>904</v>
      </c>
      <c r="C594" s="280">
        <v>751161</v>
      </c>
      <c r="D594" s="280">
        <v>136058</v>
      </c>
      <c r="E594" s="280">
        <v>122884.15</v>
      </c>
      <c r="F594" s="823">
        <v>16.359229246</v>
      </c>
      <c r="G594" s="280">
        <v>64619.32</v>
      </c>
    </row>
    <row r="595" spans="1:7" ht="26.25">
      <c r="A595" s="244" t="s">
        <v>919</v>
      </c>
      <c r="B595" s="245" t="s">
        <v>920</v>
      </c>
      <c r="C595" s="280">
        <v>106974</v>
      </c>
      <c r="D595" s="280">
        <v>78769</v>
      </c>
      <c r="E595" s="280">
        <v>77756.92</v>
      </c>
      <c r="F595" s="823">
        <v>72.687681119</v>
      </c>
      <c r="G595" s="280">
        <v>76567.34</v>
      </c>
    </row>
    <row r="596" spans="1:7" ht="15">
      <c r="A596" s="250" t="s">
        <v>923</v>
      </c>
      <c r="B596" s="245" t="s">
        <v>924</v>
      </c>
      <c r="C596" s="280">
        <v>106974</v>
      </c>
      <c r="D596" s="280">
        <v>78769</v>
      </c>
      <c r="E596" s="280">
        <v>77756.92</v>
      </c>
      <c r="F596" s="823">
        <v>72.687681119</v>
      </c>
      <c r="G596" s="280">
        <v>76567.34</v>
      </c>
    </row>
    <row r="597" spans="1:7" ht="15">
      <c r="A597" s="244" t="s">
        <v>925</v>
      </c>
      <c r="B597" s="245" t="s">
        <v>926</v>
      </c>
      <c r="C597" s="280">
        <v>13743541</v>
      </c>
      <c r="D597" s="280">
        <v>2285797</v>
      </c>
      <c r="E597" s="280">
        <v>2224062.69</v>
      </c>
      <c r="F597" s="823">
        <v>16.182603086</v>
      </c>
      <c r="G597" s="280">
        <v>1164054.52</v>
      </c>
    </row>
    <row r="598" spans="1:7" ht="26.25">
      <c r="A598" s="250" t="s">
        <v>931</v>
      </c>
      <c r="B598" s="245" t="s">
        <v>932</v>
      </c>
      <c r="C598" s="280">
        <v>275379</v>
      </c>
      <c r="D598" s="280">
        <v>51593</v>
      </c>
      <c r="E598" s="280">
        <v>21158.66</v>
      </c>
      <c r="F598" s="823">
        <v>7.683468965</v>
      </c>
      <c r="G598" s="280">
        <v>6853.49</v>
      </c>
    </row>
    <row r="599" spans="1:7" ht="51.75">
      <c r="A599" s="250" t="s">
        <v>933</v>
      </c>
      <c r="B599" s="245" t="s">
        <v>934</v>
      </c>
      <c r="C599" s="280">
        <v>12301705</v>
      </c>
      <c r="D599" s="280">
        <v>2122882</v>
      </c>
      <c r="E599" s="280">
        <v>2115743</v>
      </c>
      <c r="F599" s="823">
        <v>17.198778543</v>
      </c>
      <c r="G599" s="280">
        <v>1070040</v>
      </c>
    </row>
    <row r="600" spans="1:7" ht="15">
      <c r="A600" s="250" t="s">
        <v>1006</v>
      </c>
      <c r="B600" s="245" t="s">
        <v>1007</v>
      </c>
      <c r="C600" s="280">
        <v>1166457</v>
      </c>
      <c r="D600" s="280">
        <v>111322</v>
      </c>
      <c r="E600" s="280">
        <v>87161.03</v>
      </c>
      <c r="F600" s="823">
        <v>7.472288306</v>
      </c>
      <c r="G600" s="280">
        <v>87161.03</v>
      </c>
    </row>
    <row r="601" spans="1:7" ht="39">
      <c r="A601" s="251" t="s">
        <v>1008</v>
      </c>
      <c r="B601" s="245" t="s">
        <v>1009</v>
      </c>
      <c r="C601" s="280">
        <v>1166457</v>
      </c>
      <c r="D601" s="280">
        <v>111322</v>
      </c>
      <c r="E601" s="280">
        <v>87161.03</v>
      </c>
      <c r="F601" s="823">
        <v>7.472288306</v>
      </c>
      <c r="G601" s="280">
        <v>87161.03</v>
      </c>
    </row>
    <row r="602" spans="1:7" ht="15">
      <c r="A602" s="240" t="s">
        <v>935</v>
      </c>
      <c r="B602" s="245" t="s">
        <v>936</v>
      </c>
      <c r="C602" s="280">
        <v>32993621</v>
      </c>
      <c r="D602" s="280">
        <v>3437149</v>
      </c>
      <c r="E602" s="280">
        <v>2894053.45</v>
      </c>
      <c r="F602" s="823">
        <v>8.771554507</v>
      </c>
      <c r="G602" s="280">
        <v>2169284.63</v>
      </c>
    </row>
    <row r="603" spans="1:7" ht="15">
      <c r="A603" s="244" t="s">
        <v>937</v>
      </c>
      <c r="B603" s="245" t="s">
        <v>938</v>
      </c>
      <c r="C603" s="280">
        <v>32993621</v>
      </c>
      <c r="D603" s="280">
        <v>3437149</v>
      </c>
      <c r="E603" s="280">
        <v>2894053.45</v>
      </c>
      <c r="F603" s="823">
        <v>8.771554507</v>
      </c>
      <c r="G603" s="280">
        <v>2169284.63</v>
      </c>
    </row>
    <row r="604" spans="1:7" ht="15">
      <c r="A604" s="236"/>
      <c r="B604" s="236" t="s">
        <v>444</v>
      </c>
      <c r="C604" s="279">
        <v>-368424</v>
      </c>
      <c r="D604" s="279">
        <v>0</v>
      </c>
      <c r="E604" s="279">
        <v>1468968.19000001</v>
      </c>
      <c r="F604" s="822">
        <v>-398.716747552</v>
      </c>
      <c r="G604" s="279">
        <v>657714.990000002</v>
      </c>
    </row>
    <row r="605" spans="1:7" ht="15">
      <c r="A605" s="236" t="s">
        <v>984</v>
      </c>
      <c r="B605" s="236" t="s">
        <v>445</v>
      </c>
      <c r="C605" s="279">
        <v>368424</v>
      </c>
      <c r="D605" s="279">
        <v>0</v>
      </c>
      <c r="E605" s="279">
        <v>-1468968.19000001</v>
      </c>
      <c r="F605" s="822">
        <v>-398.716747552</v>
      </c>
      <c r="G605" s="279">
        <v>-657714.990000002</v>
      </c>
    </row>
    <row r="606" spans="1:7" ht="15">
      <c r="A606" s="240" t="s">
        <v>951</v>
      </c>
      <c r="B606" s="245" t="s">
        <v>510</v>
      </c>
      <c r="C606" s="280">
        <v>368424</v>
      </c>
      <c r="D606" s="280">
        <v>0</v>
      </c>
      <c r="E606" s="280">
        <v>-1468968.19000001</v>
      </c>
      <c r="F606" s="823">
        <v>-398.716747552</v>
      </c>
      <c r="G606" s="280">
        <v>-657714.990000002</v>
      </c>
    </row>
    <row r="607" spans="1:7" ht="26.25">
      <c r="A607" s="244" t="s">
        <v>953</v>
      </c>
      <c r="B607" s="245" t="s">
        <v>512</v>
      </c>
      <c r="C607" s="280">
        <v>368424</v>
      </c>
      <c r="D607" s="280">
        <v>0</v>
      </c>
      <c r="E607" s="280">
        <v>0</v>
      </c>
      <c r="F607" s="823">
        <v>0</v>
      </c>
      <c r="G607" s="280">
        <v>0</v>
      </c>
    </row>
    <row r="608" spans="1:7" ht="15">
      <c r="A608" s="236" t="s">
        <v>1049</v>
      </c>
      <c r="B608" s="236" t="s">
        <v>1050</v>
      </c>
      <c r="C608" s="279"/>
      <c r="D608" s="279"/>
      <c r="E608" s="279"/>
      <c r="F608" s="822"/>
      <c r="G608" s="279"/>
    </row>
    <row r="609" spans="1:7" ht="15">
      <c r="A609" s="236" t="s">
        <v>845</v>
      </c>
      <c r="B609" s="236" t="s">
        <v>846</v>
      </c>
      <c r="C609" s="279">
        <v>2668716</v>
      </c>
      <c r="D609" s="279">
        <v>437340</v>
      </c>
      <c r="E609" s="279">
        <v>432704.07</v>
      </c>
      <c r="F609" s="822">
        <v>16.21394221</v>
      </c>
      <c r="G609" s="279">
        <v>215097</v>
      </c>
    </row>
    <row r="610" spans="1:7" ht="26.25">
      <c r="A610" s="240" t="s">
        <v>847</v>
      </c>
      <c r="B610" s="245" t="s">
        <v>491</v>
      </c>
      <c r="C610" s="280">
        <v>26335</v>
      </c>
      <c r="D610" s="280">
        <v>7053</v>
      </c>
      <c r="E610" s="280">
        <v>2417.07</v>
      </c>
      <c r="F610" s="823">
        <v>9.178165939</v>
      </c>
      <c r="G610" s="280">
        <v>0</v>
      </c>
    </row>
    <row r="611" spans="1:7" ht="15">
      <c r="A611" s="240" t="s">
        <v>854</v>
      </c>
      <c r="B611" s="245" t="s">
        <v>855</v>
      </c>
      <c r="C611" s="280">
        <v>2642381</v>
      </c>
      <c r="D611" s="280">
        <v>430287</v>
      </c>
      <c r="E611" s="280">
        <v>430287</v>
      </c>
      <c r="F611" s="823">
        <v>16.284063502</v>
      </c>
      <c r="G611" s="280">
        <v>215097</v>
      </c>
    </row>
    <row r="612" spans="1:7" ht="26.25">
      <c r="A612" s="244" t="s">
        <v>856</v>
      </c>
      <c r="B612" s="245" t="s">
        <v>857</v>
      </c>
      <c r="C612" s="280">
        <v>2642381</v>
      </c>
      <c r="D612" s="280">
        <v>430287</v>
      </c>
      <c r="E612" s="280">
        <v>430287</v>
      </c>
      <c r="F612" s="823">
        <v>16.284063502</v>
      </c>
      <c r="G612" s="280">
        <v>215097</v>
      </c>
    </row>
    <row r="613" spans="1:7" ht="15">
      <c r="A613" s="236" t="s">
        <v>982</v>
      </c>
      <c r="B613" s="236" t="s">
        <v>983</v>
      </c>
      <c r="C613" s="279">
        <v>2687637</v>
      </c>
      <c r="D613" s="279">
        <v>434495</v>
      </c>
      <c r="E613" s="279">
        <v>364306.31</v>
      </c>
      <c r="F613" s="822">
        <v>13.554892644</v>
      </c>
      <c r="G613" s="279">
        <v>188685.42</v>
      </c>
    </row>
    <row r="614" spans="1:7" ht="15">
      <c r="A614" s="240" t="s">
        <v>859</v>
      </c>
      <c r="B614" s="245" t="s">
        <v>860</v>
      </c>
      <c r="C614" s="280">
        <v>2669637</v>
      </c>
      <c r="D614" s="280">
        <v>434495</v>
      </c>
      <c r="E614" s="280">
        <v>364306.31</v>
      </c>
      <c r="F614" s="823">
        <v>13.646286368</v>
      </c>
      <c r="G614" s="280">
        <v>188685.42</v>
      </c>
    </row>
    <row r="615" spans="1:7" ht="15">
      <c r="A615" s="244" t="s">
        <v>861</v>
      </c>
      <c r="B615" s="245" t="s">
        <v>862</v>
      </c>
      <c r="C615" s="280">
        <v>2668437</v>
      </c>
      <c r="D615" s="280">
        <v>433295</v>
      </c>
      <c r="E615" s="280">
        <v>363489.25</v>
      </c>
      <c r="F615" s="823">
        <v>13.6218037</v>
      </c>
      <c r="G615" s="280">
        <v>188485.42</v>
      </c>
    </row>
    <row r="616" spans="1:7" ht="15">
      <c r="A616" s="250" t="s">
        <v>863</v>
      </c>
      <c r="B616" s="245" t="s">
        <v>864</v>
      </c>
      <c r="C616" s="280">
        <v>2033823</v>
      </c>
      <c r="D616" s="280">
        <v>334291</v>
      </c>
      <c r="E616" s="280">
        <v>278858.9</v>
      </c>
      <c r="F616" s="823">
        <v>13.711070236</v>
      </c>
      <c r="G616" s="280">
        <v>143224.3</v>
      </c>
    </row>
    <row r="617" spans="1:7" ht="15">
      <c r="A617" s="251" t="s">
        <v>865</v>
      </c>
      <c r="B617" s="245" t="s">
        <v>866</v>
      </c>
      <c r="C617" s="280">
        <v>1611045</v>
      </c>
      <c r="D617" s="280">
        <v>261676</v>
      </c>
      <c r="E617" s="280">
        <v>219726.03</v>
      </c>
      <c r="F617" s="823">
        <v>13.638727037</v>
      </c>
      <c r="G617" s="280">
        <v>113656.49</v>
      </c>
    </row>
    <row r="618" spans="1:7" ht="15">
      <c r="A618" s="250" t="s">
        <v>869</v>
      </c>
      <c r="B618" s="245" t="s">
        <v>870</v>
      </c>
      <c r="C618" s="280">
        <v>634614</v>
      </c>
      <c r="D618" s="280">
        <v>99004</v>
      </c>
      <c r="E618" s="280">
        <v>84630.35</v>
      </c>
      <c r="F618" s="823">
        <v>13.335720611</v>
      </c>
      <c r="G618" s="280">
        <v>45261.12</v>
      </c>
    </row>
    <row r="619" spans="1:7" ht="15">
      <c r="A619" s="244" t="s">
        <v>891</v>
      </c>
      <c r="B619" s="245" t="s">
        <v>892</v>
      </c>
      <c r="C619" s="280">
        <v>200</v>
      </c>
      <c r="D619" s="280">
        <v>200</v>
      </c>
      <c r="E619" s="280">
        <v>200</v>
      </c>
      <c r="F619" s="823">
        <v>100</v>
      </c>
      <c r="G619" s="280">
        <v>200</v>
      </c>
    </row>
    <row r="620" spans="1:7" ht="15">
      <c r="A620" s="250" t="s">
        <v>893</v>
      </c>
      <c r="B620" s="245" t="s">
        <v>894</v>
      </c>
      <c r="C620" s="280">
        <v>200</v>
      </c>
      <c r="D620" s="280">
        <v>200</v>
      </c>
      <c r="E620" s="280">
        <v>200</v>
      </c>
      <c r="F620" s="823">
        <v>100</v>
      </c>
      <c r="G620" s="280">
        <v>200</v>
      </c>
    </row>
    <row r="621" spans="1:7" ht="26.25">
      <c r="A621" s="244" t="s">
        <v>919</v>
      </c>
      <c r="B621" s="245" t="s">
        <v>920</v>
      </c>
      <c r="C621" s="280">
        <v>1000</v>
      </c>
      <c r="D621" s="280">
        <v>1000</v>
      </c>
      <c r="E621" s="280">
        <v>617.06</v>
      </c>
      <c r="F621" s="823">
        <v>61.706</v>
      </c>
      <c r="G621" s="280">
        <v>0</v>
      </c>
    </row>
    <row r="622" spans="1:7" ht="15">
      <c r="A622" s="250" t="s">
        <v>923</v>
      </c>
      <c r="B622" s="245" t="s">
        <v>924</v>
      </c>
      <c r="C622" s="280">
        <v>1000</v>
      </c>
      <c r="D622" s="280">
        <v>1000</v>
      </c>
      <c r="E622" s="280">
        <v>617.06</v>
      </c>
      <c r="F622" s="823">
        <v>61.706</v>
      </c>
      <c r="G622" s="280">
        <v>0</v>
      </c>
    </row>
    <row r="623" spans="1:7" ht="15">
      <c r="A623" s="240" t="s">
        <v>935</v>
      </c>
      <c r="B623" s="245" t="s">
        <v>936</v>
      </c>
      <c r="C623" s="280">
        <v>18000</v>
      </c>
      <c r="D623" s="280">
        <v>0</v>
      </c>
      <c r="E623" s="280">
        <v>0</v>
      </c>
      <c r="F623" s="823">
        <v>0</v>
      </c>
      <c r="G623" s="280">
        <v>0</v>
      </c>
    </row>
    <row r="624" spans="1:7" ht="15">
      <c r="A624" s="244" t="s">
        <v>937</v>
      </c>
      <c r="B624" s="245" t="s">
        <v>938</v>
      </c>
      <c r="C624" s="280">
        <v>18000</v>
      </c>
      <c r="D624" s="280">
        <v>0</v>
      </c>
      <c r="E624" s="280">
        <v>0</v>
      </c>
      <c r="F624" s="823">
        <v>0</v>
      </c>
      <c r="G624" s="280">
        <v>0</v>
      </c>
    </row>
    <row r="625" spans="1:7" ht="15">
      <c r="A625" s="236"/>
      <c r="B625" s="236" t="s">
        <v>444</v>
      </c>
      <c r="C625" s="279">
        <v>-18921</v>
      </c>
      <c r="D625" s="279">
        <v>2845</v>
      </c>
      <c r="E625" s="279">
        <v>68397.76</v>
      </c>
      <c r="F625" s="822">
        <v>-361.491253105</v>
      </c>
      <c r="G625" s="279">
        <v>26411.58</v>
      </c>
    </row>
    <row r="626" spans="1:7" ht="15">
      <c r="A626" s="236" t="s">
        <v>984</v>
      </c>
      <c r="B626" s="236" t="s">
        <v>445</v>
      </c>
      <c r="C626" s="279">
        <v>18921</v>
      </c>
      <c r="D626" s="279">
        <v>-2845</v>
      </c>
      <c r="E626" s="279">
        <v>-68397.76</v>
      </c>
      <c r="F626" s="822">
        <v>-361.491253105</v>
      </c>
      <c r="G626" s="279">
        <v>-26411.58</v>
      </c>
    </row>
    <row r="627" spans="1:7" ht="15">
      <c r="A627" s="240" t="s">
        <v>951</v>
      </c>
      <c r="B627" s="245" t="s">
        <v>510</v>
      </c>
      <c r="C627" s="280">
        <v>18921</v>
      </c>
      <c r="D627" s="280">
        <v>-2845</v>
      </c>
      <c r="E627" s="280">
        <v>-68397.76</v>
      </c>
      <c r="F627" s="823">
        <v>-361.491253105</v>
      </c>
      <c r="G627" s="280">
        <v>-26411.58</v>
      </c>
    </row>
    <row r="628" spans="1:7" ht="39">
      <c r="A628" s="244" t="s">
        <v>952</v>
      </c>
      <c r="B628" s="245" t="s">
        <v>511</v>
      </c>
      <c r="C628" s="280">
        <v>18921</v>
      </c>
      <c r="D628" s="280">
        <v>-2845</v>
      </c>
      <c r="E628" s="280">
        <v>-18921</v>
      </c>
      <c r="F628" s="823">
        <v>-100</v>
      </c>
      <c r="G628" s="280">
        <v>0</v>
      </c>
    </row>
    <row r="629" spans="1:7" ht="15">
      <c r="A629" s="236" t="s">
        <v>1051</v>
      </c>
      <c r="B629" s="236" t="s">
        <v>1052</v>
      </c>
      <c r="C629" s="279"/>
      <c r="D629" s="279"/>
      <c r="E629" s="279"/>
      <c r="F629" s="822"/>
      <c r="G629" s="279"/>
    </row>
    <row r="630" spans="1:7" ht="15">
      <c r="A630" s="236" t="s">
        <v>845</v>
      </c>
      <c r="B630" s="236" t="s">
        <v>846</v>
      </c>
      <c r="C630" s="279">
        <v>2962309</v>
      </c>
      <c r="D630" s="279">
        <v>505933</v>
      </c>
      <c r="E630" s="279">
        <v>505933.2</v>
      </c>
      <c r="F630" s="822">
        <v>17.079015052</v>
      </c>
      <c r="G630" s="279">
        <v>234073.2</v>
      </c>
    </row>
    <row r="631" spans="1:7" ht="26.25">
      <c r="A631" s="240" t="s">
        <v>847</v>
      </c>
      <c r="B631" s="245" t="s">
        <v>491</v>
      </c>
      <c r="C631" s="280">
        <v>1500</v>
      </c>
      <c r="D631" s="280">
        <v>0</v>
      </c>
      <c r="E631" s="280">
        <v>0.2</v>
      </c>
      <c r="F631" s="823">
        <v>0.013333333</v>
      </c>
      <c r="G631" s="280">
        <v>0.2</v>
      </c>
    </row>
    <row r="632" spans="1:7" ht="15">
      <c r="A632" s="240" t="s">
        <v>854</v>
      </c>
      <c r="B632" s="245" t="s">
        <v>855</v>
      </c>
      <c r="C632" s="280">
        <v>2960809</v>
      </c>
      <c r="D632" s="280">
        <v>505933</v>
      </c>
      <c r="E632" s="280">
        <v>505933</v>
      </c>
      <c r="F632" s="823">
        <v>17.087660839</v>
      </c>
      <c r="G632" s="280">
        <v>234073</v>
      </c>
    </row>
    <row r="633" spans="1:7" ht="26.25">
      <c r="A633" s="244" t="s">
        <v>856</v>
      </c>
      <c r="B633" s="245" t="s">
        <v>857</v>
      </c>
      <c r="C633" s="280">
        <v>2960809</v>
      </c>
      <c r="D633" s="280">
        <v>505933</v>
      </c>
      <c r="E633" s="280">
        <v>505933</v>
      </c>
      <c r="F633" s="823">
        <v>17.087660839</v>
      </c>
      <c r="G633" s="280">
        <v>234073</v>
      </c>
    </row>
    <row r="634" spans="1:7" ht="15">
      <c r="A634" s="236" t="s">
        <v>982</v>
      </c>
      <c r="B634" s="236" t="s">
        <v>983</v>
      </c>
      <c r="C634" s="279">
        <v>2962309</v>
      </c>
      <c r="D634" s="279">
        <v>505933</v>
      </c>
      <c r="E634" s="279">
        <v>463370.99</v>
      </c>
      <c r="F634" s="822">
        <v>15.642223347</v>
      </c>
      <c r="G634" s="279">
        <v>224838.36</v>
      </c>
    </row>
    <row r="635" spans="1:7" ht="15">
      <c r="A635" s="240" t="s">
        <v>859</v>
      </c>
      <c r="B635" s="245" t="s">
        <v>860</v>
      </c>
      <c r="C635" s="280">
        <v>2962309</v>
      </c>
      <c r="D635" s="280">
        <v>505933</v>
      </c>
      <c r="E635" s="280">
        <v>463370.99</v>
      </c>
      <c r="F635" s="823">
        <v>15.642223347</v>
      </c>
      <c r="G635" s="280">
        <v>224838.36</v>
      </c>
    </row>
    <row r="636" spans="1:7" ht="15">
      <c r="A636" s="244" t="s">
        <v>861</v>
      </c>
      <c r="B636" s="245" t="s">
        <v>862</v>
      </c>
      <c r="C636" s="280">
        <v>2959146</v>
      </c>
      <c r="D636" s="280">
        <v>502770</v>
      </c>
      <c r="E636" s="280">
        <v>463370.99</v>
      </c>
      <c r="F636" s="823">
        <v>15.658943155</v>
      </c>
      <c r="G636" s="280">
        <v>224838.36</v>
      </c>
    </row>
    <row r="637" spans="1:7" ht="15">
      <c r="A637" s="250" t="s">
        <v>863</v>
      </c>
      <c r="B637" s="245" t="s">
        <v>864</v>
      </c>
      <c r="C637" s="280">
        <v>2774126</v>
      </c>
      <c r="D637" s="280">
        <v>465267</v>
      </c>
      <c r="E637" s="280">
        <v>441317.47</v>
      </c>
      <c r="F637" s="823">
        <v>15.908342664</v>
      </c>
      <c r="G637" s="280">
        <v>212835.57</v>
      </c>
    </row>
    <row r="638" spans="1:7" ht="15">
      <c r="A638" s="251" t="s">
        <v>865</v>
      </c>
      <c r="B638" s="245" t="s">
        <v>866</v>
      </c>
      <c r="C638" s="280">
        <v>2197819</v>
      </c>
      <c r="D638" s="280">
        <v>350000</v>
      </c>
      <c r="E638" s="280">
        <v>336113.89</v>
      </c>
      <c r="F638" s="823">
        <v>15.29306508</v>
      </c>
      <c r="G638" s="280">
        <v>169175.63</v>
      </c>
    </row>
    <row r="639" spans="1:7" ht="15">
      <c r="A639" s="250" t="s">
        <v>869</v>
      </c>
      <c r="B639" s="245" t="s">
        <v>870</v>
      </c>
      <c r="C639" s="280">
        <v>185020</v>
      </c>
      <c r="D639" s="280">
        <v>37503</v>
      </c>
      <c r="E639" s="280">
        <v>22053.52</v>
      </c>
      <c r="F639" s="823">
        <v>11.919533023</v>
      </c>
      <c r="G639" s="280">
        <v>12002.79</v>
      </c>
    </row>
    <row r="640" spans="1:7" ht="26.25">
      <c r="A640" s="244" t="s">
        <v>919</v>
      </c>
      <c r="B640" s="245" t="s">
        <v>920</v>
      </c>
      <c r="C640" s="280">
        <v>3163</v>
      </c>
      <c r="D640" s="280">
        <v>3163</v>
      </c>
      <c r="E640" s="280">
        <v>0</v>
      </c>
      <c r="F640" s="823">
        <v>0</v>
      </c>
      <c r="G640" s="280">
        <v>0</v>
      </c>
    </row>
    <row r="641" spans="1:7" ht="15">
      <c r="A641" s="250" t="s">
        <v>923</v>
      </c>
      <c r="B641" s="245" t="s">
        <v>924</v>
      </c>
      <c r="C641" s="280">
        <v>3163</v>
      </c>
      <c r="D641" s="280">
        <v>3163</v>
      </c>
      <c r="E641" s="280">
        <v>0</v>
      </c>
      <c r="F641" s="823">
        <v>0</v>
      </c>
      <c r="G641" s="280">
        <v>0</v>
      </c>
    </row>
    <row r="642" spans="1:7" ht="15">
      <c r="A642" s="236"/>
      <c r="B642" s="236" t="s">
        <v>444</v>
      </c>
      <c r="C642" s="279">
        <v>0</v>
      </c>
      <c r="D642" s="279">
        <v>0</v>
      </c>
      <c r="E642" s="279">
        <v>42562.21</v>
      </c>
      <c r="F642" s="822">
        <v>0</v>
      </c>
      <c r="G642" s="279">
        <v>9234.84</v>
      </c>
    </row>
    <row r="643" spans="1:7" ht="15">
      <c r="A643" s="236" t="s">
        <v>984</v>
      </c>
      <c r="B643" s="236" t="s">
        <v>445</v>
      </c>
      <c r="C643" s="279">
        <v>0</v>
      </c>
      <c r="D643" s="279">
        <v>0</v>
      </c>
      <c r="E643" s="279">
        <v>-42562.21</v>
      </c>
      <c r="F643" s="822">
        <v>0</v>
      </c>
      <c r="G643" s="279">
        <v>-9234.84</v>
      </c>
    </row>
    <row r="644" spans="1:7" ht="15">
      <c r="A644" s="240" t="s">
        <v>951</v>
      </c>
      <c r="B644" s="245" t="s">
        <v>510</v>
      </c>
      <c r="C644" s="280">
        <v>0</v>
      </c>
      <c r="D644" s="280">
        <v>0</v>
      </c>
      <c r="E644" s="280">
        <v>-42562.21</v>
      </c>
      <c r="F644" s="823">
        <v>0</v>
      </c>
      <c r="G644" s="280">
        <v>-9234.84</v>
      </c>
    </row>
    <row r="645" spans="1:7" ht="15">
      <c r="A645" s="236" t="s">
        <v>1053</v>
      </c>
      <c r="B645" s="236" t="s">
        <v>1054</v>
      </c>
      <c r="C645" s="279"/>
      <c r="D645" s="279"/>
      <c r="E645" s="279"/>
      <c r="F645" s="822"/>
      <c r="G645" s="279"/>
    </row>
    <row r="646" spans="1:7" ht="15">
      <c r="A646" s="236" t="s">
        <v>845</v>
      </c>
      <c r="B646" s="236" t="s">
        <v>846</v>
      </c>
      <c r="C646" s="279">
        <v>486536455</v>
      </c>
      <c r="D646" s="279">
        <v>68899106</v>
      </c>
      <c r="E646" s="279">
        <v>69214066.56</v>
      </c>
      <c r="F646" s="822">
        <v>14.225874721</v>
      </c>
      <c r="G646" s="279">
        <v>39646523.55</v>
      </c>
    </row>
    <row r="647" spans="1:7" ht="26.25">
      <c r="A647" s="240" t="s">
        <v>847</v>
      </c>
      <c r="B647" s="245" t="s">
        <v>491</v>
      </c>
      <c r="C647" s="280">
        <v>10620744</v>
      </c>
      <c r="D647" s="280">
        <v>1035472</v>
      </c>
      <c r="E647" s="280">
        <v>1350432.56</v>
      </c>
      <c r="F647" s="823">
        <v>12.715046705</v>
      </c>
      <c r="G647" s="280">
        <v>795673.55</v>
      </c>
    </row>
    <row r="648" spans="1:7" ht="15">
      <c r="A648" s="240" t="s">
        <v>848</v>
      </c>
      <c r="B648" s="245" t="s">
        <v>849</v>
      </c>
      <c r="C648" s="280">
        <v>51136</v>
      </c>
      <c r="D648" s="280">
        <v>0</v>
      </c>
      <c r="E648" s="280">
        <v>0</v>
      </c>
      <c r="F648" s="823">
        <v>0</v>
      </c>
      <c r="G648" s="280">
        <v>0</v>
      </c>
    </row>
    <row r="649" spans="1:7" ht="15">
      <c r="A649" s="240" t="s">
        <v>854</v>
      </c>
      <c r="B649" s="245" t="s">
        <v>855</v>
      </c>
      <c r="C649" s="280">
        <v>475864575</v>
      </c>
      <c r="D649" s="280">
        <v>67863634</v>
      </c>
      <c r="E649" s="280">
        <v>67863634</v>
      </c>
      <c r="F649" s="823">
        <v>14.261123346</v>
      </c>
      <c r="G649" s="280">
        <v>38850850</v>
      </c>
    </row>
    <row r="650" spans="1:7" ht="26.25">
      <c r="A650" s="244" t="s">
        <v>856</v>
      </c>
      <c r="B650" s="245" t="s">
        <v>857</v>
      </c>
      <c r="C650" s="280">
        <v>469878938</v>
      </c>
      <c r="D650" s="280">
        <v>67863634</v>
      </c>
      <c r="E650" s="280">
        <v>67863634</v>
      </c>
      <c r="F650" s="823">
        <v>14.44279122</v>
      </c>
      <c r="G650" s="280">
        <v>38850850</v>
      </c>
    </row>
    <row r="651" spans="1:7" ht="26.25">
      <c r="A651" s="244" t="s">
        <v>1004</v>
      </c>
      <c r="B651" s="245" t="s">
        <v>1005</v>
      </c>
      <c r="C651" s="280">
        <v>5985637</v>
      </c>
      <c r="D651" s="280">
        <v>0</v>
      </c>
      <c r="E651" s="280">
        <v>0</v>
      </c>
      <c r="F651" s="823">
        <v>0</v>
      </c>
      <c r="G651" s="280">
        <v>0</v>
      </c>
    </row>
    <row r="652" spans="1:7" ht="15">
      <c r="A652" s="236" t="s">
        <v>982</v>
      </c>
      <c r="B652" s="236" t="s">
        <v>983</v>
      </c>
      <c r="C652" s="279">
        <v>486536455</v>
      </c>
      <c r="D652" s="279">
        <v>68899106</v>
      </c>
      <c r="E652" s="279">
        <v>66721425.01</v>
      </c>
      <c r="F652" s="822">
        <v>13.713551025</v>
      </c>
      <c r="G652" s="279">
        <v>43363856.39</v>
      </c>
    </row>
    <row r="653" spans="1:7" ht="15">
      <c r="A653" s="240" t="s">
        <v>859</v>
      </c>
      <c r="B653" s="245" t="s">
        <v>860</v>
      </c>
      <c r="C653" s="280">
        <v>477645096</v>
      </c>
      <c r="D653" s="280">
        <v>68209179</v>
      </c>
      <c r="E653" s="280">
        <v>66229606.27</v>
      </c>
      <c r="F653" s="823">
        <v>13.865861248</v>
      </c>
      <c r="G653" s="280">
        <v>42954106.81</v>
      </c>
    </row>
    <row r="654" spans="1:7" ht="15">
      <c r="A654" s="244" t="s">
        <v>861</v>
      </c>
      <c r="B654" s="245" t="s">
        <v>862</v>
      </c>
      <c r="C654" s="280">
        <v>68475040</v>
      </c>
      <c r="D654" s="280">
        <v>9919997</v>
      </c>
      <c r="E654" s="280">
        <v>9101476.65</v>
      </c>
      <c r="F654" s="823">
        <v>13.291670439</v>
      </c>
      <c r="G654" s="280">
        <v>5113086.61</v>
      </c>
    </row>
    <row r="655" spans="1:7" ht="15">
      <c r="A655" s="250" t="s">
        <v>863</v>
      </c>
      <c r="B655" s="245" t="s">
        <v>864</v>
      </c>
      <c r="C655" s="280">
        <v>42737543</v>
      </c>
      <c r="D655" s="280">
        <v>6550862</v>
      </c>
      <c r="E655" s="280">
        <v>5892937.64</v>
      </c>
      <c r="F655" s="823">
        <v>13.788667355</v>
      </c>
      <c r="G655" s="280">
        <v>3171989.86</v>
      </c>
    </row>
    <row r="656" spans="1:7" ht="15">
      <c r="A656" s="251" t="s">
        <v>865</v>
      </c>
      <c r="B656" s="245" t="s">
        <v>866</v>
      </c>
      <c r="C656" s="280">
        <v>34061853</v>
      </c>
      <c r="D656" s="280">
        <v>5219238</v>
      </c>
      <c r="E656" s="280">
        <v>4691037.99</v>
      </c>
      <c r="F656" s="823">
        <v>13.772116244</v>
      </c>
      <c r="G656" s="280">
        <v>2549960.36</v>
      </c>
    </row>
    <row r="657" spans="1:7" ht="15">
      <c r="A657" s="250" t="s">
        <v>869</v>
      </c>
      <c r="B657" s="245" t="s">
        <v>870</v>
      </c>
      <c r="C657" s="280">
        <v>25737497</v>
      </c>
      <c r="D657" s="280">
        <v>3369135</v>
      </c>
      <c r="E657" s="280">
        <v>3208539.01</v>
      </c>
      <c r="F657" s="823">
        <v>12.466398772</v>
      </c>
      <c r="G657" s="280">
        <v>1941096.75</v>
      </c>
    </row>
    <row r="658" spans="1:7" ht="15">
      <c r="A658" s="244" t="s">
        <v>883</v>
      </c>
      <c r="B658" s="245" t="s">
        <v>884</v>
      </c>
      <c r="C658" s="280">
        <v>135</v>
      </c>
      <c r="D658" s="280">
        <v>64</v>
      </c>
      <c r="E658" s="280">
        <v>52.07</v>
      </c>
      <c r="F658" s="823">
        <v>38.57037037</v>
      </c>
      <c r="G658" s="280">
        <v>23.45</v>
      </c>
    </row>
    <row r="659" spans="1:7" ht="15">
      <c r="A659" s="244" t="s">
        <v>891</v>
      </c>
      <c r="B659" s="245" t="s">
        <v>892</v>
      </c>
      <c r="C659" s="280">
        <v>389201751</v>
      </c>
      <c r="D659" s="280">
        <v>55570032</v>
      </c>
      <c r="E659" s="280">
        <v>54444317.42</v>
      </c>
      <c r="F659" s="823">
        <v>13.988713381</v>
      </c>
      <c r="G659" s="280">
        <v>36140198.73</v>
      </c>
    </row>
    <row r="660" spans="1:7" ht="15">
      <c r="A660" s="250" t="s">
        <v>893</v>
      </c>
      <c r="B660" s="245" t="s">
        <v>894</v>
      </c>
      <c r="C660" s="280">
        <v>389201751</v>
      </c>
      <c r="D660" s="280">
        <v>55570032</v>
      </c>
      <c r="E660" s="280">
        <v>54444317.42</v>
      </c>
      <c r="F660" s="823">
        <v>13.988713381</v>
      </c>
      <c r="G660" s="280">
        <v>36140099.72</v>
      </c>
    </row>
    <row r="661" spans="1:7" ht="15">
      <c r="A661" s="250" t="s">
        <v>903</v>
      </c>
      <c r="B661" s="245" t="s">
        <v>904</v>
      </c>
      <c r="C661" s="280">
        <v>0</v>
      </c>
      <c r="D661" s="280">
        <v>0</v>
      </c>
      <c r="E661" s="280">
        <v>0</v>
      </c>
      <c r="F661" s="823">
        <v>0</v>
      </c>
      <c r="G661" s="280">
        <v>99.01</v>
      </c>
    </row>
    <row r="662" spans="1:7" ht="26.25">
      <c r="A662" s="244" t="s">
        <v>919</v>
      </c>
      <c r="B662" s="245" t="s">
        <v>920</v>
      </c>
      <c r="C662" s="280">
        <v>128131</v>
      </c>
      <c r="D662" s="280">
        <v>23989</v>
      </c>
      <c r="E662" s="280">
        <v>15425.13</v>
      </c>
      <c r="F662" s="823">
        <v>12.038562097</v>
      </c>
      <c r="G662" s="280">
        <v>5167</v>
      </c>
    </row>
    <row r="663" spans="1:7" ht="15">
      <c r="A663" s="250" t="s">
        <v>923</v>
      </c>
      <c r="B663" s="245" t="s">
        <v>924</v>
      </c>
      <c r="C663" s="280">
        <v>128131</v>
      </c>
      <c r="D663" s="280">
        <v>23989</v>
      </c>
      <c r="E663" s="280">
        <v>15425.13</v>
      </c>
      <c r="F663" s="823">
        <v>12.038562097</v>
      </c>
      <c r="G663" s="280">
        <v>5167</v>
      </c>
    </row>
    <row r="664" spans="1:7" ht="15">
      <c r="A664" s="244" t="s">
        <v>925</v>
      </c>
      <c r="B664" s="245" t="s">
        <v>926</v>
      </c>
      <c r="C664" s="280">
        <v>19840039</v>
      </c>
      <c r="D664" s="280">
        <v>2695097</v>
      </c>
      <c r="E664" s="280">
        <v>2668335</v>
      </c>
      <c r="F664" s="823">
        <v>13.449242716</v>
      </c>
      <c r="G664" s="280">
        <v>1695631.02</v>
      </c>
    </row>
    <row r="665" spans="1:7" ht="15">
      <c r="A665" s="250" t="s">
        <v>927</v>
      </c>
      <c r="B665" s="245" t="s">
        <v>928</v>
      </c>
      <c r="C665" s="280">
        <v>32642</v>
      </c>
      <c r="D665" s="280">
        <v>0</v>
      </c>
      <c r="E665" s="280">
        <v>0</v>
      </c>
      <c r="F665" s="823">
        <v>0</v>
      </c>
      <c r="G665" s="280">
        <v>0</v>
      </c>
    </row>
    <row r="666" spans="1:7" ht="26.25">
      <c r="A666" s="251" t="s">
        <v>995</v>
      </c>
      <c r="B666" s="245" t="s">
        <v>996</v>
      </c>
      <c r="C666" s="280">
        <v>32642</v>
      </c>
      <c r="D666" s="280">
        <v>0</v>
      </c>
      <c r="E666" s="280">
        <v>0</v>
      </c>
      <c r="F666" s="823">
        <v>0</v>
      </c>
      <c r="G666" s="280">
        <v>0</v>
      </c>
    </row>
    <row r="667" spans="1:7" ht="39">
      <c r="A667" s="252" t="s">
        <v>997</v>
      </c>
      <c r="B667" s="245" t="s">
        <v>998</v>
      </c>
      <c r="C667" s="280">
        <v>32642</v>
      </c>
      <c r="D667" s="280">
        <v>0</v>
      </c>
      <c r="E667" s="280">
        <v>0</v>
      </c>
      <c r="F667" s="823">
        <v>0</v>
      </c>
      <c r="G667" s="280">
        <v>0</v>
      </c>
    </row>
    <row r="668" spans="1:7" ht="51.75">
      <c r="A668" s="250" t="s">
        <v>933</v>
      </c>
      <c r="B668" s="245" t="s">
        <v>934</v>
      </c>
      <c r="C668" s="280">
        <v>16802726</v>
      </c>
      <c r="D668" s="280">
        <v>2695097</v>
      </c>
      <c r="E668" s="280">
        <v>2668335</v>
      </c>
      <c r="F668" s="823">
        <v>15.88036965</v>
      </c>
      <c r="G668" s="280">
        <v>1695631.02</v>
      </c>
    </row>
    <row r="669" spans="1:7" ht="15">
      <c r="A669" s="250" t="s">
        <v>1006</v>
      </c>
      <c r="B669" s="245" t="s">
        <v>1007</v>
      </c>
      <c r="C669" s="280">
        <v>3004671</v>
      </c>
      <c r="D669" s="280">
        <v>0</v>
      </c>
      <c r="E669" s="280">
        <v>0</v>
      </c>
      <c r="F669" s="823">
        <v>0</v>
      </c>
      <c r="G669" s="280">
        <v>0</v>
      </c>
    </row>
    <row r="670" spans="1:7" ht="39">
      <c r="A670" s="251" t="s">
        <v>1008</v>
      </c>
      <c r="B670" s="245" t="s">
        <v>1009</v>
      </c>
      <c r="C670" s="280">
        <v>3004671</v>
      </c>
      <c r="D670" s="280">
        <v>0</v>
      </c>
      <c r="E670" s="280">
        <v>0</v>
      </c>
      <c r="F670" s="823">
        <v>0</v>
      </c>
      <c r="G670" s="280">
        <v>0</v>
      </c>
    </row>
    <row r="671" spans="1:7" ht="15">
      <c r="A671" s="240" t="s">
        <v>935</v>
      </c>
      <c r="B671" s="245" t="s">
        <v>936</v>
      </c>
      <c r="C671" s="280">
        <v>8891359</v>
      </c>
      <c r="D671" s="280">
        <v>689927</v>
      </c>
      <c r="E671" s="280">
        <v>491818.74</v>
      </c>
      <c r="F671" s="823">
        <v>5.531423711</v>
      </c>
      <c r="G671" s="280">
        <v>409749.58</v>
      </c>
    </row>
    <row r="672" spans="1:7" ht="15">
      <c r="A672" s="244" t="s">
        <v>937</v>
      </c>
      <c r="B672" s="245" t="s">
        <v>938</v>
      </c>
      <c r="C672" s="280">
        <v>5910393</v>
      </c>
      <c r="D672" s="280">
        <v>689927</v>
      </c>
      <c r="E672" s="280">
        <v>491818.74</v>
      </c>
      <c r="F672" s="823">
        <v>8.321252749</v>
      </c>
      <c r="G672" s="280">
        <v>409749.58</v>
      </c>
    </row>
    <row r="673" spans="1:7" ht="26.25">
      <c r="A673" s="244" t="s">
        <v>943</v>
      </c>
      <c r="B673" s="245" t="s">
        <v>944</v>
      </c>
      <c r="C673" s="280">
        <v>2980966</v>
      </c>
      <c r="D673" s="280">
        <v>0</v>
      </c>
      <c r="E673" s="280">
        <v>0</v>
      </c>
      <c r="F673" s="823">
        <v>0</v>
      </c>
      <c r="G673" s="280">
        <v>0</v>
      </c>
    </row>
    <row r="674" spans="1:7" ht="26.25">
      <c r="A674" s="250" t="s">
        <v>1016</v>
      </c>
      <c r="B674" s="245" t="s">
        <v>1017</v>
      </c>
      <c r="C674" s="280">
        <v>2980966</v>
      </c>
      <c r="D674" s="280">
        <v>0</v>
      </c>
      <c r="E674" s="280">
        <v>0</v>
      </c>
      <c r="F674" s="823">
        <v>0</v>
      </c>
      <c r="G674" s="280">
        <v>0</v>
      </c>
    </row>
    <row r="675" spans="1:7" ht="15">
      <c r="A675" s="236"/>
      <c r="B675" s="236" t="s">
        <v>444</v>
      </c>
      <c r="C675" s="279">
        <v>0</v>
      </c>
      <c r="D675" s="279">
        <v>0</v>
      </c>
      <c r="E675" s="279">
        <v>2492641.54999998</v>
      </c>
      <c r="F675" s="822">
        <v>0</v>
      </c>
      <c r="G675" s="279">
        <v>-3717332.84</v>
      </c>
    </row>
    <row r="676" spans="1:7" ht="15">
      <c r="A676" s="236" t="s">
        <v>984</v>
      </c>
      <c r="B676" s="236" t="s">
        <v>445</v>
      </c>
      <c r="C676" s="279">
        <v>0</v>
      </c>
      <c r="D676" s="279">
        <v>0</v>
      </c>
      <c r="E676" s="279">
        <v>-2492641.54999998</v>
      </c>
      <c r="F676" s="822">
        <v>0</v>
      </c>
      <c r="G676" s="279">
        <v>3717332.84</v>
      </c>
    </row>
    <row r="677" spans="1:7" ht="15">
      <c r="A677" s="240" t="s">
        <v>951</v>
      </c>
      <c r="B677" s="245" t="s">
        <v>510</v>
      </c>
      <c r="C677" s="280">
        <v>0</v>
      </c>
      <c r="D677" s="280">
        <v>0</v>
      </c>
      <c r="E677" s="280">
        <v>-2492641.54999998</v>
      </c>
      <c r="F677" s="823">
        <v>0</v>
      </c>
      <c r="G677" s="280">
        <v>3717332.84</v>
      </c>
    </row>
    <row r="678" spans="1:7" ht="15">
      <c r="A678" s="236" t="s">
        <v>1055</v>
      </c>
      <c r="B678" s="236" t="s">
        <v>1056</v>
      </c>
      <c r="C678" s="279"/>
      <c r="D678" s="279"/>
      <c r="E678" s="279"/>
      <c r="F678" s="822"/>
      <c r="G678" s="279"/>
    </row>
    <row r="679" spans="1:7" ht="15">
      <c r="A679" s="236" t="s">
        <v>845</v>
      </c>
      <c r="B679" s="236" t="s">
        <v>846</v>
      </c>
      <c r="C679" s="279">
        <v>711114</v>
      </c>
      <c r="D679" s="279">
        <v>118967</v>
      </c>
      <c r="E679" s="279">
        <v>118983.16</v>
      </c>
      <c r="F679" s="822">
        <v>16.731938901</v>
      </c>
      <c r="G679" s="279">
        <v>54697.08</v>
      </c>
    </row>
    <row r="680" spans="1:7" ht="26.25">
      <c r="A680" s="240" t="s">
        <v>847</v>
      </c>
      <c r="B680" s="245" t="s">
        <v>491</v>
      </c>
      <c r="C680" s="280">
        <v>11760</v>
      </c>
      <c r="D680" s="280">
        <v>1960</v>
      </c>
      <c r="E680" s="280">
        <v>1976.16</v>
      </c>
      <c r="F680" s="823">
        <v>16.804081633</v>
      </c>
      <c r="G680" s="280">
        <v>988.08</v>
      </c>
    </row>
    <row r="681" spans="1:7" ht="15">
      <c r="A681" s="240" t="s">
        <v>854</v>
      </c>
      <c r="B681" s="245" t="s">
        <v>855</v>
      </c>
      <c r="C681" s="280">
        <v>699354</v>
      </c>
      <c r="D681" s="280">
        <v>117007</v>
      </c>
      <c r="E681" s="280">
        <v>117007</v>
      </c>
      <c r="F681" s="823">
        <v>16.730725784</v>
      </c>
      <c r="G681" s="280">
        <v>53709</v>
      </c>
    </row>
    <row r="682" spans="1:7" ht="26.25">
      <c r="A682" s="244" t="s">
        <v>856</v>
      </c>
      <c r="B682" s="245" t="s">
        <v>857</v>
      </c>
      <c r="C682" s="280">
        <v>699354</v>
      </c>
      <c r="D682" s="280">
        <v>117007</v>
      </c>
      <c r="E682" s="280">
        <v>117007</v>
      </c>
      <c r="F682" s="823">
        <v>16.730725784</v>
      </c>
      <c r="G682" s="280">
        <v>53709</v>
      </c>
    </row>
    <row r="683" spans="1:7" ht="15">
      <c r="A683" s="236" t="s">
        <v>982</v>
      </c>
      <c r="B683" s="236" t="s">
        <v>983</v>
      </c>
      <c r="C683" s="279">
        <v>711114</v>
      </c>
      <c r="D683" s="279">
        <v>118967</v>
      </c>
      <c r="E683" s="279">
        <v>110671.24</v>
      </c>
      <c r="F683" s="822">
        <v>15.5630799</v>
      </c>
      <c r="G683" s="279">
        <v>53897.82</v>
      </c>
    </row>
    <row r="684" spans="1:7" ht="15">
      <c r="A684" s="240" t="s">
        <v>859</v>
      </c>
      <c r="B684" s="245" t="s">
        <v>860</v>
      </c>
      <c r="C684" s="280">
        <v>705614</v>
      </c>
      <c r="D684" s="280">
        <v>115067</v>
      </c>
      <c r="E684" s="280">
        <v>107971.25</v>
      </c>
      <c r="F684" s="823">
        <v>15.301744296</v>
      </c>
      <c r="G684" s="280">
        <v>53897.82</v>
      </c>
    </row>
    <row r="685" spans="1:7" ht="15">
      <c r="A685" s="244" t="s">
        <v>861</v>
      </c>
      <c r="B685" s="245" t="s">
        <v>862</v>
      </c>
      <c r="C685" s="280">
        <v>705614</v>
      </c>
      <c r="D685" s="280">
        <v>115067</v>
      </c>
      <c r="E685" s="280">
        <v>107971.25</v>
      </c>
      <c r="F685" s="823">
        <v>15.301744296</v>
      </c>
      <c r="G685" s="280">
        <v>53897.82</v>
      </c>
    </row>
    <row r="686" spans="1:7" ht="15">
      <c r="A686" s="250" t="s">
        <v>863</v>
      </c>
      <c r="B686" s="245" t="s">
        <v>864</v>
      </c>
      <c r="C686" s="280">
        <v>579828</v>
      </c>
      <c r="D686" s="280">
        <v>96270</v>
      </c>
      <c r="E686" s="280">
        <v>91824.35</v>
      </c>
      <c r="F686" s="823">
        <v>15.836480818</v>
      </c>
      <c r="G686" s="280">
        <v>44405.05</v>
      </c>
    </row>
    <row r="687" spans="1:7" ht="15">
      <c r="A687" s="251" t="s">
        <v>865</v>
      </c>
      <c r="B687" s="245" t="s">
        <v>866</v>
      </c>
      <c r="C687" s="280">
        <v>452908</v>
      </c>
      <c r="D687" s="280">
        <v>73024</v>
      </c>
      <c r="E687" s="280">
        <v>70062.91</v>
      </c>
      <c r="F687" s="823">
        <v>15.469567771</v>
      </c>
      <c r="G687" s="280">
        <v>35541.17</v>
      </c>
    </row>
    <row r="688" spans="1:7" ht="15">
      <c r="A688" s="250" t="s">
        <v>869</v>
      </c>
      <c r="B688" s="245" t="s">
        <v>870</v>
      </c>
      <c r="C688" s="280">
        <v>125786</v>
      </c>
      <c r="D688" s="280">
        <v>18797</v>
      </c>
      <c r="E688" s="280">
        <v>16146.9</v>
      </c>
      <c r="F688" s="823">
        <v>12.836802188</v>
      </c>
      <c r="G688" s="280">
        <v>9492.77</v>
      </c>
    </row>
    <row r="689" spans="1:7" ht="15">
      <c r="A689" s="240" t="s">
        <v>935</v>
      </c>
      <c r="B689" s="245" t="s">
        <v>936</v>
      </c>
      <c r="C689" s="280">
        <v>5500</v>
      </c>
      <c r="D689" s="280">
        <v>3900</v>
      </c>
      <c r="E689" s="280">
        <v>2699.99</v>
      </c>
      <c r="F689" s="823">
        <v>49.090727273</v>
      </c>
      <c r="G689" s="280">
        <v>0</v>
      </c>
    </row>
    <row r="690" spans="1:7" ht="15">
      <c r="A690" s="244" t="s">
        <v>937</v>
      </c>
      <c r="B690" s="245" t="s">
        <v>938</v>
      </c>
      <c r="C690" s="280">
        <v>5500</v>
      </c>
      <c r="D690" s="280">
        <v>3900</v>
      </c>
      <c r="E690" s="280">
        <v>2699.99</v>
      </c>
      <c r="F690" s="823">
        <v>49.090727273</v>
      </c>
      <c r="G690" s="280">
        <v>0</v>
      </c>
    </row>
    <row r="691" spans="1:7" ht="15">
      <c r="A691" s="236"/>
      <c r="B691" s="236" t="s">
        <v>444</v>
      </c>
      <c r="C691" s="279">
        <v>0</v>
      </c>
      <c r="D691" s="279">
        <v>0</v>
      </c>
      <c r="E691" s="279">
        <v>8311.92</v>
      </c>
      <c r="F691" s="822">
        <v>0</v>
      </c>
      <c r="G691" s="279">
        <v>799.26</v>
      </c>
    </row>
    <row r="692" spans="1:7" ht="15">
      <c r="A692" s="236" t="s">
        <v>984</v>
      </c>
      <c r="B692" s="236" t="s">
        <v>445</v>
      </c>
      <c r="C692" s="279">
        <v>0</v>
      </c>
      <c r="D692" s="279">
        <v>0</v>
      </c>
      <c r="E692" s="279">
        <v>-8311.92</v>
      </c>
      <c r="F692" s="822">
        <v>0</v>
      </c>
      <c r="G692" s="279">
        <v>-799.26</v>
      </c>
    </row>
    <row r="693" spans="1:7" ht="15">
      <c r="A693" s="240" t="s">
        <v>951</v>
      </c>
      <c r="B693" s="245" t="s">
        <v>510</v>
      </c>
      <c r="C693" s="280">
        <v>0</v>
      </c>
      <c r="D693" s="280">
        <v>0</v>
      </c>
      <c r="E693" s="280">
        <v>-8311.92</v>
      </c>
      <c r="F693" s="823">
        <v>0</v>
      </c>
      <c r="G693" s="280">
        <v>-799.26</v>
      </c>
    </row>
    <row r="694" spans="1:7" ht="15">
      <c r="A694" s="236" t="s">
        <v>1057</v>
      </c>
      <c r="B694" s="236" t="s">
        <v>1058</v>
      </c>
      <c r="C694" s="279"/>
      <c r="D694" s="279"/>
      <c r="E694" s="279"/>
      <c r="F694" s="822"/>
      <c r="G694" s="279"/>
    </row>
    <row r="695" spans="1:7" ht="15">
      <c r="A695" s="236" t="s">
        <v>845</v>
      </c>
      <c r="B695" s="236" t="s">
        <v>846</v>
      </c>
      <c r="C695" s="279">
        <v>14423916</v>
      </c>
      <c r="D695" s="279">
        <v>2403986</v>
      </c>
      <c r="E695" s="279">
        <v>2404081.69</v>
      </c>
      <c r="F695" s="822">
        <v>16.667330079</v>
      </c>
      <c r="G695" s="279">
        <v>1202088.06</v>
      </c>
    </row>
    <row r="696" spans="1:7" ht="26.25">
      <c r="A696" s="240" t="s">
        <v>847</v>
      </c>
      <c r="B696" s="245" t="s">
        <v>491</v>
      </c>
      <c r="C696" s="280">
        <v>15000</v>
      </c>
      <c r="D696" s="280">
        <v>2500</v>
      </c>
      <c r="E696" s="280">
        <v>2595.69</v>
      </c>
      <c r="F696" s="823">
        <v>17.3046</v>
      </c>
      <c r="G696" s="280">
        <v>1345.06</v>
      </c>
    </row>
    <row r="697" spans="1:7" ht="15">
      <c r="A697" s="240" t="s">
        <v>854</v>
      </c>
      <c r="B697" s="245" t="s">
        <v>855</v>
      </c>
      <c r="C697" s="280">
        <v>14408916</v>
      </c>
      <c r="D697" s="280">
        <v>2401486</v>
      </c>
      <c r="E697" s="280">
        <v>2401486</v>
      </c>
      <c r="F697" s="823">
        <v>16.666666667</v>
      </c>
      <c r="G697" s="280">
        <v>1200743</v>
      </c>
    </row>
    <row r="698" spans="1:7" ht="26.25">
      <c r="A698" s="244" t="s">
        <v>856</v>
      </c>
      <c r="B698" s="245" t="s">
        <v>857</v>
      </c>
      <c r="C698" s="280">
        <v>14408916</v>
      </c>
      <c r="D698" s="280">
        <v>2401486</v>
      </c>
      <c r="E698" s="280">
        <v>2401486</v>
      </c>
      <c r="F698" s="823">
        <v>16.666666667</v>
      </c>
      <c r="G698" s="280">
        <v>1200743</v>
      </c>
    </row>
    <row r="699" spans="1:7" ht="15">
      <c r="A699" s="236" t="s">
        <v>982</v>
      </c>
      <c r="B699" s="236" t="s">
        <v>983</v>
      </c>
      <c r="C699" s="279">
        <v>14423916</v>
      </c>
      <c r="D699" s="279">
        <v>2403986</v>
      </c>
      <c r="E699" s="279">
        <v>2211154.98</v>
      </c>
      <c r="F699" s="822">
        <v>15.329782703</v>
      </c>
      <c r="G699" s="279">
        <v>1183480.78</v>
      </c>
    </row>
    <row r="700" spans="1:7" ht="15">
      <c r="A700" s="240" t="s">
        <v>859</v>
      </c>
      <c r="B700" s="245" t="s">
        <v>860</v>
      </c>
      <c r="C700" s="280">
        <v>14376273</v>
      </c>
      <c r="D700" s="280">
        <v>2396046</v>
      </c>
      <c r="E700" s="280">
        <v>2210276.82</v>
      </c>
      <c r="F700" s="823">
        <v>15.374477238</v>
      </c>
      <c r="G700" s="280">
        <v>1182857.47</v>
      </c>
    </row>
    <row r="701" spans="1:7" ht="15">
      <c r="A701" s="244" t="s">
        <v>861</v>
      </c>
      <c r="B701" s="245" t="s">
        <v>862</v>
      </c>
      <c r="C701" s="280">
        <v>14376273</v>
      </c>
      <c r="D701" s="280">
        <v>2396046</v>
      </c>
      <c r="E701" s="280">
        <v>2210276.82</v>
      </c>
      <c r="F701" s="823">
        <v>15.374477238</v>
      </c>
      <c r="G701" s="280">
        <v>1182857.47</v>
      </c>
    </row>
    <row r="702" spans="1:7" ht="15">
      <c r="A702" s="250" t="s">
        <v>863</v>
      </c>
      <c r="B702" s="245" t="s">
        <v>864</v>
      </c>
      <c r="C702" s="280">
        <v>12957519</v>
      </c>
      <c r="D702" s="280">
        <v>2159588</v>
      </c>
      <c r="E702" s="280">
        <v>1985309.29</v>
      </c>
      <c r="F702" s="823">
        <v>15.32167763</v>
      </c>
      <c r="G702" s="280">
        <v>1067214.57</v>
      </c>
    </row>
    <row r="703" spans="1:7" ht="15">
      <c r="A703" s="251" t="s">
        <v>865</v>
      </c>
      <c r="B703" s="245" t="s">
        <v>866</v>
      </c>
      <c r="C703" s="280">
        <v>10251923</v>
      </c>
      <c r="D703" s="280">
        <v>1708652</v>
      </c>
      <c r="E703" s="280">
        <v>1535543.15</v>
      </c>
      <c r="F703" s="823">
        <v>14.978098743</v>
      </c>
      <c r="G703" s="280">
        <v>800336.38</v>
      </c>
    </row>
    <row r="704" spans="1:7" ht="15">
      <c r="A704" s="250" t="s">
        <v>869</v>
      </c>
      <c r="B704" s="245" t="s">
        <v>870</v>
      </c>
      <c r="C704" s="280">
        <v>1418754</v>
      </c>
      <c r="D704" s="280">
        <v>236458</v>
      </c>
      <c r="E704" s="280">
        <v>224967.53</v>
      </c>
      <c r="F704" s="823">
        <v>15.856697497</v>
      </c>
      <c r="G704" s="280">
        <v>115642.9</v>
      </c>
    </row>
    <row r="705" spans="1:7" ht="15">
      <c r="A705" s="240" t="s">
        <v>935</v>
      </c>
      <c r="B705" s="245" t="s">
        <v>936</v>
      </c>
      <c r="C705" s="280">
        <v>47643</v>
      </c>
      <c r="D705" s="280">
        <v>7940</v>
      </c>
      <c r="E705" s="280">
        <v>878.16</v>
      </c>
      <c r="F705" s="823">
        <v>1.843208866</v>
      </c>
      <c r="G705" s="280">
        <v>623.31</v>
      </c>
    </row>
    <row r="706" spans="1:7" ht="15">
      <c r="A706" s="244" t="s">
        <v>937</v>
      </c>
      <c r="B706" s="245" t="s">
        <v>938</v>
      </c>
      <c r="C706" s="280">
        <v>47643</v>
      </c>
      <c r="D706" s="280">
        <v>7940</v>
      </c>
      <c r="E706" s="280">
        <v>878.16</v>
      </c>
      <c r="F706" s="823">
        <v>1.843208866</v>
      </c>
      <c r="G706" s="280">
        <v>623.31</v>
      </c>
    </row>
    <row r="707" spans="1:7" ht="15">
      <c r="A707" s="236"/>
      <c r="B707" s="236" t="s">
        <v>444</v>
      </c>
      <c r="C707" s="279">
        <v>0</v>
      </c>
      <c r="D707" s="279">
        <v>0</v>
      </c>
      <c r="E707" s="279">
        <v>192926.71</v>
      </c>
      <c r="F707" s="822">
        <v>0</v>
      </c>
      <c r="G707" s="279">
        <v>18607.28</v>
      </c>
    </row>
    <row r="708" spans="1:7" ht="15">
      <c r="A708" s="236" t="s">
        <v>984</v>
      </c>
      <c r="B708" s="236" t="s">
        <v>445</v>
      </c>
      <c r="C708" s="279">
        <v>0</v>
      </c>
      <c r="D708" s="279">
        <v>0</v>
      </c>
      <c r="E708" s="279">
        <v>-192926.71</v>
      </c>
      <c r="F708" s="822">
        <v>0</v>
      </c>
      <c r="G708" s="279">
        <v>-18607.28</v>
      </c>
    </row>
    <row r="709" spans="1:7" ht="15">
      <c r="A709" s="240" t="s">
        <v>951</v>
      </c>
      <c r="B709" s="245" t="s">
        <v>510</v>
      </c>
      <c r="C709" s="280">
        <v>0</v>
      </c>
      <c r="D709" s="280">
        <v>0</v>
      </c>
      <c r="E709" s="280">
        <v>-192926.71</v>
      </c>
      <c r="F709" s="823">
        <v>0</v>
      </c>
      <c r="G709" s="280">
        <v>-18607.28</v>
      </c>
    </row>
    <row r="710" spans="1:7" ht="15">
      <c r="A710" s="236" t="s">
        <v>1059</v>
      </c>
      <c r="B710" s="236" t="s">
        <v>1060</v>
      </c>
      <c r="C710" s="279"/>
      <c r="D710" s="279"/>
      <c r="E710" s="279"/>
      <c r="F710" s="822"/>
      <c r="G710" s="279"/>
    </row>
    <row r="711" spans="1:7" ht="15">
      <c r="A711" s="236" t="s">
        <v>845</v>
      </c>
      <c r="B711" s="236" t="s">
        <v>846</v>
      </c>
      <c r="C711" s="279">
        <v>255276</v>
      </c>
      <c r="D711" s="279">
        <v>40000</v>
      </c>
      <c r="E711" s="279">
        <v>40000</v>
      </c>
      <c r="F711" s="822">
        <v>15.669314781</v>
      </c>
      <c r="G711" s="279">
        <v>21000</v>
      </c>
    </row>
    <row r="712" spans="1:7" ht="15">
      <c r="A712" s="240" t="s">
        <v>854</v>
      </c>
      <c r="B712" s="245" t="s">
        <v>855</v>
      </c>
      <c r="C712" s="280">
        <v>255276</v>
      </c>
      <c r="D712" s="280">
        <v>40000</v>
      </c>
      <c r="E712" s="280">
        <v>40000</v>
      </c>
      <c r="F712" s="823">
        <v>15.669314781</v>
      </c>
      <c r="G712" s="280">
        <v>21000</v>
      </c>
    </row>
    <row r="713" spans="1:7" ht="26.25">
      <c r="A713" s="244" t="s">
        <v>856</v>
      </c>
      <c r="B713" s="245" t="s">
        <v>857</v>
      </c>
      <c r="C713" s="280">
        <v>255276</v>
      </c>
      <c r="D713" s="280">
        <v>40000</v>
      </c>
      <c r="E713" s="280">
        <v>40000</v>
      </c>
      <c r="F713" s="823">
        <v>15.669314781</v>
      </c>
      <c r="G713" s="280">
        <v>21000</v>
      </c>
    </row>
    <row r="714" spans="1:7" ht="15">
      <c r="A714" s="236" t="s">
        <v>982</v>
      </c>
      <c r="B714" s="236" t="s">
        <v>983</v>
      </c>
      <c r="C714" s="279">
        <v>255276</v>
      </c>
      <c r="D714" s="279">
        <v>40000</v>
      </c>
      <c r="E714" s="279">
        <v>29486.65</v>
      </c>
      <c r="F714" s="822">
        <v>11.550890017</v>
      </c>
      <c r="G714" s="279">
        <v>14931.44</v>
      </c>
    </row>
    <row r="715" spans="1:7" ht="15">
      <c r="A715" s="240" t="s">
        <v>859</v>
      </c>
      <c r="B715" s="245" t="s">
        <v>860</v>
      </c>
      <c r="C715" s="280">
        <v>255276</v>
      </c>
      <c r="D715" s="280">
        <v>40000</v>
      </c>
      <c r="E715" s="280">
        <v>29486.65</v>
      </c>
      <c r="F715" s="823">
        <v>11.550890017</v>
      </c>
      <c r="G715" s="280">
        <v>14931.44</v>
      </c>
    </row>
    <row r="716" spans="1:7" ht="15">
      <c r="A716" s="244" t="s">
        <v>861</v>
      </c>
      <c r="B716" s="245" t="s">
        <v>862</v>
      </c>
      <c r="C716" s="280">
        <v>255276</v>
      </c>
      <c r="D716" s="280">
        <v>40000</v>
      </c>
      <c r="E716" s="280">
        <v>29486.65</v>
      </c>
      <c r="F716" s="823">
        <v>11.550890017</v>
      </c>
      <c r="G716" s="280">
        <v>14931.44</v>
      </c>
    </row>
    <row r="717" spans="1:7" ht="15">
      <c r="A717" s="250" t="s">
        <v>863</v>
      </c>
      <c r="B717" s="245" t="s">
        <v>864</v>
      </c>
      <c r="C717" s="280">
        <v>199276</v>
      </c>
      <c r="D717" s="280">
        <v>31400</v>
      </c>
      <c r="E717" s="280">
        <v>22871.71</v>
      </c>
      <c r="F717" s="823">
        <v>11.4774032</v>
      </c>
      <c r="G717" s="280">
        <v>11646.79</v>
      </c>
    </row>
    <row r="718" spans="1:7" ht="15">
      <c r="A718" s="251" t="s">
        <v>865</v>
      </c>
      <c r="B718" s="245" t="s">
        <v>866</v>
      </c>
      <c r="C718" s="280">
        <v>157703</v>
      </c>
      <c r="D718" s="280">
        <v>25200</v>
      </c>
      <c r="E718" s="280">
        <v>18278.4</v>
      </c>
      <c r="F718" s="823">
        <v>11.590394603</v>
      </c>
      <c r="G718" s="280">
        <v>9148.47</v>
      </c>
    </row>
    <row r="719" spans="1:7" ht="15">
      <c r="A719" s="250" t="s">
        <v>869</v>
      </c>
      <c r="B719" s="245" t="s">
        <v>870</v>
      </c>
      <c r="C719" s="280">
        <v>56000</v>
      </c>
      <c r="D719" s="280">
        <v>8600</v>
      </c>
      <c r="E719" s="280">
        <v>6614.94</v>
      </c>
      <c r="F719" s="823">
        <v>11.812392857</v>
      </c>
      <c r="G719" s="280">
        <v>3284.65</v>
      </c>
    </row>
    <row r="720" spans="1:7" ht="15">
      <c r="A720" s="236"/>
      <c r="B720" s="236" t="s">
        <v>444</v>
      </c>
      <c r="C720" s="279">
        <v>0</v>
      </c>
      <c r="D720" s="279">
        <v>0</v>
      </c>
      <c r="E720" s="279">
        <v>10513.35</v>
      </c>
      <c r="F720" s="822">
        <v>0</v>
      </c>
      <c r="G720" s="279">
        <v>6068.56</v>
      </c>
    </row>
    <row r="721" spans="1:7" ht="15">
      <c r="A721" s="236" t="s">
        <v>984</v>
      </c>
      <c r="B721" s="236" t="s">
        <v>445</v>
      </c>
      <c r="C721" s="279">
        <v>0</v>
      </c>
      <c r="D721" s="279">
        <v>0</v>
      </c>
      <c r="E721" s="279">
        <v>-10513.35</v>
      </c>
      <c r="F721" s="822">
        <v>0</v>
      </c>
      <c r="G721" s="279">
        <v>-6068.56</v>
      </c>
    </row>
    <row r="722" spans="1:7" ht="15">
      <c r="A722" s="240" t="s">
        <v>951</v>
      </c>
      <c r="B722" s="245" t="s">
        <v>510</v>
      </c>
      <c r="C722" s="280">
        <v>0</v>
      </c>
      <c r="D722" s="280">
        <v>0</v>
      </c>
      <c r="E722" s="280">
        <v>-10513.35</v>
      </c>
      <c r="F722" s="823">
        <v>0</v>
      </c>
      <c r="G722" s="280">
        <v>-6068.56</v>
      </c>
    </row>
    <row r="723" spans="1:7" ht="15">
      <c r="A723" s="236" t="s">
        <v>1061</v>
      </c>
      <c r="B723" s="236" t="s">
        <v>1062</v>
      </c>
      <c r="C723" s="279"/>
      <c r="D723" s="279"/>
      <c r="E723" s="279"/>
      <c r="F723" s="822"/>
      <c r="G723" s="279"/>
    </row>
    <row r="724" spans="1:7" ht="15">
      <c r="A724" s="236" t="s">
        <v>845</v>
      </c>
      <c r="B724" s="236" t="s">
        <v>846</v>
      </c>
      <c r="C724" s="279">
        <v>71265</v>
      </c>
      <c r="D724" s="279">
        <v>12148</v>
      </c>
      <c r="E724" s="279">
        <v>12148</v>
      </c>
      <c r="F724" s="822">
        <v>17.04623588</v>
      </c>
      <c r="G724" s="279">
        <v>5961</v>
      </c>
    </row>
    <row r="725" spans="1:7" ht="15">
      <c r="A725" s="240" t="s">
        <v>854</v>
      </c>
      <c r="B725" s="245" t="s">
        <v>855</v>
      </c>
      <c r="C725" s="280">
        <v>71265</v>
      </c>
      <c r="D725" s="280">
        <v>12148</v>
      </c>
      <c r="E725" s="280">
        <v>12148</v>
      </c>
      <c r="F725" s="823">
        <v>17.04623588</v>
      </c>
      <c r="G725" s="280">
        <v>5961</v>
      </c>
    </row>
    <row r="726" spans="1:7" ht="26.25">
      <c r="A726" s="244" t="s">
        <v>856</v>
      </c>
      <c r="B726" s="245" t="s">
        <v>857</v>
      </c>
      <c r="C726" s="280">
        <v>71265</v>
      </c>
      <c r="D726" s="280">
        <v>12148</v>
      </c>
      <c r="E726" s="280">
        <v>12148</v>
      </c>
      <c r="F726" s="823">
        <v>17.04623588</v>
      </c>
      <c r="G726" s="280">
        <v>5961</v>
      </c>
    </row>
    <row r="727" spans="1:7" ht="15">
      <c r="A727" s="236" t="s">
        <v>982</v>
      </c>
      <c r="B727" s="236" t="s">
        <v>983</v>
      </c>
      <c r="C727" s="279">
        <v>71265</v>
      </c>
      <c r="D727" s="279">
        <v>12148</v>
      </c>
      <c r="E727" s="279">
        <v>11731.54</v>
      </c>
      <c r="F727" s="822">
        <v>16.461853645</v>
      </c>
      <c r="G727" s="279">
        <v>5794.5</v>
      </c>
    </row>
    <row r="728" spans="1:7" ht="15">
      <c r="A728" s="240" t="s">
        <v>859</v>
      </c>
      <c r="B728" s="245" t="s">
        <v>860</v>
      </c>
      <c r="C728" s="280">
        <v>71265</v>
      </c>
      <c r="D728" s="280">
        <v>12148</v>
      </c>
      <c r="E728" s="280">
        <v>11731.54</v>
      </c>
      <c r="F728" s="823">
        <v>16.461853645</v>
      </c>
      <c r="G728" s="280">
        <v>5794.5</v>
      </c>
    </row>
    <row r="729" spans="1:7" ht="15">
      <c r="A729" s="244" t="s">
        <v>861</v>
      </c>
      <c r="B729" s="245" t="s">
        <v>862</v>
      </c>
      <c r="C729" s="280">
        <v>71265</v>
      </c>
      <c r="D729" s="280">
        <v>12148</v>
      </c>
      <c r="E729" s="280">
        <v>11731.54</v>
      </c>
      <c r="F729" s="823">
        <v>16.461853645</v>
      </c>
      <c r="G729" s="280">
        <v>5794.5</v>
      </c>
    </row>
    <row r="730" spans="1:7" ht="15">
      <c r="A730" s="250" t="s">
        <v>863</v>
      </c>
      <c r="B730" s="245" t="s">
        <v>864</v>
      </c>
      <c r="C730" s="280">
        <v>55167</v>
      </c>
      <c r="D730" s="280">
        <v>9297</v>
      </c>
      <c r="E730" s="280">
        <v>8880.54</v>
      </c>
      <c r="F730" s="823">
        <v>16.097558323</v>
      </c>
      <c r="G730" s="280">
        <v>4426.5</v>
      </c>
    </row>
    <row r="731" spans="1:7" ht="15">
      <c r="A731" s="251" t="s">
        <v>865</v>
      </c>
      <c r="B731" s="245" t="s">
        <v>866</v>
      </c>
      <c r="C731" s="280">
        <v>44964</v>
      </c>
      <c r="D731" s="280">
        <v>7576</v>
      </c>
      <c r="E731" s="280">
        <v>7226.84</v>
      </c>
      <c r="F731" s="823">
        <v>16.072502446</v>
      </c>
      <c r="G731" s="280">
        <v>3595.85</v>
      </c>
    </row>
    <row r="732" spans="1:7" ht="15">
      <c r="A732" s="250" t="s">
        <v>869</v>
      </c>
      <c r="B732" s="245" t="s">
        <v>870</v>
      </c>
      <c r="C732" s="280">
        <v>16098</v>
      </c>
      <c r="D732" s="280">
        <v>2851</v>
      </c>
      <c r="E732" s="280">
        <v>2851</v>
      </c>
      <c r="F732" s="823">
        <v>17.710274568</v>
      </c>
      <c r="G732" s="280">
        <v>1368</v>
      </c>
    </row>
    <row r="733" spans="1:7" ht="15">
      <c r="A733" s="236"/>
      <c r="B733" s="236" t="s">
        <v>444</v>
      </c>
      <c r="C733" s="279">
        <v>0</v>
      </c>
      <c r="D733" s="279">
        <v>0</v>
      </c>
      <c r="E733" s="279">
        <v>416.46</v>
      </c>
      <c r="F733" s="822">
        <v>0</v>
      </c>
      <c r="G733" s="279">
        <v>166.5</v>
      </c>
    </row>
    <row r="734" spans="1:7" ht="15">
      <c r="A734" s="236" t="s">
        <v>984</v>
      </c>
      <c r="B734" s="236" t="s">
        <v>445</v>
      </c>
      <c r="C734" s="279">
        <v>0</v>
      </c>
      <c r="D734" s="279">
        <v>0</v>
      </c>
      <c r="E734" s="279">
        <v>-416.46</v>
      </c>
      <c r="F734" s="822">
        <v>0</v>
      </c>
      <c r="G734" s="279">
        <v>-166.5</v>
      </c>
    </row>
    <row r="735" spans="1:7" ht="15">
      <c r="A735" s="240" t="s">
        <v>951</v>
      </c>
      <c r="B735" s="245" t="s">
        <v>510</v>
      </c>
      <c r="C735" s="280">
        <v>0</v>
      </c>
      <c r="D735" s="280">
        <v>0</v>
      </c>
      <c r="E735" s="280">
        <v>-416.46</v>
      </c>
      <c r="F735" s="823">
        <v>0</v>
      </c>
      <c r="G735" s="280">
        <v>-166.5</v>
      </c>
    </row>
    <row r="736" spans="1:7" ht="15">
      <c r="A736" s="236" t="s">
        <v>1063</v>
      </c>
      <c r="B736" s="236" t="s">
        <v>1064</v>
      </c>
      <c r="C736" s="279"/>
      <c r="D736" s="279"/>
      <c r="E736" s="279"/>
      <c r="F736" s="822"/>
      <c r="G736" s="279"/>
    </row>
    <row r="737" spans="1:7" ht="15">
      <c r="A737" s="236" t="s">
        <v>845</v>
      </c>
      <c r="B737" s="236" t="s">
        <v>846</v>
      </c>
      <c r="C737" s="279">
        <v>11151504</v>
      </c>
      <c r="D737" s="279">
        <v>2028476</v>
      </c>
      <c r="E737" s="279">
        <v>2033326</v>
      </c>
      <c r="F737" s="822">
        <v>18.233648125</v>
      </c>
      <c r="G737" s="279">
        <v>1144310</v>
      </c>
    </row>
    <row r="738" spans="1:7" ht="26.25">
      <c r="A738" s="240" t="s">
        <v>847</v>
      </c>
      <c r="B738" s="245" t="s">
        <v>491</v>
      </c>
      <c r="C738" s="280">
        <v>4024</v>
      </c>
      <c r="D738" s="280">
        <v>400</v>
      </c>
      <c r="E738" s="280">
        <v>5250</v>
      </c>
      <c r="F738" s="823">
        <v>130.467196819</v>
      </c>
      <c r="G738" s="280">
        <v>0</v>
      </c>
    </row>
    <row r="739" spans="1:7" ht="15">
      <c r="A739" s="240" t="s">
        <v>854</v>
      </c>
      <c r="B739" s="245" t="s">
        <v>855</v>
      </c>
      <c r="C739" s="280">
        <v>11147480</v>
      </c>
      <c r="D739" s="280">
        <v>2028076</v>
      </c>
      <c r="E739" s="280">
        <v>2028076</v>
      </c>
      <c r="F739" s="823">
        <v>18.193134233</v>
      </c>
      <c r="G739" s="280">
        <v>1144310</v>
      </c>
    </row>
    <row r="740" spans="1:7" ht="26.25">
      <c r="A740" s="244" t="s">
        <v>856</v>
      </c>
      <c r="B740" s="245" t="s">
        <v>857</v>
      </c>
      <c r="C740" s="280">
        <v>11147480</v>
      </c>
      <c r="D740" s="280">
        <v>2028076</v>
      </c>
      <c r="E740" s="280">
        <v>2028076</v>
      </c>
      <c r="F740" s="823">
        <v>18.193134233</v>
      </c>
      <c r="G740" s="280">
        <v>1144310</v>
      </c>
    </row>
    <row r="741" spans="1:7" ht="15">
      <c r="A741" s="236" t="s">
        <v>982</v>
      </c>
      <c r="B741" s="236" t="s">
        <v>983</v>
      </c>
      <c r="C741" s="279">
        <v>11151504</v>
      </c>
      <c r="D741" s="279">
        <v>2028476</v>
      </c>
      <c r="E741" s="279">
        <v>2020560.88</v>
      </c>
      <c r="F741" s="822">
        <v>18.119178184</v>
      </c>
      <c r="G741" s="279">
        <v>1145318.8</v>
      </c>
    </row>
    <row r="742" spans="1:7" ht="15">
      <c r="A742" s="240" t="s">
        <v>859</v>
      </c>
      <c r="B742" s="245" t="s">
        <v>860</v>
      </c>
      <c r="C742" s="280">
        <v>11150504</v>
      </c>
      <c r="D742" s="280">
        <v>2028476</v>
      </c>
      <c r="E742" s="280">
        <v>2020560.88</v>
      </c>
      <c r="F742" s="823">
        <v>18.120803149</v>
      </c>
      <c r="G742" s="280">
        <v>1145318.8</v>
      </c>
    </row>
    <row r="743" spans="1:7" ht="15">
      <c r="A743" s="244" t="s">
        <v>861</v>
      </c>
      <c r="B743" s="245" t="s">
        <v>862</v>
      </c>
      <c r="C743" s="280">
        <v>232387</v>
      </c>
      <c r="D743" s="280">
        <v>35188</v>
      </c>
      <c r="E743" s="280">
        <v>32551.88</v>
      </c>
      <c r="F743" s="823">
        <v>14.007616605</v>
      </c>
      <c r="G743" s="280">
        <v>19157.8</v>
      </c>
    </row>
    <row r="744" spans="1:7" ht="15">
      <c r="A744" s="250" t="s">
        <v>863</v>
      </c>
      <c r="B744" s="245" t="s">
        <v>864</v>
      </c>
      <c r="C744" s="280">
        <v>155844</v>
      </c>
      <c r="D744" s="280">
        <v>23874</v>
      </c>
      <c r="E744" s="280">
        <v>21353</v>
      </c>
      <c r="F744" s="823">
        <v>13.701522035</v>
      </c>
      <c r="G744" s="280">
        <v>13482.73</v>
      </c>
    </row>
    <row r="745" spans="1:7" ht="15">
      <c r="A745" s="251" t="s">
        <v>865</v>
      </c>
      <c r="B745" s="245" t="s">
        <v>866</v>
      </c>
      <c r="C745" s="280">
        <v>125000</v>
      </c>
      <c r="D745" s="280">
        <v>19295</v>
      </c>
      <c r="E745" s="280">
        <v>17857.13</v>
      </c>
      <c r="F745" s="823">
        <v>14.285704</v>
      </c>
      <c r="G745" s="280">
        <v>11229.61</v>
      </c>
    </row>
    <row r="746" spans="1:7" ht="15">
      <c r="A746" s="250" t="s">
        <v>869</v>
      </c>
      <c r="B746" s="245" t="s">
        <v>870</v>
      </c>
      <c r="C746" s="280">
        <v>76543</v>
      </c>
      <c r="D746" s="280">
        <v>11314</v>
      </c>
      <c r="E746" s="280">
        <v>11198.88</v>
      </c>
      <c r="F746" s="823">
        <v>14.630834956</v>
      </c>
      <c r="G746" s="280">
        <v>5675.07</v>
      </c>
    </row>
    <row r="747" spans="1:7" ht="15">
      <c r="A747" s="244" t="s">
        <v>891</v>
      </c>
      <c r="B747" s="245" t="s">
        <v>892</v>
      </c>
      <c r="C747" s="280">
        <v>10916851</v>
      </c>
      <c r="D747" s="280">
        <v>1993288</v>
      </c>
      <c r="E747" s="280">
        <v>1988009</v>
      </c>
      <c r="F747" s="823">
        <v>18.210461973</v>
      </c>
      <c r="G747" s="280">
        <v>1126161</v>
      </c>
    </row>
    <row r="748" spans="1:7" ht="15">
      <c r="A748" s="250" t="s">
        <v>893</v>
      </c>
      <c r="B748" s="245" t="s">
        <v>894</v>
      </c>
      <c r="C748" s="280">
        <v>10916851</v>
      </c>
      <c r="D748" s="280">
        <v>1993288</v>
      </c>
      <c r="E748" s="280">
        <v>1988009</v>
      </c>
      <c r="F748" s="823">
        <v>18.210461973</v>
      </c>
      <c r="G748" s="280">
        <v>1126161</v>
      </c>
    </row>
    <row r="749" spans="1:7" ht="26.25">
      <c r="A749" s="244" t="s">
        <v>919</v>
      </c>
      <c r="B749" s="245" t="s">
        <v>920</v>
      </c>
      <c r="C749" s="280">
        <v>1266</v>
      </c>
      <c r="D749" s="280">
        <v>0</v>
      </c>
      <c r="E749" s="280">
        <v>0</v>
      </c>
      <c r="F749" s="823">
        <v>0</v>
      </c>
      <c r="G749" s="280">
        <v>0</v>
      </c>
    </row>
    <row r="750" spans="1:7" ht="15">
      <c r="A750" s="250" t="s">
        <v>923</v>
      </c>
      <c r="B750" s="245" t="s">
        <v>924</v>
      </c>
      <c r="C750" s="280">
        <v>1266</v>
      </c>
      <c r="D750" s="280">
        <v>0</v>
      </c>
      <c r="E750" s="280">
        <v>0</v>
      </c>
      <c r="F750" s="823">
        <v>0</v>
      </c>
      <c r="G750" s="280">
        <v>0</v>
      </c>
    </row>
    <row r="751" spans="1:7" ht="15">
      <c r="A751" s="240" t="s">
        <v>935</v>
      </c>
      <c r="B751" s="245" t="s">
        <v>936</v>
      </c>
      <c r="C751" s="280">
        <v>1000</v>
      </c>
      <c r="D751" s="280">
        <v>0</v>
      </c>
      <c r="E751" s="280">
        <v>0</v>
      </c>
      <c r="F751" s="823">
        <v>0</v>
      </c>
      <c r="G751" s="280">
        <v>0</v>
      </c>
    </row>
    <row r="752" spans="1:7" ht="15">
      <c r="A752" s="244" t="s">
        <v>937</v>
      </c>
      <c r="B752" s="245" t="s">
        <v>938</v>
      </c>
      <c r="C752" s="280">
        <v>1000</v>
      </c>
      <c r="D752" s="280">
        <v>0</v>
      </c>
      <c r="E752" s="280">
        <v>0</v>
      </c>
      <c r="F752" s="823">
        <v>0</v>
      </c>
      <c r="G752" s="280">
        <v>0</v>
      </c>
    </row>
    <row r="753" spans="1:7" ht="15">
      <c r="A753" s="236"/>
      <c r="B753" s="236" t="s">
        <v>444</v>
      </c>
      <c r="C753" s="279">
        <v>0</v>
      </c>
      <c r="D753" s="279">
        <v>0</v>
      </c>
      <c r="E753" s="279">
        <v>12765.12</v>
      </c>
      <c r="F753" s="822">
        <v>0</v>
      </c>
      <c r="G753" s="279">
        <v>-1008.8</v>
      </c>
    </row>
    <row r="754" spans="1:7" ht="15">
      <c r="A754" s="236" t="s">
        <v>984</v>
      </c>
      <c r="B754" s="236" t="s">
        <v>445</v>
      </c>
      <c r="C754" s="279">
        <v>0</v>
      </c>
      <c r="D754" s="279">
        <v>0</v>
      </c>
      <c r="E754" s="279">
        <v>-12765.12</v>
      </c>
      <c r="F754" s="822">
        <v>0</v>
      </c>
      <c r="G754" s="279">
        <v>1008.8</v>
      </c>
    </row>
    <row r="755" spans="1:7" ht="15">
      <c r="A755" s="240" t="s">
        <v>951</v>
      </c>
      <c r="B755" s="245" t="s">
        <v>510</v>
      </c>
      <c r="C755" s="280">
        <v>0</v>
      </c>
      <c r="D755" s="280">
        <v>0</v>
      </c>
      <c r="E755" s="280">
        <v>-12765.12</v>
      </c>
      <c r="F755" s="823">
        <v>0</v>
      </c>
      <c r="G755" s="280">
        <v>1008.8</v>
      </c>
    </row>
    <row r="756" spans="1:7" ht="15">
      <c r="A756" s="236" t="s">
        <v>1065</v>
      </c>
      <c r="B756" s="236" t="s">
        <v>1066</v>
      </c>
      <c r="C756" s="279"/>
      <c r="D756" s="279"/>
      <c r="E756" s="279"/>
      <c r="F756" s="822"/>
      <c r="G756" s="279"/>
    </row>
    <row r="757" spans="1:7" ht="15">
      <c r="A757" s="236" t="s">
        <v>845</v>
      </c>
      <c r="B757" s="236" t="s">
        <v>846</v>
      </c>
      <c r="C757" s="279">
        <v>216199265</v>
      </c>
      <c r="D757" s="279">
        <v>36915754</v>
      </c>
      <c r="E757" s="279">
        <v>36915754</v>
      </c>
      <c r="F757" s="822">
        <v>17.074874885</v>
      </c>
      <c r="G757" s="279">
        <v>18458457</v>
      </c>
    </row>
    <row r="758" spans="1:7" ht="15">
      <c r="A758" s="240" t="s">
        <v>854</v>
      </c>
      <c r="B758" s="245" t="s">
        <v>855</v>
      </c>
      <c r="C758" s="280">
        <v>216199265</v>
      </c>
      <c r="D758" s="280">
        <v>36915754</v>
      </c>
      <c r="E758" s="280">
        <v>36915754</v>
      </c>
      <c r="F758" s="823">
        <v>17.074874885</v>
      </c>
      <c r="G758" s="280">
        <v>18458457</v>
      </c>
    </row>
    <row r="759" spans="1:7" ht="26.25">
      <c r="A759" s="244" t="s">
        <v>856</v>
      </c>
      <c r="B759" s="245" t="s">
        <v>857</v>
      </c>
      <c r="C759" s="280">
        <v>216199265</v>
      </c>
      <c r="D759" s="280">
        <v>36915754</v>
      </c>
      <c r="E759" s="280">
        <v>36915754</v>
      </c>
      <c r="F759" s="823">
        <v>17.074874885</v>
      </c>
      <c r="G759" s="280">
        <v>18458457</v>
      </c>
    </row>
    <row r="760" spans="1:7" ht="15">
      <c r="A760" s="236" t="s">
        <v>982</v>
      </c>
      <c r="B760" s="236" t="s">
        <v>983</v>
      </c>
      <c r="C760" s="279">
        <v>216199265</v>
      </c>
      <c r="D760" s="279">
        <v>36915754</v>
      </c>
      <c r="E760" s="279">
        <v>36915754</v>
      </c>
      <c r="F760" s="822">
        <v>17.074874885</v>
      </c>
      <c r="G760" s="279">
        <v>18458457</v>
      </c>
    </row>
    <row r="761" spans="1:7" ht="15">
      <c r="A761" s="240" t="s">
        <v>859</v>
      </c>
      <c r="B761" s="245" t="s">
        <v>860</v>
      </c>
      <c r="C761" s="280">
        <v>216199265</v>
      </c>
      <c r="D761" s="280">
        <v>36915754</v>
      </c>
      <c r="E761" s="280">
        <v>36915754</v>
      </c>
      <c r="F761" s="823">
        <v>17.074874885</v>
      </c>
      <c r="G761" s="280">
        <v>18458457</v>
      </c>
    </row>
    <row r="762" spans="1:7" ht="15">
      <c r="A762" s="244" t="s">
        <v>925</v>
      </c>
      <c r="B762" s="245" t="s">
        <v>926</v>
      </c>
      <c r="C762" s="280">
        <v>216199265</v>
      </c>
      <c r="D762" s="280">
        <v>36915754</v>
      </c>
      <c r="E762" s="280">
        <v>36915754</v>
      </c>
      <c r="F762" s="823">
        <v>17.074874885</v>
      </c>
      <c r="G762" s="280">
        <v>18458457</v>
      </c>
    </row>
    <row r="763" spans="1:7" ht="26.25">
      <c r="A763" s="250" t="s">
        <v>931</v>
      </c>
      <c r="B763" s="245" t="s">
        <v>932</v>
      </c>
      <c r="C763" s="280">
        <v>216199265</v>
      </c>
      <c r="D763" s="280">
        <v>36915754</v>
      </c>
      <c r="E763" s="280">
        <v>36915754</v>
      </c>
      <c r="F763" s="823">
        <v>17.074874885</v>
      </c>
      <c r="G763" s="280">
        <v>18458457</v>
      </c>
    </row>
    <row r="764" spans="1:7" ht="15">
      <c r="A764" s="236" t="s">
        <v>1067</v>
      </c>
      <c r="B764" s="236" t="s">
        <v>1068</v>
      </c>
      <c r="C764" s="279"/>
      <c r="D764" s="279"/>
      <c r="E764" s="279"/>
      <c r="F764" s="822"/>
      <c r="G764" s="279"/>
    </row>
    <row r="765" spans="1:7" ht="15">
      <c r="A765" s="236" t="s">
        <v>845</v>
      </c>
      <c r="B765" s="236" t="s">
        <v>846</v>
      </c>
      <c r="C765" s="279">
        <v>15491371</v>
      </c>
      <c r="D765" s="279">
        <v>2581896</v>
      </c>
      <c r="E765" s="279">
        <v>2581896</v>
      </c>
      <c r="F765" s="822">
        <v>16.666672046</v>
      </c>
      <c r="G765" s="279">
        <v>1290948</v>
      </c>
    </row>
    <row r="766" spans="1:7" ht="15">
      <c r="A766" s="240" t="s">
        <v>854</v>
      </c>
      <c r="B766" s="245" t="s">
        <v>855</v>
      </c>
      <c r="C766" s="280">
        <v>15491371</v>
      </c>
      <c r="D766" s="280">
        <v>2581896</v>
      </c>
      <c r="E766" s="280">
        <v>2581896</v>
      </c>
      <c r="F766" s="823">
        <v>16.666672046</v>
      </c>
      <c r="G766" s="280">
        <v>1290948</v>
      </c>
    </row>
    <row r="767" spans="1:7" ht="26.25">
      <c r="A767" s="244" t="s">
        <v>856</v>
      </c>
      <c r="B767" s="245" t="s">
        <v>857</v>
      </c>
      <c r="C767" s="280">
        <v>15491371</v>
      </c>
      <c r="D767" s="280">
        <v>2581896</v>
      </c>
      <c r="E767" s="280">
        <v>2581896</v>
      </c>
      <c r="F767" s="823">
        <v>16.666672046</v>
      </c>
      <c r="G767" s="280">
        <v>1290948</v>
      </c>
    </row>
    <row r="768" spans="1:7" ht="15">
      <c r="A768" s="236" t="s">
        <v>982</v>
      </c>
      <c r="B768" s="236" t="s">
        <v>983</v>
      </c>
      <c r="C768" s="279">
        <v>15491371</v>
      </c>
      <c r="D768" s="279">
        <v>2581896</v>
      </c>
      <c r="E768" s="279">
        <v>2581896</v>
      </c>
      <c r="F768" s="822">
        <v>16.666672046</v>
      </c>
      <c r="G768" s="279">
        <v>1290948</v>
      </c>
    </row>
    <row r="769" spans="1:7" ht="15">
      <c r="A769" s="240" t="s">
        <v>859</v>
      </c>
      <c r="B769" s="245" t="s">
        <v>860</v>
      </c>
      <c r="C769" s="280">
        <v>15491371</v>
      </c>
      <c r="D769" s="280">
        <v>2581896</v>
      </c>
      <c r="E769" s="280">
        <v>2581896</v>
      </c>
      <c r="F769" s="823">
        <v>16.666672046</v>
      </c>
      <c r="G769" s="280">
        <v>1290948</v>
      </c>
    </row>
    <row r="770" spans="1:7" ht="15">
      <c r="A770" s="244" t="s">
        <v>925</v>
      </c>
      <c r="B770" s="245" t="s">
        <v>926</v>
      </c>
      <c r="C770" s="280">
        <v>15491371</v>
      </c>
      <c r="D770" s="280">
        <v>2581896</v>
      </c>
      <c r="E770" s="280">
        <v>2581896</v>
      </c>
      <c r="F770" s="823">
        <v>16.666672046</v>
      </c>
      <c r="G770" s="280">
        <v>1290948</v>
      </c>
    </row>
    <row r="771" spans="1:7" ht="51.75">
      <c r="A771" s="250" t="s">
        <v>933</v>
      </c>
      <c r="B771" s="245" t="s">
        <v>934</v>
      </c>
      <c r="C771" s="280">
        <v>15491371</v>
      </c>
      <c r="D771" s="280">
        <v>2581896</v>
      </c>
      <c r="E771" s="280">
        <v>2581896</v>
      </c>
      <c r="F771" s="823">
        <v>16.666672046</v>
      </c>
      <c r="G771" s="280">
        <v>1290948</v>
      </c>
    </row>
    <row r="772" spans="1:7" ht="26.25">
      <c r="A772" s="236" t="s">
        <v>1069</v>
      </c>
      <c r="B772" s="236" t="s">
        <v>1070</v>
      </c>
      <c r="C772" s="279"/>
      <c r="D772" s="279"/>
      <c r="E772" s="279"/>
      <c r="F772" s="822"/>
      <c r="G772" s="279"/>
    </row>
    <row r="773" spans="1:7" ht="15">
      <c r="A773" s="236" t="s">
        <v>845</v>
      </c>
      <c r="B773" s="236" t="s">
        <v>846</v>
      </c>
      <c r="C773" s="279">
        <v>66689604</v>
      </c>
      <c r="D773" s="279">
        <v>10369610</v>
      </c>
      <c r="E773" s="279">
        <v>10369610</v>
      </c>
      <c r="F773" s="822">
        <v>15.549065189</v>
      </c>
      <c r="G773" s="279">
        <v>4242590</v>
      </c>
    </row>
    <row r="774" spans="1:7" ht="15">
      <c r="A774" s="240" t="s">
        <v>854</v>
      </c>
      <c r="B774" s="245" t="s">
        <v>855</v>
      </c>
      <c r="C774" s="280">
        <v>66689604</v>
      </c>
      <c r="D774" s="280">
        <v>10369610</v>
      </c>
      <c r="E774" s="280">
        <v>10369610</v>
      </c>
      <c r="F774" s="823">
        <v>15.549065189</v>
      </c>
      <c r="G774" s="280">
        <v>4242590</v>
      </c>
    </row>
    <row r="775" spans="1:7" ht="26.25">
      <c r="A775" s="244" t="s">
        <v>856</v>
      </c>
      <c r="B775" s="245" t="s">
        <v>857</v>
      </c>
      <c r="C775" s="280">
        <v>66689604</v>
      </c>
      <c r="D775" s="280">
        <v>10369610</v>
      </c>
      <c r="E775" s="280">
        <v>10369610</v>
      </c>
      <c r="F775" s="823">
        <v>15.549065189</v>
      </c>
      <c r="G775" s="280">
        <v>4242590</v>
      </c>
    </row>
    <row r="776" spans="1:7" ht="15">
      <c r="A776" s="236" t="s">
        <v>982</v>
      </c>
      <c r="B776" s="236" t="s">
        <v>983</v>
      </c>
      <c r="C776" s="279">
        <v>66689604</v>
      </c>
      <c r="D776" s="279">
        <v>10369610</v>
      </c>
      <c r="E776" s="279">
        <v>0</v>
      </c>
      <c r="F776" s="822">
        <v>0</v>
      </c>
      <c r="G776" s="279">
        <v>0</v>
      </c>
    </row>
    <row r="777" spans="1:7" ht="15">
      <c r="A777" s="240" t="s">
        <v>859</v>
      </c>
      <c r="B777" s="245" t="s">
        <v>860</v>
      </c>
      <c r="C777" s="280">
        <v>66689604</v>
      </c>
      <c r="D777" s="280">
        <v>10369610</v>
      </c>
      <c r="E777" s="280">
        <v>0</v>
      </c>
      <c r="F777" s="823">
        <v>0</v>
      </c>
      <c r="G777" s="280">
        <v>0</v>
      </c>
    </row>
    <row r="778" spans="1:7" ht="15">
      <c r="A778" s="244" t="s">
        <v>891</v>
      </c>
      <c r="B778" s="245" t="s">
        <v>892</v>
      </c>
      <c r="C778" s="280">
        <v>66689604</v>
      </c>
      <c r="D778" s="280">
        <v>10369610</v>
      </c>
      <c r="E778" s="280">
        <v>0</v>
      </c>
      <c r="F778" s="823">
        <v>0</v>
      </c>
      <c r="G778" s="280">
        <v>0</v>
      </c>
    </row>
    <row r="779" spans="1:7" ht="15">
      <c r="A779" s="250" t="s">
        <v>893</v>
      </c>
      <c r="B779" s="245" t="s">
        <v>894</v>
      </c>
      <c r="C779" s="280">
        <v>66689604</v>
      </c>
      <c r="D779" s="280">
        <v>10369610</v>
      </c>
      <c r="E779" s="280">
        <v>0</v>
      </c>
      <c r="F779" s="823">
        <v>0</v>
      </c>
      <c r="G779" s="280">
        <v>0</v>
      </c>
    </row>
    <row r="780" spans="1:7" ht="15">
      <c r="A780" s="236"/>
      <c r="B780" s="236" t="s">
        <v>444</v>
      </c>
      <c r="C780" s="279">
        <v>0</v>
      </c>
      <c r="D780" s="279">
        <v>0</v>
      </c>
      <c r="E780" s="279">
        <v>10369610</v>
      </c>
      <c r="F780" s="822">
        <v>0</v>
      </c>
      <c r="G780" s="279">
        <v>4242590</v>
      </c>
    </row>
    <row r="781" spans="1:7" ht="15">
      <c r="A781" s="236" t="s">
        <v>984</v>
      </c>
      <c r="B781" s="236" t="s">
        <v>445</v>
      </c>
      <c r="C781" s="279">
        <v>0</v>
      </c>
      <c r="D781" s="279">
        <v>0</v>
      </c>
      <c r="E781" s="279">
        <v>-10369610</v>
      </c>
      <c r="F781" s="822">
        <v>0</v>
      </c>
      <c r="G781" s="279">
        <v>-4242590</v>
      </c>
    </row>
    <row r="782" spans="1:7" ht="15">
      <c r="A782" s="240" t="s">
        <v>951</v>
      </c>
      <c r="B782" s="245" t="s">
        <v>510</v>
      </c>
      <c r="C782" s="280">
        <v>0</v>
      </c>
      <c r="D782" s="280">
        <v>0</v>
      </c>
      <c r="E782" s="280">
        <v>-10369610</v>
      </c>
      <c r="F782" s="823">
        <v>0</v>
      </c>
      <c r="G782" s="280">
        <v>-4242590</v>
      </c>
    </row>
    <row r="784" spans="1:2" ht="15">
      <c r="A784" s="876" t="s">
        <v>1071</v>
      </c>
      <c r="B784" s="876"/>
    </row>
    <row r="785" spans="1:7" ht="15">
      <c r="A785" s="531"/>
      <c r="B785" s="195" t="s">
        <v>846</v>
      </c>
      <c r="C785" s="196">
        <v>284102333</v>
      </c>
      <c r="D785" s="196">
        <v>21169886</v>
      </c>
      <c r="E785" s="196">
        <v>21042120.47</v>
      </c>
      <c r="F785" s="197">
        <v>7.406528573</v>
      </c>
      <c r="G785" s="196">
        <v>14835587.9</v>
      </c>
    </row>
    <row r="786" spans="1:7" ht="38.25">
      <c r="A786" s="198" t="s">
        <v>1027</v>
      </c>
      <c r="B786" s="750" t="s">
        <v>1028</v>
      </c>
      <c r="C786" s="199">
        <v>13734728</v>
      </c>
      <c r="D786" s="199">
        <v>791914</v>
      </c>
      <c r="E786" s="199">
        <v>532922.31</v>
      </c>
      <c r="F786" s="200">
        <v>3.880108219</v>
      </c>
      <c r="G786" s="199">
        <v>474892.84</v>
      </c>
    </row>
    <row r="787" spans="1:7" ht="39">
      <c r="A787" s="201" t="s">
        <v>1029</v>
      </c>
      <c r="B787" s="829" t="s">
        <v>1030</v>
      </c>
      <c r="C787" s="199">
        <v>12944354</v>
      </c>
      <c r="D787" s="199">
        <v>339002</v>
      </c>
      <c r="E787" s="199">
        <v>121291.16</v>
      </c>
      <c r="F787" s="200">
        <v>0.9370198</v>
      </c>
      <c r="G787" s="199">
        <v>90434.16</v>
      </c>
    </row>
    <row r="788" spans="1:7" ht="51.75">
      <c r="A788" s="201" t="s">
        <v>1031</v>
      </c>
      <c r="B788" s="829" t="s">
        <v>1072</v>
      </c>
      <c r="C788" s="199">
        <v>790374</v>
      </c>
      <c r="D788" s="199">
        <v>452912</v>
      </c>
      <c r="E788" s="199">
        <v>411631.15</v>
      </c>
      <c r="F788" s="200">
        <v>52.080553004</v>
      </c>
      <c r="G788" s="199">
        <v>384458.68</v>
      </c>
    </row>
    <row r="789" spans="1:7" ht="26.25">
      <c r="A789" s="198" t="s">
        <v>1002</v>
      </c>
      <c r="B789" s="830" t="s">
        <v>1003</v>
      </c>
      <c r="C789" s="199">
        <v>63881528</v>
      </c>
      <c r="D789" s="199">
        <v>533639</v>
      </c>
      <c r="E789" s="199">
        <v>664865.16</v>
      </c>
      <c r="F789" s="200">
        <v>1.040778423</v>
      </c>
      <c r="G789" s="199">
        <v>579564.06</v>
      </c>
    </row>
    <row r="790" spans="1:7" ht="25.5">
      <c r="A790" s="198" t="s">
        <v>1004</v>
      </c>
      <c r="B790" s="830" t="s">
        <v>1005</v>
      </c>
      <c r="C790" s="199">
        <v>206486077</v>
      </c>
      <c r="D790" s="199">
        <v>19844333</v>
      </c>
      <c r="E790" s="199">
        <v>19844333</v>
      </c>
      <c r="F790" s="200">
        <v>9.610494464</v>
      </c>
      <c r="G790" s="199">
        <v>13781131</v>
      </c>
    </row>
    <row r="791" spans="1:7" ht="15">
      <c r="A791" s="202"/>
      <c r="B791" s="195" t="s">
        <v>1073</v>
      </c>
      <c r="C791" s="196">
        <v>284102333</v>
      </c>
      <c r="D791" s="196">
        <v>21220349</v>
      </c>
      <c r="E791" s="196">
        <v>19457113.79</v>
      </c>
      <c r="F791" s="197">
        <v>6.848628656</v>
      </c>
      <c r="G791" s="196">
        <v>14315820.72</v>
      </c>
    </row>
    <row r="792" spans="1:7" ht="15">
      <c r="A792" s="198"/>
      <c r="B792" s="203" t="s">
        <v>926</v>
      </c>
      <c r="C792" s="199">
        <v>146239460</v>
      </c>
      <c r="D792" s="199">
        <v>15647964</v>
      </c>
      <c r="E792" s="199">
        <v>14209563.48</v>
      </c>
      <c r="F792" s="200">
        <v>9.716641104</v>
      </c>
      <c r="G792" s="199">
        <v>9348062.73</v>
      </c>
    </row>
    <row r="793" spans="1:7" ht="38.25">
      <c r="A793" s="201" t="s">
        <v>995</v>
      </c>
      <c r="B793" s="204" t="s">
        <v>996</v>
      </c>
      <c r="C793" s="199">
        <v>13734728</v>
      </c>
      <c r="D793" s="199">
        <v>842377</v>
      </c>
      <c r="E793" s="199">
        <v>532922.31</v>
      </c>
      <c r="F793" s="200">
        <v>3.880108219</v>
      </c>
      <c r="G793" s="199">
        <v>474892.84</v>
      </c>
    </row>
    <row r="794" spans="1:7" ht="39">
      <c r="A794" s="205" t="s">
        <v>997</v>
      </c>
      <c r="B794" s="831" t="s">
        <v>998</v>
      </c>
      <c r="C794" s="199">
        <v>12944354</v>
      </c>
      <c r="D794" s="199">
        <v>375902</v>
      </c>
      <c r="E794" s="199">
        <v>121291.16</v>
      </c>
      <c r="F794" s="200">
        <v>0.9370198</v>
      </c>
      <c r="G794" s="199">
        <v>90434.16</v>
      </c>
    </row>
    <row r="795" spans="1:7" ht="39">
      <c r="A795" s="205" t="s">
        <v>1012</v>
      </c>
      <c r="B795" s="831" t="s">
        <v>1013</v>
      </c>
      <c r="C795" s="199">
        <v>790374</v>
      </c>
      <c r="D795" s="199">
        <v>466475</v>
      </c>
      <c r="E795" s="199">
        <v>411631.15</v>
      </c>
      <c r="F795" s="200">
        <v>52.080553004</v>
      </c>
      <c r="G795" s="199">
        <v>384458.68</v>
      </c>
    </row>
    <row r="796" spans="1:7" ht="25.5">
      <c r="A796" s="201" t="s">
        <v>1006</v>
      </c>
      <c r="B796" s="204" t="s">
        <v>1007</v>
      </c>
      <c r="C796" s="199">
        <v>132504732</v>
      </c>
      <c r="D796" s="199">
        <v>14805587</v>
      </c>
      <c r="E796" s="199">
        <v>13676641.17</v>
      </c>
      <c r="F796" s="200">
        <v>10.321624718</v>
      </c>
      <c r="G796" s="199">
        <v>8873169.89</v>
      </c>
    </row>
    <row r="797" spans="1:7" ht="39">
      <c r="A797" s="205" t="s">
        <v>1008</v>
      </c>
      <c r="B797" s="831" t="s">
        <v>1009</v>
      </c>
      <c r="C797" s="199">
        <v>102261402</v>
      </c>
      <c r="D797" s="199">
        <v>14805587</v>
      </c>
      <c r="E797" s="199">
        <v>13676641.17</v>
      </c>
      <c r="F797" s="200">
        <v>13.374196816</v>
      </c>
      <c r="G797" s="199">
        <v>8873169.89</v>
      </c>
    </row>
    <row r="798" spans="1:7" ht="77.25">
      <c r="A798" s="205" t="s">
        <v>1014</v>
      </c>
      <c r="B798" s="831" t="s">
        <v>1015</v>
      </c>
      <c r="C798" s="199">
        <v>30243330</v>
      </c>
      <c r="D798" s="199">
        <v>0</v>
      </c>
      <c r="E798" s="199">
        <v>0</v>
      </c>
      <c r="F798" s="200">
        <v>0</v>
      </c>
      <c r="G798" s="199">
        <v>0</v>
      </c>
    </row>
    <row r="799" spans="1:7" ht="15">
      <c r="A799" s="198"/>
      <c r="B799" s="830" t="s">
        <v>1074</v>
      </c>
      <c r="C799" s="199">
        <v>137862873</v>
      </c>
      <c r="D799" s="199">
        <v>5572385</v>
      </c>
      <c r="E799" s="199">
        <v>5247550.31</v>
      </c>
      <c r="F799" s="200">
        <v>3.806354964</v>
      </c>
      <c r="G799" s="199">
        <v>4967757.99</v>
      </c>
    </row>
    <row r="800" spans="1:7" ht="25.5">
      <c r="A800" s="201" t="s">
        <v>1016</v>
      </c>
      <c r="B800" s="832" t="s">
        <v>1075</v>
      </c>
      <c r="C800" s="199">
        <v>137862873</v>
      </c>
      <c r="D800" s="199">
        <v>5572385</v>
      </c>
      <c r="E800" s="199">
        <v>5247550.31</v>
      </c>
      <c r="F800" s="200">
        <v>3.806354964</v>
      </c>
      <c r="G800" s="199">
        <v>4967757.99</v>
      </c>
    </row>
    <row r="802" spans="1:7" ht="15">
      <c r="A802" s="840" t="s">
        <v>1076</v>
      </c>
      <c r="B802" s="840"/>
      <c r="C802" s="840"/>
      <c r="D802" s="840"/>
      <c r="E802" s="840"/>
      <c r="F802" s="840"/>
      <c r="G802" s="840"/>
    </row>
    <row r="803" spans="1:7" ht="26.25" customHeight="1">
      <c r="A803" s="840" t="s">
        <v>1077</v>
      </c>
      <c r="B803" s="840"/>
      <c r="C803" s="840"/>
      <c r="D803" s="840"/>
      <c r="E803" s="840"/>
      <c r="F803" s="840"/>
      <c r="G803" s="840"/>
    </row>
    <row r="804" spans="1:7" ht="15">
      <c r="A804" s="877" t="s">
        <v>1078</v>
      </c>
      <c r="B804" s="877"/>
      <c r="C804" s="877"/>
      <c r="D804" s="877"/>
      <c r="E804" s="877"/>
      <c r="F804" s="877"/>
      <c r="G804" s="877"/>
    </row>
    <row r="805" spans="1:7" ht="15">
      <c r="A805" s="877" t="s">
        <v>1079</v>
      </c>
      <c r="B805" s="877"/>
      <c r="C805" s="877"/>
      <c r="D805" s="877"/>
      <c r="E805" s="877"/>
      <c r="F805" s="877"/>
      <c r="G805" s="877"/>
    </row>
    <row r="806" spans="1:7" ht="15">
      <c r="A806" s="878" t="s">
        <v>1080</v>
      </c>
      <c r="B806" s="878"/>
      <c r="C806" s="878"/>
      <c r="D806" s="878"/>
      <c r="E806" s="878"/>
      <c r="F806" s="878"/>
      <c r="G806" s="878"/>
    </row>
    <row r="807" spans="1:7" ht="15">
      <c r="A807" s="879" t="s">
        <v>1081</v>
      </c>
      <c r="B807" s="879"/>
      <c r="C807" s="879"/>
      <c r="D807" s="879"/>
      <c r="E807" s="879"/>
      <c r="F807" s="879"/>
      <c r="G807" s="879"/>
    </row>
    <row r="808" spans="1:7" ht="15">
      <c r="A808" s="833"/>
      <c r="B808" s="833"/>
      <c r="C808" s="834"/>
      <c r="D808" s="834"/>
      <c r="E808" s="834"/>
      <c r="F808" s="835"/>
      <c r="G808" s="834"/>
    </row>
    <row r="809" spans="1:7" ht="15.75">
      <c r="A809" s="847" t="s">
        <v>537</v>
      </c>
      <c r="B809" s="847"/>
      <c r="C809" s="836"/>
      <c r="D809" s="836"/>
      <c r="E809" s="836"/>
      <c r="F809" s="837"/>
      <c r="G809" s="838" t="s">
        <v>455</v>
      </c>
    </row>
    <row r="810" spans="1:7" ht="15">
      <c r="A810" s="536"/>
      <c r="B810" s="536"/>
      <c r="C810" s="827"/>
      <c r="D810" s="827"/>
      <c r="E810" s="827"/>
      <c r="F810" s="839"/>
      <c r="G810" s="827"/>
    </row>
    <row r="811" spans="1:7" ht="15">
      <c r="A811" s="536"/>
      <c r="B811" s="536"/>
      <c r="C811" s="827"/>
      <c r="D811" s="827"/>
      <c r="E811" s="827"/>
      <c r="F811" s="839"/>
      <c r="G811" s="827"/>
    </row>
    <row r="812" spans="1:7" ht="15">
      <c r="A812" s="536"/>
      <c r="B812" s="536"/>
      <c r="C812" s="827"/>
      <c r="D812" s="827"/>
      <c r="E812" s="827"/>
      <c r="F812" s="839"/>
      <c r="G812" s="827"/>
    </row>
    <row r="813" spans="1:7" ht="15">
      <c r="A813" s="536" t="s">
        <v>1082</v>
      </c>
      <c r="B813" s="536" t="s">
        <v>1083</v>
      </c>
      <c r="C813" s="827"/>
      <c r="D813" s="827"/>
      <c r="E813" s="827"/>
      <c r="F813" s="839"/>
      <c r="G813" s="827"/>
    </row>
    <row r="814" ht="15">
      <c r="B814" s="536"/>
    </row>
  </sheetData>
  <sheetProtection/>
  <mergeCells count="17">
    <mergeCell ref="A809:B809"/>
    <mergeCell ref="A802:G802"/>
    <mergeCell ref="A803:G803"/>
    <mergeCell ref="A804:G804"/>
    <mergeCell ref="A805:G805"/>
    <mergeCell ref="A806:G806"/>
    <mergeCell ref="A807:G807"/>
    <mergeCell ref="A1:G1"/>
    <mergeCell ref="A2:G2"/>
    <mergeCell ref="A3:G3"/>
    <mergeCell ref="A4:G4"/>
    <mergeCell ref="A8:G8"/>
    <mergeCell ref="A9:G9"/>
    <mergeCell ref="A5:B5"/>
    <mergeCell ref="A784:B784"/>
    <mergeCell ref="A6:G6"/>
    <mergeCell ref="A7:G7"/>
  </mergeCells>
  <printOptions/>
  <pageMargins left="0.7" right="0.7" top="0.75" bottom="0.75" header="0.3" footer="0.3"/>
  <pageSetup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sheetPr codeName="Sheet6"/>
  <dimension ref="A1:G422"/>
  <sheetViews>
    <sheetView zoomScalePageLayoutView="0" workbookViewId="0" topLeftCell="A1">
      <selection activeCell="J13" sqref="J13"/>
    </sheetView>
  </sheetViews>
  <sheetFormatPr defaultColWidth="9.140625" defaultRowHeight="15"/>
  <cols>
    <col min="1" max="1" width="21.7109375" style="262" customWidth="1"/>
    <col min="2" max="2" width="43.8515625" style="262" customWidth="1"/>
    <col min="3" max="5" width="15.7109375" style="263" customWidth="1"/>
    <col min="6" max="6" width="12.7109375" style="264" customWidth="1"/>
    <col min="7" max="7" width="15.7109375" style="263" customWidth="1"/>
  </cols>
  <sheetData>
    <row r="1" spans="1:7" s="194" customFormat="1" ht="79.5" customHeight="1">
      <c r="A1" s="886"/>
      <c r="B1" s="886"/>
      <c r="C1" s="886"/>
      <c r="D1" s="887"/>
      <c r="E1" s="887"/>
      <c r="F1" s="887"/>
      <c r="G1" s="887"/>
    </row>
    <row r="2" spans="1:7" ht="15">
      <c r="A2" s="842" t="s">
        <v>424</v>
      </c>
      <c r="B2" s="842"/>
      <c r="C2" s="842"/>
      <c r="D2" s="842"/>
      <c r="E2" s="842"/>
      <c r="F2" s="842"/>
      <c r="G2" s="843"/>
    </row>
    <row r="3" spans="1:7" ht="15.75">
      <c r="A3" s="844" t="s">
        <v>425</v>
      </c>
      <c r="B3" s="844"/>
      <c r="C3" s="844"/>
      <c r="D3" s="844"/>
      <c r="E3" s="844"/>
      <c r="F3" s="844"/>
      <c r="G3" s="843"/>
    </row>
    <row r="4" spans="1:7" ht="15">
      <c r="A4" s="845" t="s">
        <v>426</v>
      </c>
      <c r="B4" s="843"/>
      <c r="C4" s="843"/>
      <c r="D4" s="843"/>
      <c r="E4" s="843"/>
      <c r="F4" s="843"/>
      <c r="G4" s="843"/>
    </row>
    <row r="5" spans="1:7" ht="15">
      <c r="A5" s="208" t="s">
        <v>837</v>
      </c>
      <c r="B5" s="209"/>
      <c r="C5" s="209"/>
      <c r="D5" s="209"/>
      <c r="E5" s="209"/>
      <c r="F5" s="210"/>
      <c r="G5" s="211" t="s">
        <v>1084</v>
      </c>
    </row>
    <row r="6" spans="1:7" ht="15">
      <c r="A6" s="853" t="s">
        <v>429</v>
      </c>
      <c r="B6" s="853"/>
      <c r="C6" s="853"/>
      <c r="D6" s="853"/>
      <c r="E6" s="853"/>
      <c r="F6" s="853"/>
      <c r="G6" s="843"/>
    </row>
    <row r="7" spans="1:7" ht="15.75">
      <c r="A7" s="846" t="s">
        <v>1085</v>
      </c>
      <c r="B7" s="846"/>
      <c r="C7" s="846"/>
      <c r="D7" s="846"/>
      <c r="E7" s="846"/>
      <c r="F7" s="846"/>
      <c r="G7" s="843"/>
    </row>
    <row r="8" spans="1:7" ht="15">
      <c r="A8" s="880" t="s">
        <v>1086</v>
      </c>
      <c r="B8" s="880"/>
      <c r="C8" s="880"/>
      <c r="D8" s="880"/>
      <c r="E8" s="880"/>
      <c r="F8" s="880"/>
      <c r="G8" s="843"/>
    </row>
    <row r="9" spans="1:7" ht="15">
      <c r="A9" s="881" t="s">
        <v>1087</v>
      </c>
      <c r="B9" s="881"/>
      <c r="C9" s="881"/>
      <c r="D9" s="881"/>
      <c r="E9" s="881"/>
      <c r="F9" s="881"/>
      <c r="G9" s="882"/>
    </row>
    <row r="10" spans="1:7" ht="15">
      <c r="A10" s="883"/>
      <c r="B10" s="884"/>
      <c r="C10" s="214"/>
      <c r="D10" s="215"/>
      <c r="E10" s="216"/>
      <c r="F10" s="217"/>
      <c r="G10" s="210"/>
    </row>
    <row r="11" spans="1:7" ht="15">
      <c r="A11" s="218"/>
      <c r="B11" s="219"/>
      <c r="C11" s="214"/>
      <c r="D11" s="215"/>
      <c r="E11" s="216"/>
      <c r="F11" s="220"/>
      <c r="G11" s="210"/>
    </row>
    <row r="12" spans="1:7" ht="15">
      <c r="A12" s="221"/>
      <c r="B12" s="222"/>
      <c r="C12" s="223"/>
      <c r="D12" s="224"/>
      <c r="E12" s="225"/>
      <c r="F12" s="210"/>
      <c r="G12" s="226" t="s">
        <v>461</v>
      </c>
    </row>
    <row r="13" spans="1:7" ht="36">
      <c r="A13" s="227" t="s">
        <v>599</v>
      </c>
      <c r="B13" s="228" t="s">
        <v>462</v>
      </c>
      <c r="C13" s="229" t="s">
        <v>463</v>
      </c>
      <c r="D13" s="229" t="s">
        <v>841</v>
      </c>
      <c r="E13" s="230" t="s">
        <v>464</v>
      </c>
      <c r="F13" s="231" t="s">
        <v>843</v>
      </c>
      <c r="G13" s="229" t="s">
        <v>466</v>
      </c>
    </row>
    <row r="14" spans="1:7" ht="15">
      <c r="A14" s="232">
        <v>1</v>
      </c>
      <c r="B14" s="233">
        <v>2</v>
      </c>
      <c r="C14" s="234">
        <v>3</v>
      </c>
      <c r="D14" s="234">
        <v>4</v>
      </c>
      <c r="E14" s="20">
        <v>5</v>
      </c>
      <c r="F14" s="235">
        <v>6</v>
      </c>
      <c r="G14" s="234">
        <v>7</v>
      </c>
    </row>
    <row r="15" spans="1:7" ht="15">
      <c r="A15" s="236"/>
      <c r="B15" s="237" t="s">
        <v>844</v>
      </c>
      <c r="C15" s="238">
        <v>1197571185</v>
      </c>
      <c r="D15" s="238">
        <v>172454026</v>
      </c>
      <c r="E15" s="238">
        <v>182589279</v>
      </c>
      <c r="F15" s="239">
        <v>15.246645285</v>
      </c>
      <c r="G15" s="238">
        <v>96899488</v>
      </c>
    </row>
    <row r="16" spans="1:7" ht="15">
      <c r="A16" s="240" t="s">
        <v>859</v>
      </c>
      <c r="B16" s="241" t="s">
        <v>470</v>
      </c>
      <c r="C16" s="242">
        <v>1174089076</v>
      </c>
      <c r="D16" s="242">
        <v>169295578</v>
      </c>
      <c r="E16" s="242">
        <v>179289393</v>
      </c>
      <c r="F16" s="243">
        <v>15.270510324</v>
      </c>
      <c r="G16" s="242">
        <v>95512268</v>
      </c>
    </row>
    <row r="17" spans="1:7" ht="15">
      <c r="A17" s="244" t="s">
        <v>891</v>
      </c>
      <c r="B17" s="245" t="s">
        <v>499</v>
      </c>
      <c r="C17" s="246">
        <v>1174089076</v>
      </c>
      <c r="D17" s="246">
        <v>169295578</v>
      </c>
      <c r="E17" s="246">
        <v>179289393</v>
      </c>
      <c r="F17" s="247">
        <v>15.270510324</v>
      </c>
      <c r="G17" s="246">
        <v>95512268</v>
      </c>
    </row>
    <row r="18" spans="1:7" ht="15">
      <c r="A18" s="240" t="s">
        <v>935</v>
      </c>
      <c r="B18" s="245" t="s">
        <v>490</v>
      </c>
      <c r="C18" s="246">
        <v>8294582</v>
      </c>
      <c r="D18" s="246">
        <v>714541</v>
      </c>
      <c r="E18" s="246">
        <v>869643</v>
      </c>
      <c r="F18" s="247">
        <v>10.486289122</v>
      </c>
      <c r="G18" s="246">
        <v>120699</v>
      </c>
    </row>
    <row r="19" spans="1:7" ht="26.25">
      <c r="A19" s="240" t="s">
        <v>847</v>
      </c>
      <c r="B19" s="245" t="s">
        <v>491</v>
      </c>
      <c r="C19" s="246">
        <v>65947</v>
      </c>
      <c r="D19" s="246">
        <v>9000</v>
      </c>
      <c r="E19" s="246">
        <v>8762</v>
      </c>
      <c r="F19" s="247">
        <v>13.286806072</v>
      </c>
      <c r="G19" s="246">
        <v>3706</v>
      </c>
    </row>
    <row r="20" spans="1:7" ht="15">
      <c r="A20" s="240" t="s">
        <v>850</v>
      </c>
      <c r="B20" s="245" t="s">
        <v>493</v>
      </c>
      <c r="C20" s="246">
        <v>15121580</v>
      </c>
      <c r="D20" s="246">
        <v>2434907</v>
      </c>
      <c r="E20" s="246">
        <v>2421481</v>
      </c>
      <c r="F20" s="247">
        <v>16.013412289</v>
      </c>
      <c r="G20" s="246">
        <v>1262815</v>
      </c>
    </row>
    <row r="21" spans="1:7" ht="15">
      <c r="A21" s="236"/>
      <c r="B21" s="236" t="s">
        <v>858</v>
      </c>
      <c r="C21" s="248">
        <v>1434946834</v>
      </c>
      <c r="D21" s="248">
        <v>230178137</v>
      </c>
      <c r="E21" s="248">
        <v>226334873</v>
      </c>
      <c r="F21" s="249">
        <v>15.773059951</v>
      </c>
      <c r="G21" s="248">
        <v>116892432</v>
      </c>
    </row>
    <row r="22" spans="1:7" ht="15">
      <c r="A22" s="240" t="s">
        <v>859</v>
      </c>
      <c r="B22" s="245" t="s">
        <v>860</v>
      </c>
      <c r="C22" s="246">
        <v>1434910388</v>
      </c>
      <c r="D22" s="246">
        <v>230178137</v>
      </c>
      <c r="E22" s="246">
        <v>226334873</v>
      </c>
      <c r="F22" s="247">
        <v>15.773460579</v>
      </c>
      <c r="G22" s="246">
        <v>116892432</v>
      </c>
    </row>
    <row r="23" spans="1:7" ht="15">
      <c r="A23" s="244" t="s">
        <v>861</v>
      </c>
      <c r="B23" s="245" t="s">
        <v>862</v>
      </c>
      <c r="C23" s="246">
        <v>8850413</v>
      </c>
      <c r="D23" s="246">
        <v>1095737</v>
      </c>
      <c r="E23" s="246">
        <v>1094282</v>
      </c>
      <c r="F23" s="247">
        <v>12.364192609</v>
      </c>
      <c r="G23" s="246">
        <v>709331</v>
      </c>
    </row>
    <row r="24" spans="1:7" ht="15">
      <c r="A24" s="250" t="s">
        <v>863</v>
      </c>
      <c r="B24" s="245" t="s">
        <v>864</v>
      </c>
      <c r="C24" s="246">
        <v>6351581</v>
      </c>
      <c r="D24" s="246">
        <v>743529</v>
      </c>
      <c r="E24" s="246">
        <v>743529</v>
      </c>
      <c r="F24" s="247">
        <v>11.706203542</v>
      </c>
      <c r="G24" s="246">
        <v>522279</v>
      </c>
    </row>
    <row r="25" spans="1:7" ht="15">
      <c r="A25" s="251" t="s">
        <v>865</v>
      </c>
      <c r="B25" s="245" t="s">
        <v>866</v>
      </c>
      <c r="C25" s="246">
        <v>5122331</v>
      </c>
      <c r="D25" s="246">
        <v>525371</v>
      </c>
      <c r="E25" s="246">
        <v>525371</v>
      </c>
      <c r="F25" s="247">
        <v>10.25648284</v>
      </c>
      <c r="G25" s="246">
        <v>408371</v>
      </c>
    </row>
    <row r="26" spans="1:7" ht="26.25">
      <c r="A26" s="251" t="s">
        <v>867</v>
      </c>
      <c r="B26" s="245" t="s">
        <v>868</v>
      </c>
      <c r="C26" s="246">
        <v>0</v>
      </c>
      <c r="D26" s="246">
        <v>0</v>
      </c>
      <c r="E26" s="246">
        <v>218158</v>
      </c>
      <c r="F26" s="247">
        <v>0</v>
      </c>
      <c r="G26" s="246">
        <v>113908</v>
      </c>
    </row>
    <row r="27" spans="1:7" ht="15">
      <c r="A27" s="250" t="s">
        <v>869</v>
      </c>
      <c r="B27" s="245" t="s">
        <v>870</v>
      </c>
      <c r="C27" s="246">
        <v>2498832</v>
      </c>
      <c r="D27" s="246">
        <v>352208</v>
      </c>
      <c r="E27" s="246">
        <v>350753</v>
      </c>
      <c r="F27" s="247">
        <v>14.036682338</v>
      </c>
      <c r="G27" s="246">
        <v>187052</v>
      </c>
    </row>
    <row r="28" spans="1:7" ht="15">
      <c r="A28" s="251" t="s">
        <v>871</v>
      </c>
      <c r="B28" s="245" t="s">
        <v>872</v>
      </c>
      <c r="C28" s="246">
        <v>0</v>
      </c>
      <c r="D28" s="246">
        <v>0</v>
      </c>
      <c r="E28" s="246">
        <v>952</v>
      </c>
      <c r="F28" s="247">
        <v>0</v>
      </c>
      <c r="G28" s="246">
        <v>1003</v>
      </c>
    </row>
    <row r="29" spans="1:7" ht="15">
      <c r="A29" s="251" t="s">
        <v>873</v>
      </c>
      <c r="B29" s="245" t="s">
        <v>874</v>
      </c>
      <c r="C29" s="246">
        <v>0</v>
      </c>
      <c r="D29" s="246">
        <v>0</v>
      </c>
      <c r="E29" s="246">
        <v>332577</v>
      </c>
      <c r="F29" s="247">
        <v>0</v>
      </c>
      <c r="G29" s="246">
        <v>181761</v>
      </c>
    </row>
    <row r="30" spans="1:7" ht="26.25">
      <c r="A30" s="251" t="s">
        <v>875</v>
      </c>
      <c r="B30" s="245" t="s">
        <v>876</v>
      </c>
      <c r="C30" s="246">
        <v>0</v>
      </c>
      <c r="D30" s="246">
        <v>0</v>
      </c>
      <c r="E30" s="246">
        <v>16948</v>
      </c>
      <c r="F30" s="247">
        <v>0</v>
      </c>
      <c r="G30" s="246">
        <v>4109</v>
      </c>
    </row>
    <row r="31" spans="1:7" ht="15">
      <c r="A31" s="251" t="s">
        <v>879</v>
      </c>
      <c r="B31" s="245" t="s">
        <v>880</v>
      </c>
      <c r="C31" s="246">
        <v>0</v>
      </c>
      <c r="D31" s="246">
        <v>0</v>
      </c>
      <c r="E31" s="246">
        <v>276</v>
      </c>
      <c r="F31" s="247">
        <v>0</v>
      </c>
      <c r="G31" s="246">
        <v>179</v>
      </c>
    </row>
    <row r="32" spans="1:7" ht="15">
      <c r="A32" s="244" t="s">
        <v>883</v>
      </c>
      <c r="B32" s="245" t="s">
        <v>884</v>
      </c>
      <c r="C32" s="246">
        <v>154210</v>
      </c>
      <c r="D32" s="246">
        <v>0</v>
      </c>
      <c r="E32" s="246">
        <v>0</v>
      </c>
      <c r="F32" s="247">
        <v>0</v>
      </c>
      <c r="G32" s="246">
        <v>0</v>
      </c>
    </row>
    <row r="33" spans="1:7" ht="15">
      <c r="A33" s="244" t="s">
        <v>891</v>
      </c>
      <c r="B33" s="245" t="s">
        <v>892</v>
      </c>
      <c r="C33" s="246">
        <v>1425467719</v>
      </c>
      <c r="D33" s="246">
        <v>229002700</v>
      </c>
      <c r="E33" s="246">
        <v>225163591</v>
      </c>
      <c r="F33" s="247">
        <v>15.795779819</v>
      </c>
      <c r="G33" s="246">
        <v>116149832</v>
      </c>
    </row>
    <row r="34" spans="1:7" ht="15">
      <c r="A34" s="250" t="s">
        <v>893</v>
      </c>
      <c r="B34" s="245" t="s">
        <v>894</v>
      </c>
      <c r="C34" s="246">
        <v>5743154</v>
      </c>
      <c r="D34" s="246">
        <v>943788</v>
      </c>
      <c r="E34" s="246">
        <v>943779</v>
      </c>
      <c r="F34" s="247">
        <v>16.43312577</v>
      </c>
      <c r="G34" s="246">
        <v>467348</v>
      </c>
    </row>
    <row r="35" spans="1:7" ht="26.25">
      <c r="A35" s="251" t="s">
        <v>897</v>
      </c>
      <c r="B35" s="245" t="s">
        <v>898</v>
      </c>
      <c r="C35" s="246">
        <v>0</v>
      </c>
      <c r="D35" s="246">
        <v>0</v>
      </c>
      <c r="E35" s="246">
        <v>943779</v>
      </c>
      <c r="F35" s="247">
        <v>0</v>
      </c>
      <c r="G35" s="246">
        <v>467348</v>
      </c>
    </row>
    <row r="36" spans="1:7" ht="15">
      <c r="A36" s="250" t="s">
        <v>903</v>
      </c>
      <c r="B36" s="245" t="s">
        <v>904</v>
      </c>
      <c r="C36" s="246">
        <v>1419724565</v>
      </c>
      <c r="D36" s="246">
        <v>228058912</v>
      </c>
      <c r="E36" s="246">
        <v>224219812</v>
      </c>
      <c r="F36" s="247">
        <v>15.793201589</v>
      </c>
      <c r="G36" s="246">
        <v>115682484</v>
      </c>
    </row>
    <row r="37" spans="1:7" ht="15">
      <c r="A37" s="251" t="s">
        <v>905</v>
      </c>
      <c r="B37" s="245" t="s">
        <v>906</v>
      </c>
      <c r="C37" s="246">
        <v>0</v>
      </c>
      <c r="D37" s="246">
        <v>0</v>
      </c>
      <c r="E37" s="246">
        <v>224219812</v>
      </c>
      <c r="F37" s="247">
        <v>0</v>
      </c>
      <c r="G37" s="246">
        <v>115682484</v>
      </c>
    </row>
    <row r="38" spans="1:7" ht="15">
      <c r="A38" s="252" t="s">
        <v>907</v>
      </c>
      <c r="B38" s="245" t="s">
        <v>908</v>
      </c>
      <c r="C38" s="246">
        <v>0</v>
      </c>
      <c r="D38" s="246">
        <v>0</v>
      </c>
      <c r="E38" s="246">
        <v>190307517</v>
      </c>
      <c r="F38" s="247">
        <v>0</v>
      </c>
      <c r="G38" s="246">
        <v>99117222</v>
      </c>
    </row>
    <row r="39" spans="1:7" ht="15">
      <c r="A39" s="252" t="s">
        <v>909</v>
      </c>
      <c r="B39" s="245" t="s">
        <v>910</v>
      </c>
      <c r="C39" s="246">
        <v>0</v>
      </c>
      <c r="D39" s="246">
        <v>0</v>
      </c>
      <c r="E39" s="246">
        <v>25097971</v>
      </c>
      <c r="F39" s="247">
        <v>0</v>
      </c>
      <c r="G39" s="246">
        <v>12255574</v>
      </c>
    </row>
    <row r="40" spans="1:7" ht="15">
      <c r="A40" s="252" t="s">
        <v>911</v>
      </c>
      <c r="B40" s="245" t="s">
        <v>912</v>
      </c>
      <c r="C40" s="246">
        <v>0</v>
      </c>
      <c r="D40" s="246">
        <v>0</v>
      </c>
      <c r="E40" s="246">
        <v>8368933</v>
      </c>
      <c r="F40" s="247">
        <v>0</v>
      </c>
      <c r="G40" s="246">
        <v>4304704</v>
      </c>
    </row>
    <row r="41" spans="1:7" ht="15">
      <c r="A41" s="252" t="s">
        <v>913</v>
      </c>
      <c r="B41" s="245" t="s">
        <v>914</v>
      </c>
      <c r="C41" s="246">
        <v>0</v>
      </c>
      <c r="D41" s="246">
        <v>0</v>
      </c>
      <c r="E41" s="246">
        <v>445391</v>
      </c>
      <c r="F41" s="247">
        <v>0</v>
      </c>
      <c r="G41" s="246">
        <v>4984</v>
      </c>
    </row>
    <row r="42" spans="1:7" ht="26.25">
      <c r="A42" s="244" t="s">
        <v>919</v>
      </c>
      <c r="B42" s="245" t="s">
        <v>920</v>
      </c>
      <c r="C42" s="246">
        <v>11200</v>
      </c>
      <c r="D42" s="246">
        <v>0</v>
      </c>
      <c r="E42" s="246">
        <v>0</v>
      </c>
      <c r="F42" s="247">
        <v>0</v>
      </c>
      <c r="G42" s="246">
        <v>0</v>
      </c>
    </row>
    <row r="43" spans="1:7" ht="15">
      <c r="A43" s="251" t="s">
        <v>923</v>
      </c>
      <c r="B43" s="245" t="s">
        <v>924</v>
      </c>
      <c r="C43" s="246">
        <v>11200</v>
      </c>
      <c r="D43" s="246">
        <v>0</v>
      </c>
      <c r="E43" s="246">
        <v>0</v>
      </c>
      <c r="F43" s="247">
        <v>0</v>
      </c>
      <c r="G43" s="246">
        <v>0</v>
      </c>
    </row>
    <row r="44" spans="1:7" ht="15">
      <c r="A44" s="244" t="s">
        <v>925</v>
      </c>
      <c r="B44" s="245" t="s">
        <v>926</v>
      </c>
      <c r="C44" s="246">
        <v>426846</v>
      </c>
      <c r="D44" s="246">
        <v>79700</v>
      </c>
      <c r="E44" s="246">
        <v>77000</v>
      </c>
      <c r="F44" s="247">
        <v>18.03929286</v>
      </c>
      <c r="G44" s="246">
        <v>33268.63</v>
      </c>
    </row>
    <row r="45" spans="1:7" ht="26.25">
      <c r="A45" s="251" t="s">
        <v>931</v>
      </c>
      <c r="B45" s="245" t="s">
        <v>932</v>
      </c>
      <c r="C45" s="246">
        <v>361000</v>
      </c>
      <c r="D45" s="246">
        <v>77000</v>
      </c>
      <c r="E45" s="246">
        <v>77000</v>
      </c>
      <c r="F45" s="247">
        <v>21.329639889</v>
      </c>
      <c r="G45" s="246">
        <v>33268.63</v>
      </c>
    </row>
    <row r="46" spans="1:7" ht="39">
      <c r="A46" s="251" t="s">
        <v>933</v>
      </c>
      <c r="B46" s="245" t="s">
        <v>934</v>
      </c>
      <c r="C46" s="246">
        <v>65846</v>
      </c>
      <c r="D46" s="246">
        <v>2700</v>
      </c>
      <c r="E46" s="246">
        <v>0</v>
      </c>
      <c r="F46" s="247">
        <v>0</v>
      </c>
      <c r="G46" s="246">
        <v>0</v>
      </c>
    </row>
    <row r="47" spans="1:7" ht="15">
      <c r="A47" s="240" t="s">
        <v>935</v>
      </c>
      <c r="B47" s="245" t="s">
        <v>936</v>
      </c>
      <c r="C47" s="246">
        <v>36446</v>
      </c>
      <c r="D47" s="246">
        <v>0</v>
      </c>
      <c r="E47" s="246">
        <v>0</v>
      </c>
      <c r="F47" s="247">
        <v>0</v>
      </c>
      <c r="G47" s="246">
        <v>0</v>
      </c>
    </row>
    <row r="48" spans="1:7" ht="15">
      <c r="A48" s="244" t="s">
        <v>937</v>
      </c>
      <c r="B48" s="245" t="s">
        <v>938</v>
      </c>
      <c r="C48" s="246">
        <v>36446</v>
      </c>
      <c r="D48" s="246">
        <v>0</v>
      </c>
      <c r="E48" s="246">
        <v>0</v>
      </c>
      <c r="F48" s="247">
        <v>0</v>
      </c>
      <c r="G48" s="246">
        <v>0</v>
      </c>
    </row>
    <row r="49" spans="1:7" ht="15">
      <c r="A49" s="236"/>
      <c r="B49" s="236" t="s">
        <v>444</v>
      </c>
      <c r="C49" s="248">
        <v>-237375649</v>
      </c>
      <c r="D49" s="248">
        <v>-57724111</v>
      </c>
      <c r="E49" s="248">
        <v>-43745594</v>
      </c>
      <c r="F49" s="249">
        <v>18.428846415</v>
      </c>
      <c r="G49" s="248">
        <v>-19992944</v>
      </c>
    </row>
    <row r="50" spans="1:7" ht="15">
      <c r="A50" s="236"/>
      <c r="B50" s="236" t="s">
        <v>445</v>
      </c>
      <c r="C50" s="248">
        <v>237375649</v>
      </c>
      <c r="D50" s="248">
        <v>57724111</v>
      </c>
      <c r="E50" s="248">
        <v>43745594</v>
      </c>
      <c r="F50" s="249">
        <v>18.428846415</v>
      </c>
      <c r="G50" s="248">
        <v>19992944</v>
      </c>
    </row>
    <row r="51" spans="1:7" ht="15">
      <c r="A51" s="240" t="s">
        <v>957</v>
      </c>
      <c r="B51" s="245" t="s">
        <v>449</v>
      </c>
      <c r="C51" s="246">
        <v>-2468</v>
      </c>
      <c r="D51" s="246">
        <v>0</v>
      </c>
      <c r="E51" s="246">
        <v>0</v>
      </c>
      <c r="F51" s="247">
        <v>0</v>
      </c>
      <c r="G51" s="246">
        <v>0</v>
      </c>
    </row>
    <row r="52" spans="1:7" ht="15">
      <c r="A52" s="244" t="s">
        <v>1038</v>
      </c>
      <c r="B52" s="245" t="s">
        <v>1088</v>
      </c>
      <c r="C52" s="246">
        <v>-2468</v>
      </c>
      <c r="D52" s="246">
        <v>0</v>
      </c>
      <c r="E52" s="246">
        <v>0</v>
      </c>
      <c r="F52" s="247">
        <v>0</v>
      </c>
      <c r="G52" s="246">
        <v>0</v>
      </c>
    </row>
    <row r="53" spans="1:7" ht="15">
      <c r="A53" s="240" t="s">
        <v>1089</v>
      </c>
      <c r="B53" s="245" t="s">
        <v>451</v>
      </c>
      <c r="C53" s="246">
        <v>0</v>
      </c>
      <c r="D53" s="246">
        <v>0</v>
      </c>
      <c r="E53" s="246">
        <v>76054</v>
      </c>
      <c r="F53" s="247">
        <v>0</v>
      </c>
      <c r="G53" s="246">
        <v>0</v>
      </c>
    </row>
    <row r="54" spans="1:7" ht="15">
      <c r="A54" s="240" t="s">
        <v>951</v>
      </c>
      <c r="B54" s="245" t="s">
        <v>510</v>
      </c>
      <c r="C54" s="246">
        <v>237378117</v>
      </c>
      <c r="D54" s="246">
        <v>57724111</v>
      </c>
      <c r="E54" s="246">
        <v>43669540</v>
      </c>
      <c r="F54" s="247">
        <v>18.396615662</v>
      </c>
      <c r="G54" s="246">
        <v>19992944</v>
      </c>
    </row>
    <row r="55" spans="1:7" ht="26.25">
      <c r="A55" s="244" t="s">
        <v>1090</v>
      </c>
      <c r="B55" s="245" t="s">
        <v>513</v>
      </c>
      <c r="C55" s="246">
        <v>237378117</v>
      </c>
      <c r="D55" s="246">
        <v>57724111</v>
      </c>
      <c r="E55" s="246">
        <v>43745594</v>
      </c>
      <c r="F55" s="247">
        <v>18.428654812</v>
      </c>
      <c r="G55" s="246">
        <v>19992944</v>
      </c>
    </row>
    <row r="56" spans="1:7" ht="39">
      <c r="A56" s="244" t="s">
        <v>1091</v>
      </c>
      <c r="B56" s="245" t="s">
        <v>514</v>
      </c>
      <c r="C56" s="246">
        <v>0</v>
      </c>
      <c r="D56" s="246">
        <v>0</v>
      </c>
      <c r="E56" s="246">
        <v>-76054</v>
      </c>
      <c r="F56" s="247">
        <v>0</v>
      </c>
      <c r="G56" s="246">
        <v>0</v>
      </c>
    </row>
    <row r="57" spans="1:7" ht="15">
      <c r="A57" s="236"/>
      <c r="B57" s="253" t="s">
        <v>1092</v>
      </c>
      <c r="C57" s="248"/>
      <c r="D57" s="248"/>
      <c r="E57" s="248"/>
      <c r="F57" s="249"/>
      <c r="G57" s="248"/>
    </row>
    <row r="58" spans="1:7" ht="15">
      <c r="A58" s="236"/>
      <c r="B58" s="236" t="s">
        <v>844</v>
      </c>
      <c r="C58" s="248">
        <v>1197571185</v>
      </c>
      <c r="D58" s="248">
        <v>172454026</v>
      </c>
      <c r="E58" s="248">
        <v>182589279</v>
      </c>
      <c r="F58" s="249">
        <v>15.246645285</v>
      </c>
      <c r="G58" s="248">
        <v>96899488</v>
      </c>
    </row>
    <row r="59" spans="1:7" ht="15">
      <c r="A59" s="240" t="s">
        <v>859</v>
      </c>
      <c r="B59" s="245" t="s">
        <v>470</v>
      </c>
      <c r="C59" s="246">
        <v>1174089076</v>
      </c>
      <c r="D59" s="246">
        <v>169295578</v>
      </c>
      <c r="E59" s="246">
        <v>179289393</v>
      </c>
      <c r="F59" s="247">
        <v>15.270510324</v>
      </c>
      <c r="G59" s="246">
        <v>95512268</v>
      </c>
    </row>
    <row r="60" spans="1:7" ht="15">
      <c r="A60" s="244" t="s">
        <v>891</v>
      </c>
      <c r="B60" s="245" t="s">
        <v>499</v>
      </c>
      <c r="C60" s="246">
        <v>1174089076</v>
      </c>
      <c r="D60" s="246">
        <v>169295578</v>
      </c>
      <c r="E60" s="246">
        <v>179289393</v>
      </c>
      <c r="F60" s="247">
        <v>15.270510324</v>
      </c>
      <c r="G60" s="246">
        <v>95512268</v>
      </c>
    </row>
    <row r="61" spans="1:7" ht="15">
      <c r="A61" s="240" t="s">
        <v>935</v>
      </c>
      <c r="B61" s="245" t="s">
        <v>490</v>
      </c>
      <c r="C61" s="246">
        <v>8294582</v>
      </c>
      <c r="D61" s="246">
        <v>714541</v>
      </c>
      <c r="E61" s="246">
        <v>869643</v>
      </c>
      <c r="F61" s="247">
        <v>10.486289122</v>
      </c>
      <c r="G61" s="246">
        <v>120699</v>
      </c>
    </row>
    <row r="62" spans="1:7" ht="26.25">
      <c r="A62" s="240" t="s">
        <v>847</v>
      </c>
      <c r="B62" s="245" t="s">
        <v>491</v>
      </c>
      <c r="C62" s="246">
        <v>65947</v>
      </c>
      <c r="D62" s="246">
        <v>9000</v>
      </c>
      <c r="E62" s="246">
        <v>8762</v>
      </c>
      <c r="F62" s="247">
        <v>13.286806072</v>
      </c>
      <c r="G62" s="246">
        <v>3706</v>
      </c>
    </row>
    <row r="63" spans="1:7" ht="15">
      <c r="A63" s="240" t="s">
        <v>850</v>
      </c>
      <c r="B63" s="245" t="s">
        <v>493</v>
      </c>
      <c r="C63" s="246">
        <v>15121580</v>
      </c>
      <c r="D63" s="246">
        <v>2434907</v>
      </c>
      <c r="E63" s="246">
        <v>2421481</v>
      </c>
      <c r="F63" s="247">
        <v>16.013412289</v>
      </c>
      <c r="G63" s="246">
        <v>1262815</v>
      </c>
    </row>
    <row r="64" spans="1:7" ht="15">
      <c r="A64" s="236"/>
      <c r="B64" s="236" t="s">
        <v>858</v>
      </c>
      <c r="C64" s="248">
        <v>1434946834</v>
      </c>
      <c r="D64" s="248">
        <v>230178137</v>
      </c>
      <c r="E64" s="248">
        <v>226334874</v>
      </c>
      <c r="F64" s="249">
        <v>15.773059951</v>
      </c>
      <c r="G64" s="248">
        <v>116892433</v>
      </c>
    </row>
    <row r="65" spans="1:7" ht="15">
      <c r="A65" s="240" t="s">
        <v>859</v>
      </c>
      <c r="B65" s="245" t="s">
        <v>860</v>
      </c>
      <c r="C65" s="246">
        <v>1434910388</v>
      </c>
      <c r="D65" s="246">
        <v>230178137</v>
      </c>
      <c r="E65" s="246">
        <v>226334873</v>
      </c>
      <c r="F65" s="247">
        <v>15.773460579</v>
      </c>
      <c r="G65" s="246">
        <v>116892432</v>
      </c>
    </row>
    <row r="66" spans="1:7" ht="15">
      <c r="A66" s="244" t="s">
        <v>861</v>
      </c>
      <c r="B66" s="245" t="s">
        <v>862</v>
      </c>
      <c r="C66" s="246">
        <v>8850413</v>
      </c>
      <c r="D66" s="246">
        <v>1095737</v>
      </c>
      <c r="E66" s="246">
        <v>1094282</v>
      </c>
      <c r="F66" s="247">
        <v>12.364192609</v>
      </c>
      <c r="G66" s="246">
        <v>709331</v>
      </c>
    </row>
    <row r="67" spans="1:7" ht="15">
      <c r="A67" s="250" t="s">
        <v>863</v>
      </c>
      <c r="B67" s="245" t="s">
        <v>864</v>
      </c>
      <c r="C67" s="246">
        <v>6351581</v>
      </c>
      <c r="D67" s="246">
        <v>743529</v>
      </c>
      <c r="E67" s="246">
        <v>743529</v>
      </c>
      <c r="F67" s="247">
        <v>11.706203542</v>
      </c>
      <c r="G67" s="246">
        <v>522279</v>
      </c>
    </row>
    <row r="68" spans="1:7" ht="15">
      <c r="A68" s="251" t="s">
        <v>865</v>
      </c>
      <c r="B68" s="245" t="s">
        <v>866</v>
      </c>
      <c r="C68" s="246">
        <v>5122331</v>
      </c>
      <c r="D68" s="246">
        <v>525371</v>
      </c>
      <c r="E68" s="246">
        <v>525371</v>
      </c>
      <c r="F68" s="247">
        <v>10.25648284</v>
      </c>
      <c r="G68" s="246">
        <v>408371</v>
      </c>
    </row>
    <row r="69" spans="1:7" ht="26.25">
      <c r="A69" s="251" t="s">
        <v>867</v>
      </c>
      <c r="B69" s="245" t="s">
        <v>868</v>
      </c>
      <c r="C69" s="246">
        <v>0</v>
      </c>
      <c r="D69" s="246">
        <v>0</v>
      </c>
      <c r="E69" s="246">
        <v>218158</v>
      </c>
      <c r="F69" s="247">
        <v>0</v>
      </c>
      <c r="G69" s="246">
        <v>113908</v>
      </c>
    </row>
    <row r="70" spans="1:7" ht="15">
      <c r="A70" s="250" t="s">
        <v>869</v>
      </c>
      <c r="B70" s="245" t="s">
        <v>870</v>
      </c>
      <c r="C70" s="246">
        <v>2498832</v>
      </c>
      <c r="D70" s="246">
        <v>352208</v>
      </c>
      <c r="E70" s="246">
        <v>350753</v>
      </c>
      <c r="F70" s="247">
        <v>14.036682338</v>
      </c>
      <c r="G70" s="246">
        <v>187052</v>
      </c>
    </row>
    <row r="71" spans="1:7" ht="15">
      <c r="A71" s="251" t="s">
        <v>871</v>
      </c>
      <c r="B71" s="245" t="s">
        <v>872</v>
      </c>
      <c r="C71" s="246">
        <v>0</v>
      </c>
      <c r="D71" s="246">
        <v>0</v>
      </c>
      <c r="E71" s="246">
        <v>952</v>
      </c>
      <c r="F71" s="247">
        <v>0</v>
      </c>
      <c r="G71" s="246">
        <v>1003</v>
      </c>
    </row>
    <row r="72" spans="1:7" ht="15">
      <c r="A72" s="251" t="s">
        <v>873</v>
      </c>
      <c r="B72" s="245" t="s">
        <v>874</v>
      </c>
      <c r="C72" s="246">
        <v>0</v>
      </c>
      <c r="D72" s="246">
        <v>0</v>
      </c>
      <c r="E72" s="246">
        <v>332577</v>
      </c>
      <c r="F72" s="247">
        <v>0</v>
      </c>
      <c r="G72" s="246">
        <v>181761</v>
      </c>
    </row>
    <row r="73" spans="1:7" ht="26.25">
      <c r="A73" s="251" t="s">
        <v>875</v>
      </c>
      <c r="B73" s="245" t="s">
        <v>876</v>
      </c>
      <c r="C73" s="246">
        <v>0</v>
      </c>
      <c r="D73" s="246">
        <v>0</v>
      </c>
      <c r="E73" s="246">
        <v>16948</v>
      </c>
      <c r="F73" s="247">
        <v>0</v>
      </c>
      <c r="G73" s="246">
        <v>4109</v>
      </c>
    </row>
    <row r="74" spans="1:7" ht="15">
      <c r="A74" s="251" t="s">
        <v>879</v>
      </c>
      <c r="B74" s="245" t="s">
        <v>880</v>
      </c>
      <c r="C74" s="246">
        <v>0</v>
      </c>
      <c r="D74" s="246">
        <v>0</v>
      </c>
      <c r="E74" s="246">
        <v>276</v>
      </c>
      <c r="F74" s="247">
        <v>0</v>
      </c>
      <c r="G74" s="246">
        <v>179</v>
      </c>
    </row>
    <row r="75" spans="1:7" ht="15">
      <c r="A75" s="244" t="s">
        <v>883</v>
      </c>
      <c r="B75" s="245" t="s">
        <v>884</v>
      </c>
      <c r="C75" s="246">
        <v>154210</v>
      </c>
      <c r="D75" s="246">
        <v>0</v>
      </c>
      <c r="E75" s="246">
        <v>0</v>
      </c>
      <c r="F75" s="247">
        <v>0</v>
      </c>
      <c r="G75" s="246">
        <v>0</v>
      </c>
    </row>
    <row r="76" spans="1:7" ht="15">
      <c r="A76" s="244" t="s">
        <v>891</v>
      </c>
      <c r="B76" s="245" t="s">
        <v>892</v>
      </c>
      <c r="C76" s="246">
        <v>1425467719</v>
      </c>
      <c r="D76" s="246">
        <v>229002700</v>
      </c>
      <c r="E76" s="246">
        <v>225163591</v>
      </c>
      <c r="F76" s="247">
        <v>15.795779819</v>
      </c>
      <c r="G76" s="246">
        <v>116149832</v>
      </c>
    </row>
    <row r="77" spans="1:7" ht="15">
      <c r="A77" s="250" t="s">
        <v>893</v>
      </c>
      <c r="B77" s="245" t="s">
        <v>894</v>
      </c>
      <c r="C77" s="246">
        <v>5743154</v>
      </c>
      <c r="D77" s="246">
        <v>943788</v>
      </c>
      <c r="E77" s="246">
        <v>943779</v>
      </c>
      <c r="F77" s="247">
        <v>16.43312577</v>
      </c>
      <c r="G77" s="246">
        <v>467348</v>
      </c>
    </row>
    <row r="78" spans="1:7" ht="26.25">
      <c r="A78" s="254" t="s">
        <v>897</v>
      </c>
      <c r="B78" s="255" t="s">
        <v>898</v>
      </c>
      <c r="C78" s="255">
        <v>0</v>
      </c>
      <c r="D78" s="255">
        <v>0</v>
      </c>
      <c r="E78" s="255">
        <v>943779</v>
      </c>
      <c r="F78" s="255">
        <v>0</v>
      </c>
      <c r="G78" s="255">
        <v>467348</v>
      </c>
    </row>
    <row r="79" spans="1:7" ht="15">
      <c r="A79" s="250" t="s">
        <v>903</v>
      </c>
      <c r="B79" s="245" t="s">
        <v>904</v>
      </c>
      <c r="C79" s="246">
        <v>1419724565</v>
      </c>
      <c r="D79" s="246">
        <v>228058912</v>
      </c>
      <c r="E79" s="246">
        <v>224219812</v>
      </c>
      <c r="F79" s="247">
        <v>15.793201589</v>
      </c>
      <c r="G79" s="246">
        <v>115682484</v>
      </c>
    </row>
    <row r="80" spans="1:7" ht="15">
      <c r="A80" s="251" t="s">
        <v>905</v>
      </c>
      <c r="B80" s="245" t="s">
        <v>906</v>
      </c>
      <c r="C80" s="246">
        <v>0</v>
      </c>
      <c r="D80" s="246">
        <v>0</v>
      </c>
      <c r="E80" s="246">
        <v>224219812</v>
      </c>
      <c r="F80" s="247">
        <v>0</v>
      </c>
      <c r="G80" s="246">
        <v>115682484</v>
      </c>
    </row>
    <row r="81" spans="1:7" ht="15">
      <c r="A81" s="252" t="s">
        <v>907</v>
      </c>
      <c r="B81" s="245" t="s">
        <v>908</v>
      </c>
      <c r="C81" s="246">
        <v>0</v>
      </c>
      <c r="D81" s="246">
        <v>0</v>
      </c>
      <c r="E81" s="246">
        <v>190307517</v>
      </c>
      <c r="F81" s="247">
        <v>0</v>
      </c>
      <c r="G81" s="246">
        <v>99117222</v>
      </c>
    </row>
    <row r="82" spans="1:7" ht="15">
      <c r="A82" s="252" t="s">
        <v>909</v>
      </c>
      <c r="B82" s="245" t="s">
        <v>910</v>
      </c>
      <c r="C82" s="246">
        <v>0</v>
      </c>
      <c r="D82" s="246">
        <v>0</v>
      </c>
      <c r="E82" s="246">
        <v>25097971.49</v>
      </c>
      <c r="F82" s="247">
        <v>0</v>
      </c>
      <c r="G82" s="246">
        <v>12255574</v>
      </c>
    </row>
    <row r="83" spans="1:7" ht="15">
      <c r="A83" s="252" t="s">
        <v>911</v>
      </c>
      <c r="B83" s="245" t="s">
        <v>912</v>
      </c>
      <c r="C83" s="246">
        <v>0</v>
      </c>
      <c r="D83" s="246">
        <v>0</v>
      </c>
      <c r="E83" s="246">
        <v>8368933</v>
      </c>
      <c r="F83" s="247">
        <v>0</v>
      </c>
      <c r="G83" s="246">
        <v>4304704</v>
      </c>
    </row>
    <row r="84" spans="1:7" ht="15">
      <c r="A84" s="252" t="s">
        <v>913</v>
      </c>
      <c r="B84" s="245" t="s">
        <v>914</v>
      </c>
      <c r="C84" s="246">
        <v>0</v>
      </c>
      <c r="D84" s="246">
        <v>0</v>
      </c>
      <c r="E84" s="246">
        <v>445391</v>
      </c>
      <c r="F84" s="247">
        <v>0</v>
      </c>
      <c r="G84" s="246">
        <v>4984</v>
      </c>
    </row>
    <row r="85" spans="1:7" ht="26.25">
      <c r="A85" s="244" t="s">
        <v>919</v>
      </c>
      <c r="B85" s="245" t="s">
        <v>920</v>
      </c>
      <c r="C85" s="246">
        <v>11200</v>
      </c>
      <c r="D85" s="246">
        <v>0</v>
      </c>
      <c r="E85" s="246">
        <v>0</v>
      </c>
      <c r="F85" s="247">
        <v>0</v>
      </c>
      <c r="G85" s="246">
        <v>0</v>
      </c>
    </row>
    <row r="86" spans="1:7" ht="15">
      <c r="A86" s="250" t="s">
        <v>1093</v>
      </c>
      <c r="B86" s="245" t="s">
        <v>924</v>
      </c>
      <c r="C86" s="246">
        <v>11200</v>
      </c>
      <c r="D86" s="246">
        <v>0</v>
      </c>
      <c r="E86" s="246">
        <v>0</v>
      </c>
      <c r="F86" s="247">
        <v>0</v>
      </c>
      <c r="G86" s="246">
        <v>0</v>
      </c>
    </row>
    <row r="87" spans="1:7" ht="15">
      <c r="A87" s="244" t="s">
        <v>925</v>
      </c>
      <c r="B87" s="245" t="s">
        <v>926</v>
      </c>
      <c r="C87" s="246">
        <v>426846</v>
      </c>
      <c r="D87" s="246">
        <v>79700</v>
      </c>
      <c r="E87" s="246">
        <v>77000</v>
      </c>
      <c r="F87" s="247">
        <v>18.03929286</v>
      </c>
      <c r="G87" s="246">
        <v>33269</v>
      </c>
    </row>
    <row r="88" spans="1:7" ht="26.25">
      <c r="A88" s="250" t="s">
        <v>1094</v>
      </c>
      <c r="B88" s="245" t="s">
        <v>932</v>
      </c>
      <c r="C88" s="246">
        <v>361000</v>
      </c>
      <c r="D88" s="246">
        <v>77000</v>
      </c>
      <c r="E88" s="246">
        <v>77000</v>
      </c>
      <c r="F88" s="247">
        <v>21.329639889</v>
      </c>
      <c r="G88" s="246">
        <v>33269</v>
      </c>
    </row>
    <row r="89" spans="1:7" ht="39">
      <c r="A89" s="250" t="s">
        <v>1095</v>
      </c>
      <c r="B89" s="245" t="s">
        <v>934</v>
      </c>
      <c r="C89" s="246">
        <v>65846</v>
      </c>
      <c r="D89" s="246">
        <v>2700</v>
      </c>
      <c r="E89" s="246">
        <v>0</v>
      </c>
      <c r="F89" s="247">
        <v>0</v>
      </c>
      <c r="G89" s="246">
        <v>0</v>
      </c>
    </row>
    <row r="90" spans="1:7" ht="15">
      <c r="A90" s="240" t="s">
        <v>935</v>
      </c>
      <c r="B90" s="245" t="s">
        <v>936</v>
      </c>
      <c r="C90" s="246">
        <v>36446</v>
      </c>
      <c r="D90" s="246">
        <v>0</v>
      </c>
      <c r="E90" s="246">
        <v>0</v>
      </c>
      <c r="F90" s="247">
        <v>0</v>
      </c>
      <c r="G90" s="246">
        <v>0</v>
      </c>
    </row>
    <row r="91" spans="1:7" ht="15">
      <c r="A91" s="244" t="s">
        <v>937</v>
      </c>
      <c r="B91" s="245" t="s">
        <v>938</v>
      </c>
      <c r="C91" s="246">
        <v>36446</v>
      </c>
      <c r="D91" s="246">
        <v>0</v>
      </c>
      <c r="E91" s="246">
        <v>0</v>
      </c>
      <c r="F91" s="247">
        <v>0</v>
      </c>
      <c r="G91" s="246">
        <v>0</v>
      </c>
    </row>
    <row r="92" spans="1:7" ht="15">
      <c r="A92" s="236"/>
      <c r="B92" s="236" t="s">
        <v>444</v>
      </c>
      <c r="C92" s="248">
        <v>-237375649</v>
      </c>
      <c r="D92" s="248">
        <v>-57724111</v>
      </c>
      <c r="E92" s="248">
        <v>-43745594</v>
      </c>
      <c r="F92" s="249">
        <v>18.428846415</v>
      </c>
      <c r="G92" s="248">
        <v>-19992944</v>
      </c>
    </row>
    <row r="93" spans="1:7" ht="15">
      <c r="A93" s="236"/>
      <c r="B93" s="236" t="s">
        <v>445</v>
      </c>
      <c r="C93" s="248">
        <v>237375649</v>
      </c>
      <c r="D93" s="248">
        <v>57724111</v>
      </c>
      <c r="E93" s="248">
        <v>43745594</v>
      </c>
      <c r="F93" s="249">
        <v>18.428846415</v>
      </c>
      <c r="G93" s="248">
        <v>19992944</v>
      </c>
    </row>
    <row r="94" spans="1:7" ht="15">
      <c r="A94" s="240" t="s">
        <v>957</v>
      </c>
      <c r="B94" s="245" t="s">
        <v>449</v>
      </c>
      <c r="C94" s="246">
        <v>-2468</v>
      </c>
      <c r="D94" s="246">
        <v>0</v>
      </c>
      <c r="E94" s="246">
        <v>0</v>
      </c>
      <c r="F94" s="247">
        <v>0</v>
      </c>
      <c r="G94" s="246">
        <v>0</v>
      </c>
    </row>
    <row r="95" spans="1:7" ht="15">
      <c r="A95" s="244" t="s">
        <v>1038</v>
      </c>
      <c r="B95" s="245" t="s">
        <v>1088</v>
      </c>
      <c r="C95" s="246">
        <v>-2468</v>
      </c>
      <c r="D95" s="246">
        <v>0</v>
      </c>
      <c r="E95" s="246">
        <v>0</v>
      </c>
      <c r="F95" s="247">
        <v>0</v>
      </c>
      <c r="G95" s="246">
        <v>0</v>
      </c>
    </row>
    <row r="96" spans="1:7" ht="15">
      <c r="A96" s="240" t="s">
        <v>1089</v>
      </c>
      <c r="B96" s="245" t="s">
        <v>451</v>
      </c>
      <c r="C96" s="246">
        <v>0</v>
      </c>
      <c r="D96" s="246">
        <v>0</v>
      </c>
      <c r="E96" s="246">
        <v>76054</v>
      </c>
      <c r="F96" s="247">
        <v>0</v>
      </c>
      <c r="G96" s="246">
        <v>0</v>
      </c>
    </row>
    <row r="97" spans="1:7" ht="15">
      <c r="A97" s="240" t="s">
        <v>951</v>
      </c>
      <c r="B97" s="245" t="s">
        <v>510</v>
      </c>
      <c r="C97" s="246">
        <v>237378117</v>
      </c>
      <c r="D97" s="246">
        <v>57724111</v>
      </c>
      <c r="E97" s="246">
        <v>43669540</v>
      </c>
      <c r="F97" s="247">
        <v>18.396615662</v>
      </c>
      <c r="G97" s="246">
        <v>19992944</v>
      </c>
    </row>
    <row r="98" spans="1:7" ht="26.25">
      <c r="A98" s="244" t="s">
        <v>1090</v>
      </c>
      <c r="B98" s="245" t="s">
        <v>513</v>
      </c>
      <c r="C98" s="246">
        <v>237378117</v>
      </c>
      <c r="D98" s="246">
        <v>57724111</v>
      </c>
      <c r="E98" s="246">
        <v>43745594</v>
      </c>
      <c r="F98" s="247">
        <v>18.428654812</v>
      </c>
      <c r="G98" s="246">
        <v>19992944</v>
      </c>
    </row>
    <row r="99" spans="1:7" ht="39">
      <c r="A99" s="244" t="s">
        <v>1091</v>
      </c>
      <c r="B99" s="245" t="s">
        <v>514</v>
      </c>
      <c r="C99" s="246">
        <v>0</v>
      </c>
      <c r="D99" s="246">
        <v>0</v>
      </c>
      <c r="E99" s="246">
        <v>-76054</v>
      </c>
      <c r="F99" s="247">
        <v>0</v>
      </c>
      <c r="G99" s="246">
        <v>0</v>
      </c>
    </row>
    <row r="100" spans="1:7" ht="15">
      <c r="A100" s="236"/>
      <c r="B100" s="236" t="s">
        <v>1096</v>
      </c>
      <c r="C100" s="248"/>
      <c r="D100" s="248"/>
      <c r="E100" s="248"/>
      <c r="F100" s="249"/>
      <c r="G100" s="248"/>
    </row>
    <row r="101" spans="1:7" ht="15">
      <c r="A101" s="236"/>
      <c r="B101" s="236" t="s">
        <v>844</v>
      </c>
      <c r="C101" s="248">
        <v>1197571185</v>
      </c>
      <c r="D101" s="248">
        <v>172454026</v>
      </c>
      <c r="E101" s="248">
        <v>182589279</v>
      </c>
      <c r="F101" s="249">
        <v>15.246645285</v>
      </c>
      <c r="G101" s="248">
        <v>96899488</v>
      </c>
    </row>
    <row r="102" spans="1:7" ht="15">
      <c r="A102" s="240" t="s">
        <v>859</v>
      </c>
      <c r="B102" s="245" t="s">
        <v>470</v>
      </c>
      <c r="C102" s="246">
        <v>1174089076</v>
      </c>
      <c r="D102" s="246">
        <v>169295578</v>
      </c>
      <c r="E102" s="246">
        <v>179289393</v>
      </c>
      <c r="F102" s="247">
        <v>15.270510324</v>
      </c>
      <c r="G102" s="246">
        <v>95512268</v>
      </c>
    </row>
    <row r="103" spans="1:7" ht="15">
      <c r="A103" s="244" t="s">
        <v>891</v>
      </c>
      <c r="B103" s="245" t="s">
        <v>499</v>
      </c>
      <c r="C103" s="246">
        <v>1174089076</v>
      </c>
      <c r="D103" s="246">
        <v>169295578</v>
      </c>
      <c r="E103" s="246">
        <v>179289393</v>
      </c>
      <c r="F103" s="247">
        <v>15.270510324</v>
      </c>
      <c r="G103" s="246">
        <v>95512268</v>
      </c>
    </row>
    <row r="104" spans="1:7" ht="15">
      <c r="A104" s="250" t="s">
        <v>1097</v>
      </c>
      <c r="B104" s="245" t="s">
        <v>1098</v>
      </c>
      <c r="C104" s="246">
        <v>1174089076</v>
      </c>
      <c r="D104" s="246">
        <v>169295578</v>
      </c>
      <c r="E104" s="246">
        <v>189950830</v>
      </c>
      <c r="F104" s="247">
        <v>16.1785707</v>
      </c>
      <c r="G104" s="246">
        <v>100881308</v>
      </c>
    </row>
    <row r="105" spans="1:7" ht="15">
      <c r="A105" s="251" t="s">
        <v>1099</v>
      </c>
      <c r="B105" s="245" t="s">
        <v>1100</v>
      </c>
      <c r="C105" s="246">
        <v>30000</v>
      </c>
      <c r="D105" s="246">
        <v>5500</v>
      </c>
      <c r="E105" s="246">
        <v>10593</v>
      </c>
      <c r="F105" s="247">
        <v>35.312366667</v>
      </c>
      <c r="G105" s="246">
        <v>4580</v>
      </c>
    </row>
    <row r="106" spans="1:7" ht="26.25">
      <c r="A106" s="252" t="s">
        <v>1101</v>
      </c>
      <c r="B106" s="245" t="s">
        <v>1102</v>
      </c>
      <c r="C106" s="246">
        <v>30000</v>
      </c>
      <c r="D106" s="246">
        <v>5500</v>
      </c>
      <c r="E106" s="246">
        <v>10317</v>
      </c>
      <c r="F106" s="247">
        <v>34.3912</v>
      </c>
      <c r="G106" s="246">
        <v>4304</v>
      </c>
    </row>
    <row r="107" spans="1:7" ht="39">
      <c r="A107" s="252" t="s">
        <v>1103</v>
      </c>
      <c r="B107" s="245" t="s">
        <v>1104</v>
      </c>
      <c r="C107" s="246">
        <v>0</v>
      </c>
      <c r="D107" s="246">
        <v>0</v>
      </c>
      <c r="E107" s="246">
        <v>71</v>
      </c>
      <c r="F107" s="247">
        <v>0</v>
      </c>
      <c r="G107" s="246">
        <v>71</v>
      </c>
    </row>
    <row r="108" spans="1:7" ht="26.25">
      <c r="A108" s="252" t="s">
        <v>1105</v>
      </c>
      <c r="B108" s="245" t="s">
        <v>1106</v>
      </c>
      <c r="C108" s="246">
        <v>0</v>
      </c>
      <c r="D108" s="246">
        <v>0</v>
      </c>
      <c r="E108" s="246">
        <v>26</v>
      </c>
      <c r="F108" s="247">
        <v>0</v>
      </c>
      <c r="G108" s="246">
        <v>26</v>
      </c>
    </row>
    <row r="109" spans="1:7" ht="39">
      <c r="A109" s="252" t="s">
        <v>1107</v>
      </c>
      <c r="B109" s="245" t="s">
        <v>1108</v>
      </c>
      <c r="C109" s="246">
        <v>0</v>
      </c>
      <c r="D109" s="246">
        <v>0</v>
      </c>
      <c r="E109" s="246">
        <v>179</v>
      </c>
      <c r="F109" s="247">
        <v>0</v>
      </c>
      <c r="G109" s="246">
        <v>179</v>
      </c>
    </row>
    <row r="110" spans="1:7" ht="26.25">
      <c r="A110" s="251" t="s">
        <v>1109</v>
      </c>
      <c r="B110" s="245" t="s">
        <v>1110</v>
      </c>
      <c r="C110" s="246">
        <v>1174059076</v>
      </c>
      <c r="D110" s="246">
        <v>169290078</v>
      </c>
      <c r="E110" s="246">
        <v>189940237</v>
      </c>
      <c r="F110" s="247">
        <v>16.178081786</v>
      </c>
      <c r="G110" s="246">
        <v>100876728</v>
      </c>
    </row>
    <row r="111" spans="1:7" ht="26.25">
      <c r="A111" s="252" t="s">
        <v>1111</v>
      </c>
      <c r="B111" s="245" t="s">
        <v>1112</v>
      </c>
      <c r="C111" s="246">
        <v>846827017</v>
      </c>
      <c r="D111" s="246">
        <v>121869887</v>
      </c>
      <c r="E111" s="246">
        <v>139871991</v>
      </c>
      <c r="F111" s="247">
        <v>16.517185684</v>
      </c>
      <c r="G111" s="246">
        <v>74285623</v>
      </c>
    </row>
    <row r="112" spans="1:7" ht="26.25">
      <c r="A112" s="252" t="s">
        <v>1113</v>
      </c>
      <c r="B112" s="245" t="s">
        <v>1114</v>
      </c>
      <c r="C112" s="246">
        <v>85159785</v>
      </c>
      <c r="D112" s="246">
        <v>12340763</v>
      </c>
      <c r="E112" s="246">
        <v>13029900</v>
      </c>
      <c r="F112" s="247">
        <v>15.300532147</v>
      </c>
      <c r="G112" s="246">
        <v>6920143</v>
      </c>
    </row>
    <row r="113" spans="1:7" ht="39">
      <c r="A113" s="252" t="s">
        <v>1115</v>
      </c>
      <c r="B113" s="245" t="s">
        <v>1116</v>
      </c>
      <c r="C113" s="246">
        <v>11048427</v>
      </c>
      <c r="D113" s="246">
        <v>1601061</v>
      </c>
      <c r="E113" s="246">
        <v>1690468</v>
      </c>
      <c r="F113" s="247">
        <v>15.300532736</v>
      </c>
      <c r="G113" s="246">
        <v>897803</v>
      </c>
    </row>
    <row r="114" spans="1:7" ht="39">
      <c r="A114" s="251" t="s">
        <v>1117</v>
      </c>
      <c r="B114" s="245" t="s">
        <v>1118</v>
      </c>
      <c r="C114" s="246">
        <v>231023847</v>
      </c>
      <c r="D114" s="246">
        <v>33478367</v>
      </c>
      <c r="E114" s="246">
        <v>35347878</v>
      </c>
      <c r="F114" s="247">
        <v>15.300532261</v>
      </c>
      <c r="G114" s="246">
        <v>18773159</v>
      </c>
    </row>
    <row r="115" spans="1:7" ht="15">
      <c r="A115" s="251" t="s">
        <v>1119</v>
      </c>
      <c r="B115" s="245" t="s">
        <v>1120</v>
      </c>
      <c r="C115" s="246">
        <v>0</v>
      </c>
      <c r="D115" s="246">
        <v>0</v>
      </c>
      <c r="E115" s="246">
        <v>-10661437</v>
      </c>
      <c r="F115" s="247">
        <v>0</v>
      </c>
      <c r="G115" s="246">
        <v>-5369040</v>
      </c>
    </row>
    <row r="116" spans="1:7" ht="26.25">
      <c r="A116" s="240" t="s">
        <v>1121</v>
      </c>
      <c r="B116" s="245" t="s">
        <v>1122</v>
      </c>
      <c r="C116" s="246">
        <v>0</v>
      </c>
      <c r="D116" s="246">
        <v>0</v>
      </c>
      <c r="E116" s="246">
        <v>362522</v>
      </c>
      <c r="F116" s="247">
        <v>0</v>
      </c>
      <c r="G116" s="246">
        <v>193412</v>
      </c>
    </row>
    <row r="117" spans="1:7" ht="26.25">
      <c r="A117" s="240" t="s">
        <v>1123</v>
      </c>
      <c r="B117" s="245" t="s">
        <v>1124</v>
      </c>
      <c r="C117" s="246">
        <v>0</v>
      </c>
      <c r="D117" s="246">
        <v>0</v>
      </c>
      <c r="E117" s="246">
        <v>-11057305</v>
      </c>
      <c r="F117" s="247">
        <v>0</v>
      </c>
      <c r="G117" s="246">
        <v>-5594730</v>
      </c>
    </row>
    <row r="118" spans="1:7" ht="15">
      <c r="A118" s="240" t="s">
        <v>1125</v>
      </c>
      <c r="B118" s="245" t="s">
        <v>1120</v>
      </c>
      <c r="C118" s="246">
        <v>0</v>
      </c>
      <c r="D118" s="246">
        <v>0</v>
      </c>
      <c r="E118" s="246">
        <v>33346</v>
      </c>
      <c r="F118" s="247">
        <v>0</v>
      </c>
      <c r="G118" s="246">
        <v>32278</v>
      </c>
    </row>
    <row r="119" spans="1:7" ht="15">
      <c r="A119" s="251" t="s">
        <v>935</v>
      </c>
      <c r="B119" s="245" t="s">
        <v>490</v>
      </c>
      <c r="C119" s="246">
        <v>8294582</v>
      </c>
      <c r="D119" s="246">
        <v>714541</v>
      </c>
      <c r="E119" s="246">
        <v>869643</v>
      </c>
      <c r="F119" s="247">
        <v>10.486289122</v>
      </c>
      <c r="G119" s="246">
        <v>120699</v>
      </c>
    </row>
    <row r="120" spans="1:7" ht="15">
      <c r="A120" s="250" t="s">
        <v>1126</v>
      </c>
      <c r="B120" s="245" t="s">
        <v>1127</v>
      </c>
      <c r="C120" s="246">
        <v>8294582</v>
      </c>
      <c r="D120" s="246">
        <v>714541</v>
      </c>
      <c r="E120" s="246">
        <v>869643</v>
      </c>
      <c r="F120" s="247">
        <v>10.486289122</v>
      </c>
      <c r="G120" s="246">
        <v>120699</v>
      </c>
    </row>
    <row r="121" spans="1:7" ht="26.25">
      <c r="A121" s="251" t="s">
        <v>1128</v>
      </c>
      <c r="B121" s="245" t="s">
        <v>1129</v>
      </c>
      <c r="C121" s="246">
        <v>1252439</v>
      </c>
      <c r="D121" s="246">
        <v>178041</v>
      </c>
      <c r="E121" s="246">
        <v>226494</v>
      </c>
      <c r="F121" s="247">
        <v>18.084206896</v>
      </c>
      <c r="G121" s="246">
        <v>122323</v>
      </c>
    </row>
    <row r="122" spans="1:7" ht="15">
      <c r="A122" s="252" t="s">
        <v>1130</v>
      </c>
      <c r="B122" s="245" t="s">
        <v>1131</v>
      </c>
      <c r="C122" s="246">
        <v>684200</v>
      </c>
      <c r="D122" s="246">
        <v>88200</v>
      </c>
      <c r="E122" s="246">
        <v>70549</v>
      </c>
      <c r="F122" s="247">
        <v>10.311224788</v>
      </c>
      <c r="G122" s="246">
        <v>44709</v>
      </c>
    </row>
    <row r="123" spans="1:7" ht="26.25">
      <c r="A123" s="251" t="s">
        <v>1132</v>
      </c>
      <c r="B123" s="245" t="s">
        <v>1133</v>
      </c>
      <c r="C123" s="246">
        <v>20000</v>
      </c>
      <c r="D123" s="246">
        <v>0</v>
      </c>
      <c r="E123" s="246">
        <v>20406</v>
      </c>
      <c r="F123" s="247">
        <v>102.0276</v>
      </c>
      <c r="G123" s="246">
        <v>0</v>
      </c>
    </row>
    <row r="124" spans="1:7" ht="15">
      <c r="A124" s="251" t="s">
        <v>1134</v>
      </c>
      <c r="B124" s="245" t="s">
        <v>1135</v>
      </c>
      <c r="C124" s="246">
        <v>10000</v>
      </c>
      <c r="D124" s="246">
        <v>0</v>
      </c>
      <c r="E124" s="246">
        <v>16383</v>
      </c>
      <c r="F124" s="247">
        <v>163.828</v>
      </c>
      <c r="G124" s="246">
        <v>0</v>
      </c>
    </row>
    <row r="125" spans="1:7" ht="15">
      <c r="A125" s="251" t="s">
        <v>1136</v>
      </c>
      <c r="B125" s="245" t="s">
        <v>1137</v>
      </c>
      <c r="C125" s="246">
        <v>10000</v>
      </c>
      <c r="D125" s="246">
        <v>0</v>
      </c>
      <c r="E125" s="246">
        <v>4023</v>
      </c>
      <c r="F125" s="247">
        <v>40.2272</v>
      </c>
      <c r="G125" s="246">
        <v>0</v>
      </c>
    </row>
    <row r="126" spans="1:7" ht="26.25">
      <c r="A126" s="251" t="s">
        <v>1138</v>
      </c>
      <c r="B126" s="245" t="s">
        <v>1139</v>
      </c>
      <c r="C126" s="246">
        <v>535000</v>
      </c>
      <c r="D126" s="246">
        <v>89166</v>
      </c>
      <c r="E126" s="246">
        <v>87468</v>
      </c>
      <c r="F126" s="247">
        <v>16.349229907</v>
      </c>
      <c r="G126" s="246">
        <v>44219</v>
      </c>
    </row>
    <row r="127" spans="1:7" ht="15">
      <c r="A127" s="250" t="s">
        <v>1140</v>
      </c>
      <c r="B127" s="245" t="s">
        <v>1141</v>
      </c>
      <c r="C127" s="246">
        <v>13239</v>
      </c>
      <c r="D127" s="246">
        <v>675</v>
      </c>
      <c r="E127" s="246">
        <v>1962</v>
      </c>
      <c r="F127" s="247">
        <v>14.820001511</v>
      </c>
      <c r="G127" s="246">
        <v>0</v>
      </c>
    </row>
    <row r="128" spans="1:7" ht="51.75">
      <c r="A128" s="251" t="s">
        <v>1142</v>
      </c>
      <c r="B128" s="245" t="s">
        <v>1143</v>
      </c>
      <c r="C128" s="246">
        <v>0</v>
      </c>
      <c r="D128" s="246">
        <v>0</v>
      </c>
      <c r="E128" s="246">
        <v>2541</v>
      </c>
      <c r="F128" s="247">
        <v>0</v>
      </c>
      <c r="G128" s="246">
        <v>2474</v>
      </c>
    </row>
    <row r="129" spans="1:7" ht="15">
      <c r="A129" s="251" t="s">
        <v>1144</v>
      </c>
      <c r="B129" s="245" t="s">
        <v>1145</v>
      </c>
      <c r="C129" s="246">
        <v>0</v>
      </c>
      <c r="D129" s="246">
        <v>0</v>
      </c>
      <c r="E129" s="246">
        <v>43568</v>
      </c>
      <c r="F129" s="247">
        <v>0</v>
      </c>
      <c r="G129" s="246">
        <v>30921</v>
      </c>
    </row>
    <row r="130" spans="1:7" ht="26.25">
      <c r="A130" s="251" t="s">
        <v>1146</v>
      </c>
      <c r="B130" s="245" t="s">
        <v>1147</v>
      </c>
      <c r="C130" s="246">
        <v>7042143</v>
      </c>
      <c r="D130" s="246">
        <v>536500</v>
      </c>
      <c r="E130" s="246">
        <v>643150</v>
      </c>
      <c r="F130" s="247">
        <v>9.135006063</v>
      </c>
      <c r="G130" s="246">
        <v>-1622</v>
      </c>
    </row>
    <row r="131" spans="1:7" ht="26.25">
      <c r="A131" s="252" t="s">
        <v>1148</v>
      </c>
      <c r="B131" s="245" t="s">
        <v>1149</v>
      </c>
      <c r="C131" s="246">
        <v>594000</v>
      </c>
      <c r="D131" s="246">
        <v>527000</v>
      </c>
      <c r="E131" s="246">
        <v>630592</v>
      </c>
      <c r="F131" s="247">
        <v>106.160306397</v>
      </c>
      <c r="G131" s="246">
        <v>0</v>
      </c>
    </row>
    <row r="132" spans="1:7" ht="26.25">
      <c r="A132" s="252" t="s">
        <v>1150</v>
      </c>
      <c r="B132" s="245" t="s">
        <v>1151</v>
      </c>
      <c r="C132" s="246">
        <v>6448143</v>
      </c>
      <c r="D132" s="246">
        <v>9500</v>
      </c>
      <c r="E132" s="246">
        <v>9555</v>
      </c>
      <c r="F132" s="247">
        <v>0.148180181</v>
      </c>
      <c r="G132" s="246">
        <v>0</v>
      </c>
    </row>
    <row r="133" spans="1:7" ht="15">
      <c r="A133" s="252" t="s">
        <v>1152</v>
      </c>
      <c r="B133" s="245" t="s">
        <v>1145</v>
      </c>
      <c r="C133" s="246">
        <v>0</v>
      </c>
      <c r="D133" s="246">
        <v>0</v>
      </c>
      <c r="E133" s="246">
        <v>3003</v>
      </c>
      <c r="F133" s="247">
        <v>0</v>
      </c>
      <c r="G133" s="246">
        <v>-1622</v>
      </c>
    </row>
    <row r="134" spans="1:7" ht="26.25">
      <c r="A134" s="250" t="s">
        <v>847</v>
      </c>
      <c r="B134" s="245" t="s">
        <v>491</v>
      </c>
      <c r="C134" s="246">
        <v>65947</v>
      </c>
      <c r="D134" s="246">
        <v>9000</v>
      </c>
      <c r="E134" s="246">
        <v>8762</v>
      </c>
      <c r="F134" s="247">
        <v>13.286806072</v>
      </c>
      <c r="G134" s="246">
        <v>3706</v>
      </c>
    </row>
    <row r="135" spans="1:7" ht="15">
      <c r="A135" s="251" t="s">
        <v>850</v>
      </c>
      <c r="B135" s="245" t="s">
        <v>493</v>
      </c>
      <c r="C135" s="246">
        <v>15121580</v>
      </c>
      <c r="D135" s="246">
        <v>2434907</v>
      </c>
      <c r="E135" s="246">
        <v>2421481</v>
      </c>
      <c r="F135" s="247">
        <v>16.013412289</v>
      </c>
      <c r="G135" s="246">
        <v>1262815</v>
      </c>
    </row>
    <row r="136" spans="1:7" ht="15">
      <c r="A136" s="244" t="s">
        <v>696</v>
      </c>
      <c r="B136" s="245" t="s">
        <v>1024</v>
      </c>
      <c r="C136" s="246">
        <v>15121580</v>
      </c>
      <c r="D136" s="246">
        <v>2434907</v>
      </c>
      <c r="E136" s="246">
        <v>2421481</v>
      </c>
      <c r="F136" s="247">
        <v>16.013412289</v>
      </c>
      <c r="G136" s="246">
        <v>1262815</v>
      </c>
    </row>
    <row r="137" spans="1:7" ht="26.25">
      <c r="A137" s="250" t="s">
        <v>1153</v>
      </c>
      <c r="B137" s="245" t="s">
        <v>1154</v>
      </c>
      <c r="C137" s="246">
        <v>15121580</v>
      </c>
      <c r="D137" s="246">
        <v>2434907</v>
      </c>
      <c r="E137" s="246">
        <v>2421481</v>
      </c>
      <c r="F137" s="247">
        <v>16.013412289</v>
      </c>
      <c r="G137" s="246">
        <v>1262815</v>
      </c>
    </row>
    <row r="138" spans="1:7" ht="26.25">
      <c r="A138" s="252" t="s">
        <v>1155</v>
      </c>
      <c r="B138" s="245" t="s">
        <v>1156</v>
      </c>
      <c r="C138" s="246">
        <v>15121580</v>
      </c>
      <c r="D138" s="246">
        <v>2434907</v>
      </c>
      <c r="E138" s="246">
        <v>2421481</v>
      </c>
      <c r="F138" s="247">
        <v>16.013412289</v>
      </c>
      <c r="G138" s="246">
        <v>1262815</v>
      </c>
    </row>
    <row r="139" spans="1:7" ht="51.75">
      <c r="A139" s="251" t="s">
        <v>1157</v>
      </c>
      <c r="B139" s="245" t="s">
        <v>1158</v>
      </c>
      <c r="C139" s="246">
        <v>1047652</v>
      </c>
      <c r="D139" s="246">
        <v>174606</v>
      </c>
      <c r="E139" s="246">
        <v>174606</v>
      </c>
      <c r="F139" s="247">
        <v>16.666412129</v>
      </c>
      <c r="G139" s="246">
        <v>87303</v>
      </c>
    </row>
    <row r="140" spans="1:7" ht="26.25">
      <c r="A140" s="251" t="s">
        <v>1159</v>
      </c>
      <c r="B140" s="245" t="s">
        <v>1160</v>
      </c>
      <c r="C140" s="246">
        <v>1380800</v>
      </c>
      <c r="D140" s="246">
        <v>150820</v>
      </c>
      <c r="E140" s="246">
        <v>142495</v>
      </c>
      <c r="F140" s="247">
        <v>10.319755939</v>
      </c>
      <c r="G140" s="246">
        <v>117659</v>
      </c>
    </row>
    <row r="141" spans="1:7" ht="26.25">
      <c r="A141" s="251" t="s">
        <v>1161</v>
      </c>
      <c r="B141" s="245" t="s">
        <v>1162</v>
      </c>
      <c r="C141" s="246">
        <v>156463</v>
      </c>
      <c r="D141" s="246">
        <v>13039</v>
      </c>
      <c r="E141" s="246">
        <v>11314</v>
      </c>
      <c r="F141" s="247">
        <v>7.231204822</v>
      </c>
      <c r="G141" s="246">
        <v>11314</v>
      </c>
    </row>
    <row r="142" spans="1:7" ht="26.25">
      <c r="A142" s="251" t="s">
        <v>1163</v>
      </c>
      <c r="B142" s="245" t="s">
        <v>1164</v>
      </c>
      <c r="C142" s="246">
        <v>1948830</v>
      </c>
      <c r="D142" s="246">
        <v>324804</v>
      </c>
      <c r="E142" s="246">
        <v>324804</v>
      </c>
      <c r="F142" s="247">
        <v>16.666615354</v>
      </c>
      <c r="G142" s="246">
        <v>162402</v>
      </c>
    </row>
    <row r="143" spans="1:7" ht="26.25">
      <c r="A143" s="251" t="s">
        <v>1165</v>
      </c>
      <c r="B143" s="245" t="s">
        <v>1166</v>
      </c>
      <c r="C143" s="246">
        <v>964915</v>
      </c>
      <c r="D143" s="246">
        <v>160818</v>
      </c>
      <c r="E143" s="246">
        <v>160818</v>
      </c>
      <c r="F143" s="247">
        <v>16.666545758</v>
      </c>
      <c r="G143" s="246">
        <v>80409</v>
      </c>
    </row>
    <row r="144" spans="1:7" ht="26.25">
      <c r="A144" s="251" t="s">
        <v>1167</v>
      </c>
      <c r="B144" s="245" t="s">
        <v>1168</v>
      </c>
      <c r="C144" s="246">
        <v>9437700</v>
      </c>
      <c r="D144" s="246">
        <v>1572950</v>
      </c>
      <c r="E144" s="246">
        <v>1572950</v>
      </c>
      <c r="F144" s="247">
        <v>16.666666667</v>
      </c>
      <c r="G144" s="246">
        <v>786475</v>
      </c>
    </row>
    <row r="145" spans="1:7" ht="15">
      <c r="A145" s="251" t="s">
        <v>1169</v>
      </c>
      <c r="B145" s="245" t="s">
        <v>1170</v>
      </c>
      <c r="C145" s="246">
        <v>185220</v>
      </c>
      <c r="D145" s="246">
        <v>37870</v>
      </c>
      <c r="E145" s="246">
        <v>34494</v>
      </c>
      <c r="F145" s="247">
        <v>18.623042868</v>
      </c>
      <c r="G145" s="246">
        <v>17253</v>
      </c>
    </row>
    <row r="146" spans="1:7" ht="15">
      <c r="A146" s="236"/>
      <c r="B146" s="236" t="s">
        <v>858</v>
      </c>
      <c r="C146" s="248">
        <v>1434946834</v>
      </c>
      <c r="D146" s="248">
        <v>230178137</v>
      </c>
      <c r="E146" s="248">
        <v>226334873</v>
      </c>
      <c r="F146" s="249">
        <v>15.773059951</v>
      </c>
      <c r="G146" s="248">
        <v>116892432</v>
      </c>
    </row>
    <row r="147" spans="1:7" ht="15">
      <c r="A147" s="240" t="s">
        <v>859</v>
      </c>
      <c r="B147" s="245" t="s">
        <v>860</v>
      </c>
      <c r="C147" s="246">
        <v>1434910388</v>
      </c>
      <c r="D147" s="246">
        <v>230178137</v>
      </c>
      <c r="E147" s="246">
        <v>226334873</v>
      </c>
      <c r="F147" s="247">
        <v>15.773460579</v>
      </c>
      <c r="G147" s="246">
        <v>116892432</v>
      </c>
    </row>
    <row r="148" spans="1:7" ht="15">
      <c r="A148" s="244" t="s">
        <v>861</v>
      </c>
      <c r="B148" s="245" t="s">
        <v>862</v>
      </c>
      <c r="C148" s="246">
        <v>8850413</v>
      </c>
      <c r="D148" s="246">
        <v>1095737</v>
      </c>
      <c r="E148" s="246">
        <v>1094282</v>
      </c>
      <c r="F148" s="247">
        <v>12.364192609</v>
      </c>
      <c r="G148" s="246">
        <v>709331</v>
      </c>
    </row>
    <row r="149" spans="1:7" ht="15">
      <c r="A149" s="250" t="s">
        <v>863</v>
      </c>
      <c r="B149" s="245" t="s">
        <v>864</v>
      </c>
      <c r="C149" s="246">
        <v>6351581</v>
      </c>
      <c r="D149" s="246">
        <v>743529</v>
      </c>
      <c r="E149" s="246">
        <v>743529</v>
      </c>
      <c r="F149" s="247">
        <v>11.706203542</v>
      </c>
      <c r="G149" s="246">
        <v>522279</v>
      </c>
    </row>
    <row r="150" spans="1:7" ht="15">
      <c r="A150" s="251" t="s">
        <v>865</v>
      </c>
      <c r="B150" s="245" t="s">
        <v>866</v>
      </c>
      <c r="C150" s="246">
        <v>5122331</v>
      </c>
      <c r="D150" s="246">
        <v>525371</v>
      </c>
      <c r="E150" s="246">
        <v>525371</v>
      </c>
      <c r="F150" s="247">
        <v>10.25648284</v>
      </c>
      <c r="G150" s="246">
        <v>408371</v>
      </c>
    </row>
    <row r="151" spans="1:7" ht="26.25">
      <c r="A151" s="251" t="s">
        <v>867</v>
      </c>
      <c r="B151" s="245" t="s">
        <v>868</v>
      </c>
      <c r="C151" s="246">
        <v>0</v>
      </c>
      <c r="D151" s="246">
        <v>0</v>
      </c>
      <c r="E151" s="246">
        <v>218158</v>
      </c>
      <c r="F151" s="247">
        <v>0</v>
      </c>
      <c r="G151" s="246">
        <v>113908</v>
      </c>
    </row>
    <row r="152" spans="1:7" ht="15">
      <c r="A152" s="250" t="s">
        <v>869</v>
      </c>
      <c r="B152" s="245" t="s">
        <v>870</v>
      </c>
      <c r="C152" s="246">
        <v>2498832</v>
      </c>
      <c r="D152" s="246">
        <v>352208</v>
      </c>
      <c r="E152" s="246">
        <v>350753</v>
      </c>
      <c r="F152" s="247">
        <v>14.036682338</v>
      </c>
      <c r="G152" s="246">
        <v>187052</v>
      </c>
    </row>
    <row r="153" spans="1:7" ht="15">
      <c r="A153" s="251" t="s">
        <v>871</v>
      </c>
      <c r="B153" s="245" t="s">
        <v>872</v>
      </c>
      <c r="C153" s="246">
        <v>0</v>
      </c>
      <c r="D153" s="246">
        <v>0</v>
      </c>
      <c r="E153" s="246">
        <v>952</v>
      </c>
      <c r="F153" s="247">
        <v>0</v>
      </c>
      <c r="G153" s="246">
        <v>1003</v>
      </c>
    </row>
    <row r="154" spans="1:7" ht="15">
      <c r="A154" s="251" t="s">
        <v>873</v>
      </c>
      <c r="B154" s="245" t="s">
        <v>874</v>
      </c>
      <c r="C154" s="246">
        <v>0</v>
      </c>
      <c r="D154" s="246">
        <v>0</v>
      </c>
      <c r="E154" s="246">
        <v>332577</v>
      </c>
      <c r="F154" s="247">
        <v>0</v>
      </c>
      <c r="G154" s="246">
        <v>181761</v>
      </c>
    </row>
    <row r="155" spans="1:7" ht="26.25">
      <c r="A155" s="251" t="s">
        <v>875</v>
      </c>
      <c r="B155" s="245" t="s">
        <v>876</v>
      </c>
      <c r="C155" s="246">
        <v>0</v>
      </c>
      <c r="D155" s="246">
        <v>0</v>
      </c>
      <c r="E155" s="246">
        <v>16948</v>
      </c>
      <c r="F155" s="247">
        <v>0</v>
      </c>
      <c r="G155" s="246">
        <v>4109</v>
      </c>
    </row>
    <row r="156" spans="1:7" ht="15">
      <c r="A156" s="251" t="s">
        <v>879</v>
      </c>
      <c r="B156" s="245" t="s">
        <v>880</v>
      </c>
      <c r="C156" s="246">
        <v>0</v>
      </c>
      <c r="D156" s="246">
        <v>0</v>
      </c>
      <c r="E156" s="246">
        <v>276</v>
      </c>
      <c r="F156" s="247">
        <v>0</v>
      </c>
      <c r="G156" s="246">
        <v>179</v>
      </c>
    </row>
    <row r="157" spans="1:7" ht="15">
      <c r="A157" s="244" t="s">
        <v>883</v>
      </c>
      <c r="B157" s="245" t="s">
        <v>884</v>
      </c>
      <c r="C157" s="246">
        <v>154210</v>
      </c>
      <c r="D157" s="246">
        <v>0</v>
      </c>
      <c r="E157" s="246">
        <v>0</v>
      </c>
      <c r="F157" s="247">
        <v>0</v>
      </c>
      <c r="G157" s="246">
        <v>0</v>
      </c>
    </row>
    <row r="158" spans="1:7" ht="15">
      <c r="A158" s="244" t="s">
        <v>891</v>
      </c>
      <c r="B158" s="245" t="s">
        <v>892</v>
      </c>
      <c r="C158" s="246">
        <v>1425467719</v>
      </c>
      <c r="D158" s="246">
        <v>229002700</v>
      </c>
      <c r="E158" s="246">
        <v>225163591</v>
      </c>
      <c r="F158" s="247">
        <v>15.795779819</v>
      </c>
      <c r="G158" s="246">
        <v>116149832</v>
      </c>
    </row>
    <row r="159" spans="1:7" ht="15">
      <c r="A159" s="250" t="s">
        <v>893</v>
      </c>
      <c r="B159" s="245" t="s">
        <v>894</v>
      </c>
      <c r="C159" s="246">
        <v>5743154</v>
      </c>
      <c r="D159" s="246">
        <v>943788</v>
      </c>
      <c r="E159" s="246">
        <v>943779</v>
      </c>
      <c r="F159" s="247">
        <v>16.43312577</v>
      </c>
      <c r="G159" s="246">
        <v>467348</v>
      </c>
    </row>
    <row r="160" spans="1:7" ht="26.25">
      <c r="A160" s="251" t="s">
        <v>897</v>
      </c>
      <c r="B160" s="245" t="s">
        <v>898</v>
      </c>
      <c r="C160" s="246">
        <v>0</v>
      </c>
      <c r="D160" s="246">
        <v>0</v>
      </c>
      <c r="E160" s="246">
        <v>943779</v>
      </c>
      <c r="F160" s="247">
        <v>0</v>
      </c>
      <c r="G160" s="246">
        <v>467348</v>
      </c>
    </row>
    <row r="161" spans="1:7" ht="15">
      <c r="A161" s="250" t="s">
        <v>903</v>
      </c>
      <c r="B161" s="245" t="s">
        <v>904</v>
      </c>
      <c r="C161" s="246">
        <v>1419724565</v>
      </c>
      <c r="D161" s="246">
        <v>228058912</v>
      </c>
      <c r="E161" s="246">
        <v>224219812</v>
      </c>
      <c r="F161" s="247">
        <v>15.793201589</v>
      </c>
      <c r="G161" s="246">
        <v>115682484</v>
      </c>
    </row>
    <row r="162" spans="1:7" ht="15">
      <c r="A162" s="251" t="s">
        <v>905</v>
      </c>
      <c r="B162" s="245" t="s">
        <v>906</v>
      </c>
      <c r="C162" s="246">
        <v>0</v>
      </c>
      <c r="D162" s="246">
        <v>0</v>
      </c>
      <c r="E162" s="246">
        <v>224219812</v>
      </c>
      <c r="F162" s="247">
        <v>0</v>
      </c>
      <c r="G162" s="246">
        <v>115682484</v>
      </c>
    </row>
    <row r="163" spans="1:7" ht="15">
      <c r="A163" s="252" t="s">
        <v>907</v>
      </c>
      <c r="B163" s="245" t="s">
        <v>908</v>
      </c>
      <c r="C163" s="246">
        <v>0</v>
      </c>
      <c r="D163" s="246">
        <v>0</v>
      </c>
      <c r="E163" s="246">
        <v>190307517</v>
      </c>
      <c r="F163" s="247">
        <v>0</v>
      </c>
      <c r="G163" s="246">
        <v>99117222</v>
      </c>
    </row>
    <row r="164" spans="1:7" ht="15">
      <c r="A164" s="252" t="s">
        <v>909</v>
      </c>
      <c r="B164" s="245" t="s">
        <v>910</v>
      </c>
      <c r="C164" s="246">
        <v>0</v>
      </c>
      <c r="D164" s="246">
        <v>0</v>
      </c>
      <c r="E164" s="246">
        <v>25097971</v>
      </c>
      <c r="F164" s="247">
        <v>0</v>
      </c>
      <c r="G164" s="246">
        <v>12255574</v>
      </c>
    </row>
    <row r="165" spans="1:7" ht="15">
      <c r="A165" s="252" t="s">
        <v>911</v>
      </c>
      <c r="B165" s="245" t="s">
        <v>912</v>
      </c>
      <c r="C165" s="246">
        <v>0</v>
      </c>
      <c r="D165" s="246">
        <v>0</v>
      </c>
      <c r="E165" s="246">
        <v>8368933</v>
      </c>
      <c r="F165" s="247">
        <v>0</v>
      </c>
      <c r="G165" s="246">
        <v>4304704</v>
      </c>
    </row>
    <row r="166" spans="1:7" ht="15">
      <c r="A166" s="252" t="s">
        <v>913</v>
      </c>
      <c r="B166" s="245" t="s">
        <v>914</v>
      </c>
      <c r="C166" s="246">
        <v>0</v>
      </c>
      <c r="D166" s="246">
        <v>0</v>
      </c>
      <c r="E166" s="246">
        <v>445391</v>
      </c>
      <c r="F166" s="247">
        <v>0</v>
      </c>
      <c r="G166" s="246">
        <v>4984</v>
      </c>
    </row>
    <row r="167" spans="1:7" ht="26.25">
      <c r="A167" s="244" t="s">
        <v>919</v>
      </c>
      <c r="B167" s="245" t="s">
        <v>920</v>
      </c>
      <c r="C167" s="246">
        <v>11200</v>
      </c>
      <c r="D167" s="246">
        <v>0</v>
      </c>
      <c r="E167" s="246">
        <v>0</v>
      </c>
      <c r="F167" s="247">
        <v>0</v>
      </c>
      <c r="G167" s="246">
        <v>0</v>
      </c>
    </row>
    <row r="168" spans="1:7" ht="15">
      <c r="A168" s="251" t="s">
        <v>923</v>
      </c>
      <c r="B168" s="245" t="s">
        <v>924</v>
      </c>
      <c r="C168" s="246">
        <v>11200</v>
      </c>
      <c r="D168" s="246">
        <v>0</v>
      </c>
      <c r="E168" s="246">
        <v>0</v>
      </c>
      <c r="F168" s="247">
        <v>0</v>
      </c>
      <c r="G168" s="246">
        <v>0</v>
      </c>
    </row>
    <row r="169" spans="1:7" ht="15">
      <c r="A169" s="244" t="s">
        <v>925</v>
      </c>
      <c r="B169" s="245" t="s">
        <v>926</v>
      </c>
      <c r="C169" s="246">
        <v>426846</v>
      </c>
      <c r="D169" s="246">
        <v>79700</v>
      </c>
      <c r="E169" s="246">
        <v>77000</v>
      </c>
      <c r="F169" s="247">
        <v>18.03929286</v>
      </c>
      <c r="G169" s="246">
        <v>33269</v>
      </c>
    </row>
    <row r="170" spans="1:7" ht="26.25">
      <c r="A170" s="251" t="s">
        <v>931</v>
      </c>
      <c r="B170" s="245" t="s">
        <v>932</v>
      </c>
      <c r="C170" s="246">
        <v>361000</v>
      </c>
      <c r="D170" s="246">
        <v>77000</v>
      </c>
      <c r="E170" s="246">
        <v>77000</v>
      </c>
      <c r="F170" s="247">
        <v>21.329639889</v>
      </c>
      <c r="G170" s="246">
        <v>33269</v>
      </c>
    </row>
    <row r="171" spans="1:7" ht="39">
      <c r="A171" s="251" t="s">
        <v>933</v>
      </c>
      <c r="B171" s="245" t="s">
        <v>934</v>
      </c>
      <c r="C171" s="246">
        <v>65846</v>
      </c>
      <c r="D171" s="246">
        <v>2700</v>
      </c>
      <c r="E171" s="246">
        <v>0</v>
      </c>
      <c r="F171" s="247">
        <v>0</v>
      </c>
      <c r="G171" s="246">
        <v>0</v>
      </c>
    </row>
    <row r="172" spans="1:7" ht="15">
      <c r="A172" s="240" t="s">
        <v>935</v>
      </c>
      <c r="B172" s="245" t="s">
        <v>936</v>
      </c>
      <c r="C172" s="246">
        <v>36446</v>
      </c>
      <c r="D172" s="246">
        <v>0</v>
      </c>
      <c r="E172" s="246">
        <v>0</v>
      </c>
      <c r="F172" s="247">
        <v>0</v>
      </c>
      <c r="G172" s="246">
        <v>0</v>
      </c>
    </row>
    <row r="173" spans="1:7" ht="15">
      <c r="A173" s="244" t="s">
        <v>937</v>
      </c>
      <c r="B173" s="245" t="s">
        <v>938</v>
      </c>
      <c r="C173" s="246">
        <v>36446</v>
      </c>
      <c r="D173" s="246">
        <v>0</v>
      </c>
      <c r="E173" s="246">
        <v>0</v>
      </c>
      <c r="F173" s="247">
        <v>0</v>
      </c>
      <c r="G173" s="246">
        <v>0</v>
      </c>
    </row>
    <row r="174" spans="1:7" ht="15">
      <c r="A174" s="236"/>
      <c r="B174" s="236" t="s">
        <v>444</v>
      </c>
      <c r="C174" s="248">
        <v>-237375649</v>
      </c>
      <c r="D174" s="248">
        <v>-57724111</v>
      </c>
      <c r="E174" s="248">
        <v>-43745594</v>
      </c>
      <c r="F174" s="249">
        <v>18.428846415</v>
      </c>
      <c r="G174" s="248">
        <v>-19992944</v>
      </c>
    </row>
    <row r="175" spans="1:7" ht="15">
      <c r="A175" s="236"/>
      <c r="B175" s="236" t="s">
        <v>445</v>
      </c>
      <c r="C175" s="248">
        <v>237375649</v>
      </c>
      <c r="D175" s="248">
        <v>57724111</v>
      </c>
      <c r="E175" s="248">
        <v>43745594</v>
      </c>
      <c r="F175" s="249">
        <v>18.428846415</v>
      </c>
      <c r="G175" s="248">
        <v>19992944</v>
      </c>
    </row>
    <row r="176" spans="1:7" ht="15">
      <c r="A176" s="240" t="s">
        <v>957</v>
      </c>
      <c r="B176" s="245" t="s">
        <v>449</v>
      </c>
      <c r="C176" s="246">
        <v>-2468</v>
      </c>
      <c r="D176" s="246">
        <v>0</v>
      </c>
      <c r="E176" s="246">
        <v>0</v>
      </c>
      <c r="F176" s="247">
        <v>0</v>
      </c>
      <c r="G176" s="246">
        <v>0</v>
      </c>
    </row>
    <row r="177" spans="1:7" ht="15">
      <c r="A177" s="244" t="s">
        <v>1038</v>
      </c>
      <c r="B177" s="245" t="s">
        <v>1088</v>
      </c>
      <c r="C177" s="246">
        <v>-2468</v>
      </c>
      <c r="D177" s="246">
        <v>0</v>
      </c>
      <c r="E177" s="246">
        <v>0</v>
      </c>
      <c r="F177" s="247">
        <v>0</v>
      </c>
      <c r="G177" s="246">
        <v>0</v>
      </c>
    </row>
    <row r="178" spans="1:7" ht="15">
      <c r="A178" s="240" t="s">
        <v>1089</v>
      </c>
      <c r="B178" s="245" t="s">
        <v>451</v>
      </c>
      <c r="C178" s="246">
        <v>0</v>
      </c>
      <c r="D178" s="246">
        <v>0</v>
      </c>
      <c r="E178" s="246">
        <v>76054</v>
      </c>
      <c r="F178" s="247">
        <v>0</v>
      </c>
      <c r="G178" s="246">
        <v>0</v>
      </c>
    </row>
    <row r="179" spans="1:7" ht="15">
      <c r="A179" s="240" t="s">
        <v>951</v>
      </c>
      <c r="B179" s="245" t="s">
        <v>510</v>
      </c>
      <c r="C179" s="246">
        <v>237378117</v>
      </c>
      <c r="D179" s="246">
        <v>57724111</v>
      </c>
      <c r="E179" s="246">
        <v>43669540</v>
      </c>
      <c r="F179" s="247">
        <v>18.396615662</v>
      </c>
      <c r="G179" s="246">
        <v>19992944</v>
      </c>
    </row>
    <row r="180" spans="1:7" ht="26.25">
      <c r="A180" s="244" t="s">
        <v>1090</v>
      </c>
      <c r="B180" s="245" t="s">
        <v>513</v>
      </c>
      <c r="C180" s="246">
        <v>237378117</v>
      </c>
      <c r="D180" s="246">
        <v>57724111</v>
      </c>
      <c r="E180" s="246">
        <v>43745594</v>
      </c>
      <c r="F180" s="247">
        <v>18.428654812</v>
      </c>
      <c r="G180" s="246">
        <v>19992944</v>
      </c>
    </row>
    <row r="181" spans="1:7" ht="39">
      <c r="A181" s="244" t="s">
        <v>1091</v>
      </c>
      <c r="B181" s="245" t="s">
        <v>514</v>
      </c>
      <c r="C181" s="246">
        <v>0</v>
      </c>
      <c r="D181" s="246">
        <v>0</v>
      </c>
      <c r="E181" s="246">
        <v>-76053.93</v>
      </c>
      <c r="F181" s="247">
        <v>0</v>
      </c>
      <c r="G181" s="246">
        <v>0</v>
      </c>
    </row>
    <row r="182" spans="1:7" ht="15">
      <c r="A182" s="236" t="s">
        <v>1171</v>
      </c>
      <c r="B182" s="236" t="s">
        <v>1172</v>
      </c>
      <c r="C182" s="248"/>
      <c r="D182" s="248"/>
      <c r="E182" s="248"/>
      <c r="F182" s="249"/>
      <c r="G182" s="248"/>
    </row>
    <row r="183" spans="1:7" ht="15">
      <c r="A183" s="236"/>
      <c r="B183" s="236" t="s">
        <v>1173</v>
      </c>
      <c r="C183" s="248">
        <v>919736532</v>
      </c>
      <c r="D183" s="248">
        <v>133104559</v>
      </c>
      <c r="E183" s="248">
        <v>140193637</v>
      </c>
      <c r="F183" s="249">
        <v>15.242820418</v>
      </c>
      <c r="G183" s="248">
        <v>74305157</v>
      </c>
    </row>
    <row r="184" spans="1:7" ht="15">
      <c r="A184" s="240" t="s">
        <v>859</v>
      </c>
      <c r="B184" s="245" t="s">
        <v>470</v>
      </c>
      <c r="C184" s="246">
        <v>846857017</v>
      </c>
      <c r="D184" s="246">
        <v>121875387</v>
      </c>
      <c r="E184" s="246">
        <v>129190714.73</v>
      </c>
      <c r="F184" s="247">
        <v>15.255316085</v>
      </c>
      <c r="G184" s="246">
        <v>68890730.37</v>
      </c>
    </row>
    <row r="185" spans="1:7" ht="15">
      <c r="A185" s="244" t="s">
        <v>891</v>
      </c>
      <c r="B185" s="245" t="s">
        <v>499</v>
      </c>
      <c r="C185" s="246">
        <v>846857017</v>
      </c>
      <c r="D185" s="246">
        <v>121875387</v>
      </c>
      <c r="E185" s="246">
        <v>129190714.73</v>
      </c>
      <c r="F185" s="247">
        <v>15.255316085</v>
      </c>
      <c r="G185" s="246">
        <v>68890730.37</v>
      </c>
    </row>
    <row r="186" spans="1:7" ht="15">
      <c r="A186" s="250" t="s">
        <v>1097</v>
      </c>
      <c r="B186" s="245" t="s">
        <v>1098</v>
      </c>
      <c r="C186" s="246">
        <v>846857017</v>
      </c>
      <c r="D186" s="246">
        <v>121875387</v>
      </c>
      <c r="E186" s="246">
        <v>139882308.18</v>
      </c>
      <c r="F186" s="247">
        <v>16.517818873</v>
      </c>
      <c r="G186" s="246">
        <v>74289926.83</v>
      </c>
    </row>
    <row r="187" spans="1:7" ht="15">
      <c r="A187" s="251" t="s">
        <v>1099</v>
      </c>
      <c r="B187" s="245" t="s">
        <v>1100</v>
      </c>
      <c r="C187" s="246">
        <v>30000</v>
      </c>
      <c r="D187" s="246">
        <v>5500</v>
      </c>
      <c r="E187" s="246">
        <v>10317.36</v>
      </c>
      <c r="F187" s="247">
        <v>34.3912</v>
      </c>
      <c r="G187" s="246">
        <v>4304.19</v>
      </c>
    </row>
    <row r="188" spans="1:7" ht="26.25">
      <c r="A188" s="252" t="s">
        <v>1101</v>
      </c>
      <c r="B188" s="245" t="s">
        <v>1102</v>
      </c>
      <c r="C188" s="246">
        <v>30000</v>
      </c>
      <c r="D188" s="246">
        <v>5500</v>
      </c>
      <c r="E188" s="246">
        <v>10317.36</v>
      </c>
      <c r="F188" s="247">
        <v>34.3912</v>
      </c>
      <c r="G188" s="246">
        <v>4304.19</v>
      </c>
    </row>
    <row r="189" spans="1:7" ht="26.25">
      <c r="A189" s="251" t="s">
        <v>1109</v>
      </c>
      <c r="B189" s="245" t="s">
        <v>1110</v>
      </c>
      <c r="C189" s="246">
        <v>846827017</v>
      </c>
      <c r="D189" s="246">
        <v>121869887</v>
      </c>
      <c r="E189" s="246">
        <v>139871990.82</v>
      </c>
      <c r="F189" s="247">
        <v>16.517185684</v>
      </c>
      <c r="G189" s="246">
        <v>74285622.64</v>
      </c>
    </row>
    <row r="190" spans="1:7" ht="26.25">
      <c r="A190" s="252" t="s">
        <v>1111</v>
      </c>
      <c r="B190" s="245" t="s">
        <v>1112</v>
      </c>
      <c r="C190" s="246">
        <v>846827017</v>
      </c>
      <c r="D190" s="246">
        <v>121869887</v>
      </c>
      <c r="E190" s="246">
        <v>139871990.82</v>
      </c>
      <c r="F190" s="247">
        <v>16.517185684</v>
      </c>
      <c r="G190" s="246">
        <v>74285622.64</v>
      </c>
    </row>
    <row r="191" spans="1:7" ht="15">
      <c r="A191" s="251" t="s">
        <v>1119</v>
      </c>
      <c r="B191" s="245" t="s">
        <v>1120</v>
      </c>
      <c r="C191" s="246">
        <v>0</v>
      </c>
      <c r="D191" s="246">
        <v>0</v>
      </c>
      <c r="E191" s="246">
        <v>-10691593.45</v>
      </c>
      <c r="F191" s="247">
        <v>0</v>
      </c>
      <c r="G191" s="246">
        <v>-5399196.46</v>
      </c>
    </row>
    <row r="192" spans="1:7" ht="26.25">
      <c r="A192" s="252" t="s">
        <v>1174</v>
      </c>
      <c r="B192" s="245" t="s">
        <v>1122</v>
      </c>
      <c r="C192" s="246">
        <v>0</v>
      </c>
      <c r="D192" s="246">
        <v>0</v>
      </c>
      <c r="E192" s="246">
        <v>362521.5</v>
      </c>
      <c r="F192" s="247">
        <v>0</v>
      </c>
      <c r="G192" s="246">
        <v>193411.47</v>
      </c>
    </row>
    <row r="193" spans="1:7" ht="26.25">
      <c r="A193" s="252" t="s">
        <v>1175</v>
      </c>
      <c r="B193" s="245" t="s">
        <v>1124</v>
      </c>
      <c r="C193" s="246">
        <v>0</v>
      </c>
      <c r="D193" s="246">
        <v>0</v>
      </c>
      <c r="E193" s="246">
        <v>-11057304.88</v>
      </c>
      <c r="F193" s="247">
        <v>0</v>
      </c>
      <c r="G193" s="246">
        <v>-5594729.39</v>
      </c>
    </row>
    <row r="194" spans="1:7" ht="15">
      <c r="A194" s="252" t="s">
        <v>1176</v>
      </c>
      <c r="B194" s="245" t="s">
        <v>1120</v>
      </c>
      <c r="C194" s="246">
        <v>0</v>
      </c>
      <c r="D194" s="246">
        <v>0</v>
      </c>
      <c r="E194" s="246">
        <v>3189.93</v>
      </c>
      <c r="F194" s="247">
        <v>0</v>
      </c>
      <c r="G194" s="246">
        <v>2121.46</v>
      </c>
    </row>
    <row r="195" spans="1:7" ht="15">
      <c r="A195" s="240" t="s">
        <v>935</v>
      </c>
      <c r="B195" s="245" t="s">
        <v>490</v>
      </c>
      <c r="C195" s="246">
        <v>3960249</v>
      </c>
      <c r="D195" s="246">
        <v>335700</v>
      </c>
      <c r="E195" s="246">
        <v>479489.13</v>
      </c>
      <c r="F195" s="247">
        <v>12.107550056</v>
      </c>
      <c r="G195" s="246">
        <v>37103.84</v>
      </c>
    </row>
    <row r="196" spans="1:7" ht="15">
      <c r="A196" s="244" t="s">
        <v>1126</v>
      </c>
      <c r="B196" s="245" t="s">
        <v>1127</v>
      </c>
      <c r="C196" s="246">
        <v>3960249</v>
      </c>
      <c r="D196" s="246">
        <v>335700</v>
      </c>
      <c r="E196" s="246">
        <v>479489.13</v>
      </c>
      <c r="F196" s="247">
        <v>12.107550056</v>
      </c>
      <c r="G196" s="246">
        <v>37103.84</v>
      </c>
    </row>
    <row r="197" spans="1:7" ht="26.25">
      <c r="A197" s="251" t="s">
        <v>1128</v>
      </c>
      <c r="B197" s="245" t="s">
        <v>1129</v>
      </c>
      <c r="C197" s="246">
        <v>89749</v>
      </c>
      <c r="D197" s="246">
        <v>5700</v>
      </c>
      <c r="E197" s="246">
        <v>65882.29</v>
      </c>
      <c r="F197" s="247">
        <v>73.407269162</v>
      </c>
      <c r="G197" s="246">
        <v>36325.97</v>
      </c>
    </row>
    <row r="198" spans="1:7" ht="15">
      <c r="A198" s="252" t="s">
        <v>1130</v>
      </c>
      <c r="B198" s="245" t="s">
        <v>1131</v>
      </c>
      <c r="C198" s="246">
        <v>60000</v>
      </c>
      <c r="D198" s="246">
        <v>5200</v>
      </c>
      <c r="E198" s="246">
        <v>15895.73</v>
      </c>
      <c r="F198" s="247">
        <v>26.492883333</v>
      </c>
      <c r="G198" s="246">
        <v>5405.39</v>
      </c>
    </row>
    <row r="199" spans="1:7" ht="26.25">
      <c r="A199" s="252" t="s">
        <v>1177</v>
      </c>
      <c r="B199" s="245" t="s">
        <v>1133</v>
      </c>
      <c r="C199" s="246">
        <v>20000</v>
      </c>
      <c r="D199" s="246">
        <v>0</v>
      </c>
      <c r="E199" s="246">
        <v>16771.23</v>
      </c>
      <c r="F199" s="247">
        <v>83.85615</v>
      </c>
      <c r="G199" s="246">
        <v>0</v>
      </c>
    </row>
    <row r="200" spans="1:7" ht="15">
      <c r="A200" s="251" t="s">
        <v>1134</v>
      </c>
      <c r="B200" s="245" t="s">
        <v>1135</v>
      </c>
      <c r="C200" s="246">
        <v>10000</v>
      </c>
      <c r="D200" s="246">
        <v>0</v>
      </c>
      <c r="E200" s="246">
        <v>16382.8</v>
      </c>
      <c r="F200" s="247">
        <v>163.828</v>
      </c>
      <c r="G200" s="246">
        <v>0</v>
      </c>
    </row>
    <row r="201" spans="1:7" ht="15">
      <c r="A201" s="251" t="s">
        <v>1136</v>
      </c>
      <c r="B201" s="245" t="s">
        <v>1137</v>
      </c>
      <c r="C201" s="246">
        <v>10000</v>
      </c>
      <c r="D201" s="246">
        <v>0</v>
      </c>
      <c r="E201" s="246">
        <v>388.43</v>
      </c>
      <c r="F201" s="247">
        <v>3.8843</v>
      </c>
      <c r="G201" s="246">
        <v>0</v>
      </c>
    </row>
    <row r="202" spans="1:7" ht="15">
      <c r="A202" s="252" t="s">
        <v>1178</v>
      </c>
      <c r="B202" s="245" t="s">
        <v>1141</v>
      </c>
      <c r="C202" s="246">
        <v>9749</v>
      </c>
      <c r="D202" s="246">
        <v>500</v>
      </c>
      <c r="E202" s="246">
        <v>1483.29</v>
      </c>
      <c r="F202" s="247">
        <v>15.214791261</v>
      </c>
      <c r="G202" s="246">
        <v>0</v>
      </c>
    </row>
    <row r="203" spans="1:7" ht="15">
      <c r="A203" s="252" t="s">
        <v>1179</v>
      </c>
      <c r="B203" s="245" t="s">
        <v>1145</v>
      </c>
      <c r="C203" s="246">
        <v>0</v>
      </c>
      <c r="D203" s="246">
        <v>0</v>
      </c>
      <c r="E203" s="246">
        <v>31732.04</v>
      </c>
      <c r="F203" s="247">
        <v>0</v>
      </c>
      <c r="G203" s="246">
        <v>30920.58</v>
      </c>
    </row>
    <row r="204" spans="1:7" ht="26.25">
      <c r="A204" s="250" t="s">
        <v>1146</v>
      </c>
      <c r="B204" s="245" t="s">
        <v>1147</v>
      </c>
      <c r="C204" s="246">
        <v>3870500</v>
      </c>
      <c r="D204" s="246">
        <v>330000</v>
      </c>
      <c r="E204" s="246">
        <v>413456</v>
      </c>
      <c r="F204" s="247">
        <v>10.686134608</v>
      </c>
      <c r="G204" s="246">
        <v>627</v>
      </c>
    </row>
    <row r="205" spans="1:7" ht="26.25">
      <c r="A205" s="252" t="s">
        <v>1148</v>
      </c>
      <c r="B205" s="245" t="s">
        <v>1149</v>
      </c>
      <c r="C205" s="246">
        <v>330000</v>
      </c>
      <c r="D205" s="246">
        <v>330000</v>
      </c>
      <c r="E205" s="246">
        <v>411397.95</v>
      </c>
      <c r="F205" s="247">
        <v>124.666045455</v>
      </c>
      <c r="G205" s="246">
        <v>0</v>
      </c>
    </row>
    <row r="206" spans="1:7" ht="26.25">
      <c r="A206" s="252" t="s">
        <v>1150</v>
      </c>
      <c r="B206" s="245" t="s">
        <v>1151</v>
      </c>
      <c r="C206" s="246">
        <v>3540500</v>
      </c>
      <c r="D206" s="246">
        <v>0</v>
      </c>
      <c r="E206" s="246">
        <v>0</v>
      </c>
      <c r="F206" s="247">
        <v>0</v>
      </c>
      <c r="G206" s="246">
        <v>0</v>
      </c>
    </row>
    <row r="207" spans="1:7" ht="15">
      <c r="A207" s="252" t="s">
        <v>1152</v>
      </c>
      <c r="B207" s="245" t="s">
        <v>1145</v>
      </c>
      <c r="C207" s="246">
        <v>0</v>
      </c>
      <c r="D207" s="246">
        <v>0</v>
      </c>
      <c r="E207" s="246">
        <v>2058</v>
      </c>
      <c r="F207" s="247">
        <v>0</v>
      </c>
      <c r="G207" s="246">
        <v>627</v>
      </c>
    </row>
    <row r="208" spans="1:7" ht="26.25">
      <c r="A208" s="240" t="s">
        <v>847</v>
      </c>
      <c r="B208" s="245" t="s">
        <v>491</v>
      </c>
      <c r="C208" s="246">
        <v>0</v>
      </c>
      <c r="D208" s="246">
        <v>0</v>
      </c>
      <c r="E208" s="246">
        <v>248.8</v>
      </c>
      <c r="F208" s="247">
        <v>0</v>
      </c>
      <c r="G208" s="246">
        <v>-291.2</v>
      </c>
    </row>
    <row r="209" spans="1:7" ht="15">
      <c r="A209" s="240" t="s">
        <v>850</v>
      </c>
      <c r="B209" s="245" t="s">
        <v>493</v>
      </c>
      <c r="C209" s="246">
        <v>68919266</v>
      </c>
      <c r="D209" s="246">
        <v>10893472</v>
      </c>
      <c r="E209" s="246">
        <v>10523335.23</v>
      </c>
      <c r="F209" s="247">
        <v>15.269076183</v>
      </c>
      <c r="G209" s="246">
        <v>5377764.82</v>
      </c>
    </row>
    <row r="210" spans="1:7" ht="15">
      <c r="A210" s="244" t="s">
        <v>696</v>
      </c>
      <c r="B210" s="245" t="s">
        <v>1024</v>
      </c>
      <c r="C210" s="246">
        <v>68919266</v>
      </c>
      <c r="D210" s="246">
        <v>10893472</v>
      </c>
      <c r="E210" s="246">
        <v>10523335.23</v>
      </c>
      <c r="F210" s="247">
        <v>15.269076183</v>
      </c>
      <c r="G210" s="246">
        <v>5377764.82</v>
      </c>
    </row>
    <row r="211" spans="1:7" ht="26.25">
      <c r="A211" s="250" t="s">
        <v>1153</v>
      </c>
      <c r="B211" s="245" t="s">
        <v>1154</v>
      </c>
      <c r="C211" s="246">
        <v>13735485</v>
      </c>
      <c r="D211" s="246">
        <v>2209932</v>
      </c>
      <c r="E211" s="246">
        <v>2201607.19</v>
      </c>
      <c r="F211" s="247">
        <v>16.028609037</v>
      </c>
      <c r="G211" s="246">
        <v>1147214.74</v>
      </c>
    </row>
    <row r="212" spans="1:7" ht="26.25">
      <c r="A212" s="251" t="s">
        <v>1155</v>
      </c>
      <c r="B212" s="245" t="s">
        <v>1156</v>
      </c>
      <c r="C212" s="246">
        <v>13735485</v>
      </c>
      <c r="D212" s="246">
        <v>2209932</v>
      </c>
      <c r="E212" s="246">
        <v>2201607.19</v>
      </c>
      <c r="F212" s="247">
        <v>16.028609037</v>
      </c>
      <c r="G212" s="246">
        <v>1147214.74</v>
      </c>
    </row>
    <row r="213" spans="1:7" ht="26.25">
      <c r="A213" s="252" t="s">
        <v>1180</v>
      </c>
      <c r="B213" s="245" t="s">
        <v>1160</v>
      </c>
      <c r="C213" s="246">
        <v>1380800</v>
      </c>
      <c r="D213" s="246">
        <v>150820</v>
      </c>
      <c r="E213" s="246">
        <v>142495.19</v>
      </c>
      <c r="F213" s="247">
        <v>10.319755939</v>
      </c>
      <c r="G213" s="246">
        <v>117658.74</v>
      </c>
    </row>
    <row r="214" spans="1:7" ht="26.25">
      <c r="A214" s="252" t="s">
        <v>1181</v>
      </c>
      <c r="B214" s="245" t="s">
        <v>1164</v>
      </c>
      <c r="C214" s="246">
        <v>1948830</v>
      </c>
      <c r="D214" s="246">
        <v>324804</v>
      </c>
      <c r="E214" s="246">
        <v>324804</v>
      </c>
      <c r="F214" s="247">
        <v>16.666615354</v>
      </c>
      <c r="G214" s="246">
        <v>162402</v>
      </c>
    </row>
    <row r="215" spans="1:7" ht="26.25">
      <c r="A215" s="252" t="s">
        <v>1182</v>
      </c>
      <c r="B215" s="245" t="s">
        <v>1166</v>
      </c>
      <c r="C215" s="246">
        <v>964915</v>
      </c>
      <c r="D215" s="246">
        <v>160818</v>
      </c>
      <c r="E215" s="246">
        <v>160818</v>
      </c>
      <c r="F215" s="247">
        <v>16.666545758</v>
      </c>
      <c r="G215" s="246">
        <v>80409</v>
      </c>
    </row>
    <row r="216" spans="1:7" ht="26.25">
      <c r="A216" s="252" t="s">
        <v>1183</v>
      </c>
      <c r="B216" s="245" t="s">
        <v>1168</v>
      </c>
      <c r="C216" s="246">
        <v>9437700</v>
      </c>
      <c r="D216" s="246">
        <v>1572950</v>
      </c>
      <c r="E216" s="246">
        <v>1572950</v>
      </c>
      <c r="F216" s="247">
        <v>16.666666667</v>
      </c>
      <c r="G216" s="246">
        <v>786475</v>
      </c>
    </row>
    <row r="217" spans="1:7" ht="15">
      <c r="A217" s="252" t="s">
        <v>1184</v>
      </c>
      <c r="B217" s="245" t="s">
        <v>1170</v>
      </c>
      <c r="C217" s="246">
        <v>3240</v>
      </c>
      <c r="D217" s="246">
        <v>540</v>
      </c>
      <c r="E217" s="246">
        <v>540</v>
      </c>
      <c r="F217" s="247">
        <v>16.666666667</v>
      </c>
      <c r="G217" s="246">
        <v>270</v>
      </c>
    </row>
    <row r="218" spans="1:7" ht="15">
      <c r="A218" s="250" t="s">
        <v>1185</v>
      </c>
      <c r="B218" s="245" t="s">
        <v>1186</v>
      </c>
      <c r="C218" s="246">
        <v>55183781</v>
      </c>
      <c r="D218" s="246">
        <v>8683540</v>
      </c>
      <c r="E218" s="246">
        <v>8321728.04</v>
      </c>
      <c r="F218" s="247">
        <v>15.080025125</v>
      </c>
      <c r="G218" s="246">
        <v>4230550.08</v>
      </c>
    </row>
    <row r="219" spans="1:7" ht="26.25">
      <c r="A219" s="251" t="s">
        <v>1187</v>
      </c>
      <c r="B219" s="245" t="s">
        <v>1188</v>
      </c>
      <c r="C219" s="246">
        <v>55183781</v>
      </c>
      <c r="D219" s="246">
        <v>8683540</v>
      </c>
      <c r="E219" s="246">
        <v>8321728.04</v>
      </c>
      <c r="F219" s="247">
        <v>15.080025125</v>
      </c>
      <c r="G219" s="246">
        <v>4230550.08</v>
      </c>
    </row>
    <row r="220" spans="1:7" ht="26.25">
      <c r="A220" s="252" t="s">
        <v>1189</v>
      </c>
      <c r="B220" s="245" t="s">
        <v>1190</v>
      </c>
      <c r="C220" s="246">
        <v>13932285</v>
      </c>
      <c r="D220" s="246">
        <v>1763810</v>
      </c>
      <c r="E220" s="246">
        <v>1433667.3</v>
      </c>
      <c r="F220" s="247">
        <v>10.29025246</v>
      </c>
      <c r="G220" s="246">
        <v>763419.06</v>
      </c>
    </row>
    <row r="221" spans="1:7" ht="26.25">
      <c r="A221" s="252" t="s">
        <v>1191</v>
      </c>
      <c r="B221" s="245" t="s">
        <v>1192</v>
      </c>
      <c r="C221" s="246">
        <v>956133</v>
      </c>
      <c r="D221" s="246">
        <v>172019</v>
      </c>
      <c r="E221" s="246">
        <v>140349.74</v>
      </c>
      <c r="F221" s="247">
        <v>14.678892999</v>
      </c>
      <c r="G221" s="246">
        <v>74506.02</v>
      </c>
    </row>
    <row r="222" spans="1:7" ht="26.25">
      <c r="A222" s="252" t="s">
        <v>1193</v>
      </c>
      <c r="B222" s="245" t="s">
        <v>1194</v>
      </c>
      <c r="C222" s="246">
        <v>40295363</v>
      </c>
      <c r="D222" s="246">
        <v>6747711</v>
      </c>
      <c r="E222" s="246">
        <v>6747711</v>
      </c>
      <c r="F222" s="247">
        <v>16.745626538</v>
      </c>
      <c r="G222" s="246">
        <v>3392625</v>
      </c>
    </row>
    <row r="223" spans="1:7" ht="15">
      <c r="A223" s="236"/>
      <c r="B223" s="236" t="s">
        <v>1195</v>
      </c>
      <c r="C223" s="248">
        <v>1089585543</v>
      </c>
      <c r="D223" s="248">
        <v>176984790</v>
      </c>
      <c r="E223" s="248">
        <v>175961225</v>
      </c>
      <c r="F223" s="249">
        <v>16.149386027</v>
      </c>
      <c r="G223" s="248">
        <v>91725852</v>
      </c>
    </row>
    <row r="224" spans="1:7" ht="15">
      <c r="A224" s="240" t="s">
        <v>859</v>
      </c>
      <c r="B224" s="245" t="s">
        <v>860</v>
      </c>
      <c r="C224" s="246">
        <v>1089585543</v>
      </c>
      <c r="D224" s="246">
        <v>176984790</v>
      </c>
      <c r="E224" s="246">
        <v>175961225</v>
      </c>
      <c r="F224" s="247">
        <v>16.149386027</v>
      </c>
      <c r="G224" s="246">
        <v>91725852</v>
      </c>
    </row>
    <row r="225" spans="1:7" ht="15">
      <c r="A225" s="244" t="s">
        <v>861</v>
      </c>
      <c r="B225" s="245" t="s">
        <v>862</v>
      </c>
      <c r="C225" s="246">
        <v>0</v>
      </c>
      <c r="D225" s="246">
        <v>0</v>
      </c>
      <c r="E225" s="246">
        <v>0</v>
      </c>
      <c r="F225" s="247">
        <v>0</v>
      </c>
      <c r="G225" s="246">
        <v>51.12</v>
      </c>
    </row>
    <row r="226" spans="1:7" ht="15">
      <c r="A226" s="250" t="s">
        <v>869</v>
      </c>
      <c r="B226" s="245" t="s">
        <v>870</v>
      </c>
      <c r="C226" s="246">
        <v>0</v>
      </c>
      <c r="D226" s="246">
        <v>0</v>
      </c>
      <c r="E226" s="246">
        <v>0</v>
      </c>
      <c r="F226" s="247">
        <v>0</v>
      </c>
      <c r="G226" s="246">
        <v>51.12</v>
      </c>
    </row>
    <row r="227" spans="1:7" ht="15">
      <c r="A227" s="251" t="s">
        <v>871</v>
      </c>
      <c r="B227" s="245" t="s">
        <v>872</v>
      </c>
      <c r="C227" s="246">
        <v>0</v>
      </c>
      <c r="D227" s="246">
        <v>0</v>
      </c>
      <c r="E227" s="246">
        <v>0</v>
      </c>
      <c r="F227" s="247">
        <v>0</v>
      </c>
      <c r="G227" s="246">
        <v>51.12</v>
      </c>
    </row>
    <row r="228" spans="1:7" ht="15">
      <c r="A228" s="244" t="s">
        <v>883</v>
      </c>
      <c r="B228" s="245" t="s">
        <v>884</v>
      </c>
      <c r="C228" s="246">
        <v>74367</v>
      </c>
      <c r="D228" s="246">
        <v>0</v>
      </c>
      <c r="E228" s="246">
        <v>0</v>
      </c>
      <c r="F228" s="247">
        <v>0</v>
      </c>
      <c r="G228" s="246">
        <v>0</v>
      </c>
    </row>
    <row r="229" spans="1:7" ht="15">
      <c r="A229" s="244" t="s">
        <v>891</v>
      </c>
      <c r="B229" s="245" t="s">
        <v>892</v>
      </c>
      <c r="C229" s="246">
        <v>1084408183</v>
      </c>
      <c r="D229" s="246">
        <v>176393118</v>
      </c>
      <c r="E229" s="246">
        <v>175369553</v>
      </c>
      <c r="F229" s="247">
        <v>16.171927341</v>
      </c>
      <c r="G229" s="246">
        <v>91308127</v>
      </c>
    </row>
    <row r="230" spans="1:7" ht="15">
      <c r="A230" s="250" t="s">
        <v>903</v>
      </c>
      <c r="B230" s="245" t="s">
        <v>904</v>
      </c>
      <c r="C230" s="246">
        <v>1084408183</v>
      </c>
      <c r="D230" s="246">
        <v>176393118</v>
      </c>
      <c r="E230" s="246">
        <v>175369553</v>
      </c>
      <c r="F230" s="247">
        <v>16.171927341</v>
      </c>
      <c r="G230" s="246">
        <v>91308127</v>
      </c>
    </row>
    <row r="231" spans="1:7" ht="15">
      <c r="A231" s="251" t="s">
        <v>905</v>
      </c>
      <c r="B231" s="245" t="s">
        <v>906</v>
      </c>
      <c r="C231" s="246">
        <v>0</v>
      </c>
      <c r="D231" s="246">
        <v>0</v>
      </c>
      <c r="E231" s="246">
        <v>175369553</v>
      </c>
      <c r="F231" s="247">
        <v>0</v>
      </c>
      <c r="G231" s="246">
        <v>91308127</v>
      </c>
    </row>
    <row r="232" spans="1:7" ht="15">
      <c r="A232" s="252" t="s">
        <v>907</v>
      </c>
      <c r="B232" s="245" t="s">
        <v>908</v>
      </c>
      <c r="C232" s="246">
        <v>0</v>
      </c>
      <c r="D232" s="246">
        <v>0</v>
      </c>
      <c r="E232" s="246">
        <v>173338561</v>
      </c>
      <c r="F232" s="247">
        <v>0</v>
      </c>
      <c r="G232" s="246">
        <v>90533316</v>
      </c>
    </row>
    <row r="233" spans="1:7" ht="15">
      <c r="A233" s="252" t="s">
        <v>909</v>
      </c>
      <c r="B233" s="245" t="s">
        <v>910</v>
      </c>
      <c r="C233" s="246">
        <v>0</v>
      </c>
      <c r="D233" s="246">
        <v>0</v>
      </c>
      <c r="E233" s="246">
        <v>1589192.46</v>
      </c>
      <c r="F233" s="247">
        <v>0</v>
      </c>
      <c r="G233" s="246">
        <v>771210.25</v>
      </c>
    </row>
    <row r="234" spans="1:7" ht="15">
      <c r="A234" s="252" t="s">
        <v>913</v>
      </c>
      <c r="B234" s="245" t="s">
        <v>914</v>
      </c>
      <c r="C234" s="246">
        <v>0</v>
      </c>
      <c r="D234" s="246">
        <v>0</v>
      </c>
      <c r="E234" s="246">
        <v>441798.86</v>
      </c>
      <c r="F234" s="247">
        <v>0</v>
      </c>
      <c r="G234" s="246">
        <v>3600.54</v>
      </c>
    </row>
    <row r="235" spans="1:7" ht="15">
      <c r="A235" s="244" t="s">
        <v>925</v>
      </c>
      <c r="B235" s="245" t="s">
        <v>926</v>
      </c>
      <c r="C235" s="246">
        <v>5102993</v>
      </c>
      <c r="D235" s="246">
        <v>591672</v>
      </c>
      <c r="E235" s="246">
        <v>591672</v>
      </c>
      <c r="F235" s="247">
        <v>11.594607322</v>
      </c>
      <c r="G235" s="246">
        <v>417674</v>
      </c>
    </row>
    <row r="236" spans="1:7" ht="15">
      <c r="A236" s="251" t="s">
        <v>927</v>
      </c>
      <c r="B236" s="245" t="s">
        <v>928</v>
      </c>
      <c r="C236" s="246">
        <v>5102993</v>
      </c>
      <c r="D236" s="246">
        <v>591672</v>
      </c>
      <c r="E236" s="246">
        <v>591672</v>
      </c>
      <c r="F236" s="247">
        <v>11.594607322</v>
      </c>
      <c r="G236" s="246">
        <v>417674</v>
      </c>
    </row>
    <row r="237" spans="1:7" ht="26.25">
      <c r="A237" s="252" t="s">
        <v>1196</v>
      </c>
      <c r="B237" s="245" t="s">
        <v>1197</v>
      </c>
      <c r="C237" s="246">
        <v>5102993</v>
      </c>
      <c r="D237" s="246">
        <v>591672</v>
      </c>
      <c r="E237" s="246">
        <v>591672</v>
      </c>
      <c r="F237" s="247">
        <v>11.594607322</v>
      </c>
      <c r="G237" s="246">
        <v>417674</v>
      </c>
    </row>
    <row r="238" spans="1:7" ht="15">
      <c r="A238" s="236"/>
      <c r="B238" s="236" t="s">
        <v>444</v>
      </c>
      <c r="C238" s="248">
        <v>-169849011</v>
      </c>
      <c r="D238" s="248">
        <v>-43880231</v>
      </c>
      <c r="E238" s="248">
        <v>-35767587.54</v>
      </c>
      <c r="F238" s="249">
        <v>21.058460882</v>
      </c>
      <c r="G238" s="248">
        <v>-17420694.81</v>
      </c>
    </row>
    <row r="239" spans="1:7" ht="15">
      <c r="A239" s="236"/>
      <c r="B239" s="236" t="s">
        <v>445</v>
      </c>
      <c r="C239" s="248">
        <v>169849011</v>
      </c>
      <c r="D239" s="248">
        <v>43880231</v>
      </c>
      <c r="E239" s="248">
        <v>35767587.54</v>
      </c>
      <c r="F239" s="249">
        <v>21.058460882</v>
      </c>
      <c r="G239" s="248">
        <v>17420694.81</v>
      </c>
    </row>
    <row r="240" spans="1:7" ht="15">
      <c r="A240" s="240" t="s">
        <v>1089</v>
      </c>
      <c r="B240" s="245" t="s">
        <v>451</v>
      </c>
      <c r="C240" s="246">
        <v>0</v>
      </c>
      <c r="D240" s="246">
        <v>0</v>
      </c>
      <c r="E240" s="246">
        <v>76053.93</v>
      </c>
      <c r="F240" s="247">
        <v>0</v>
      </c>
      <c r="G240" s="246">
        <v>0</v>
      </c>
    </row>
    <row r="241" spans="1:7" ht="15">
      <c r="A241" s="240" t="s">
        <v>951</v>
      </c>
      <c r="B241" s="245" t="s">
        <v>510</v>
      </c>
      <c r="C241" s="246">
        <v>169849011</v>
      </c>
      <c r="D241" s="246">
        <v>43880231</v>
      </c>
      <c r="E241" s="246">
        <v>35691533.61</v>
      </c>
      <c r="F241" s="247">
        <v>21.013683506</v>
      </c>
      <c r="G241" s="246">
        <v>17420694.81</v>
      </c>
    </row>
    <row r="242" spans="1:7" ht="26.25">
      <c r="A242" s="244" t="s">
        <v>1090</v>
      </c>
      <c r="B242" s="245" t="s">
        <v>513</v>
      </c>
      <c r="C242" s="246">
        <v>169849011</v>
      </c>
      <c r="D242" s="246">
        <v>43880231</v>
      </c>
      <c r="E242" s="246">
        <v>35767587.54</v>
      </c>
      <c r="F242" s="247">
        <v>21.058460882</v>
      </c>
      <c r="G242" s="246">
        <v>17420694.81</v>
      </c>
    </row>
    <row r="243" spans="1:7" ht="39">
      <c r="A243" s="244" t="s">
        <v>1091</v>
      </c>
      <c r="B243" s="245" t="s">
        <v>514</v>
      </c>
      <c r="C243" s="246">
        <v>0</v>
      </c>
      <c r="D243" s="246">
        <v>0</v>
      </c>
      <c r="E243" s="246">
        <v>-76053.93</v>
      </c>
      <c r="F243" s="247">
        <v>0</v>
      </c>
      <c r="G243" s="246">
        <v>0</v>
      </c>
    </row>
    <row r="244" spans="1:7" ht="15">
      <c r="A244" s="236" t="s">
        <v>1198</v>
      </c>
      <c r="B244" s="236" t="s">
        <v>1199</v>
      </c>
      <c r="C244" s="248"/>
      <c r="D244" s="248"/>
      <c r="E244" s="248"/>
      <c r="F244" s="249"/>
      <c r="G244" s="248"/>
    </row>
    <row r="245" spans="1:7" ht="15">
      <c r="A245" s="236"/>
      <c r="B245" s="236" t="s">
        <v>1173</v>
      </c>
      <c r="C245" s="248">
        <v>88474772</v>
      </c>
      <c r="D245" s="248">
        <v>12859244</v>
      </c>
      <c r="E245" s="248">
        <v>13658557.97</v>
      </c>
      <c r="F245" s="249">
        <v>15.437799568</v>
      </c>
      <c r="G245" s="248">
        <v>7161741</v>
      </c>
    </row>
    <row r="246" spans="1:7" ht="15">
      <c r="A246" s="240" t="s">
        <v>859</v>
      </c>
      <c r="B246" s="245" t="s">
        <v>470</v>
      </c>
      <c r="C246" s="246">
        <v>85159785</v>
      </c>
      <c r="D246" s="246">
        <v>12340763</v>
      </c>
      <c r="E246" s="246">
        <v>13060082.31</v>
      </c>
      <c r="F246" s="247">
        <v>15.335973793</v>
      </c>
      <c r="G246" s="246">
        <v>6950325.58</v>
      </c>
    </row>
    <row r="247" spans="1:7" ht="15">
      <c r="A247" s="244" t="s">
        <v>891</v>
      </c>
      <c r="B247" s="245" t="s">
        <v>499</v>
      </c>
      <c r="C247" s="246">
        <v>85159785</v>
      </c>
      <c r="D247" s="246">
        <v>12340763</v>
      </c>
      <c r="E247" s="246">
        <v>13060082.31</v>
      </c>
      <c r="F247" s="247">
        <v>15.335973793</v>
      </c>
      <c r="G247" s="246">
        <v>6950325.58</v>
      </c>
    </row>
    <row r="248" spans="1:7" ht="15">
      <c r="A248" s="250" t="s">
        <v>1097</v>
      </c>
      <c r="B248" s="245" t="s">
        <v>1098</v>
      </c>
      <c r="C248" s="246">
        <v>85159785</v>
      </c>
      <c r="D248" s="246">
        <v>12340763</v>
      </c>
      <c r="E248" s="246">
        <v>13029926.54</v>
      </c>
      <c r="F248" s="247">
        <v>15.300562983</v>
      </c>
      <c r="G248" s="246">
        <v>6920169.81</v>
      </c>
    </row>
    <row r="249" spans="1:7" ht="15">
      <c r="A249" s="252" t="s">
        <v>1099</v>
      </c>
      <c r="B249" s="245" t="s">
        <v>1100</v>
      </c>
      <c r="C249" s="246">
        <v>0</v>
      </c>
      <c r="D249" s="246">
        <v>0</v>
      </c>
      <c r="E249" s="246">
        <v>26.26</v>
      </c>
      <c r="F249" s="247">
        <v>0</v>
      </c>
      <c r="G249" s="246">
        <v>26.26</v>
      </c>
    </row>
    <row r="250" spans="1:7" ht="26.25">
      <c r="A250" s="252" t="s">
        <v>1109</v>
      </c>
      <c r="B250" s="245" t="s">
        <v>1110</v>
      </c>
      <c r="C250" s="246">
        <v>85159785</v>
      </c>
      <c r="D250" s="246">
        <v>12340763</v>
      </c>
      <c r="E250" s="246">
        <v>13029900.28</v>
      </c>
      <c r="F250" s="247">
        <v>15.300532147</v>
      </c>
      <c r="G250" s="246">
        <v>6920143.55</v>
      </c>
    </row>
    <row r="251" spans="1:7" ht="26.25">
      <c r="A251" s="251" t="s">
        <v>1200</v>
      </c>
      <c r="B251" s="245" t="s">
        <v>1114</v>
      </c>
      <c r="C251" s="246">
        <v>85159785</v>
      </c>
      <c r="D251" s="246">
        <v>12340763</v>
      </c>
      <c r="E251" s="246">
        <v>13029900.28</v>
      </c>
      <c r="F251" s="247">
        <v>15.300532147</v>
      </c>
      <c r="G251" s="246">
        <v>6920143.55</v>
      </c>
    </row>
    <row r="252" spans="1:7" ht="15">
      <c r="A252" s="251" t="s">
        <v>1201</v>
      </c>
      <c r="B252" s="245" t="s">
        <v>1120</v>
      </c>
      <c r="C252" s="246">
        <v>0</v>
      </c>
      <c r="D252" s="246">
        <v>0</v>
      </c>
      <c r="E252" s="246">
        <v>30155.77</v>
      </c>
      <c r="F252" s="247">
        <v>0</v>
      </c>
      <c r="G252" s="246">
        <v>30155.77</v>
      </c>
    </row>
    <row r="253" spans="1:7" ht="15">
      <c r="A253" s="251" t="s">
        <v>1202</v>
      </c>
      <c r="B253" s="245" t="s">
        <v>1120</v>
      </c>
      <c r="C253" s="246">
        <v>0</v>
      </c>
      <c r="D253" s="246">
        <v>0</v>
      </c>
      <c r="E253" s="246">
        <v>30155.77</v>
      </c>
      <c r="F253" s="247">
        <v>0</v>
      </c>
      <c r="G253" s="246">
        <v>30155.77</v>
      </c>
    </row>
    <row r="254" spans="1:7" ht="15">
      <c r="A254" s="251" t="s">
        <v>935</v>
      </c>
      <c r="B254" s="245" t="s">
        <v>490</v>
      </c>
      <c r="C254" s="246">
        <v>1003608</v>
      </c>
      <c r="D254" s="246">
        <v>90050</v>
      </c>
      <c r="E254" s="246">
        <v>171769.5</v>
      </c>
      <c r="F254" s="247">
        <v>17.115198364</v>
      </c>
      <c r="G254" s="246">
        <v>2434.8</v>
      </c>
    </row>
    <row r="255" spans="1:7" ht="15">
      <c r="A255" s="250" t="s">
        <v>1126</v>
      </c>
      <c r="B255" s="245" t="s">
        <v>1127</v>
      </c>
      <c r="C255" s="246">
        <v>1003608</v>
      </c>
      <c r="D255" s="246">
        <v>90050</v>
      </c>
      <c r="E255" s="246">
        <v>171769.5</v>
      </c>
      <c r="F255" s="247">
        <v>17.115198364</v>
      </c>
      <c r="G255" s="246">
        <v>2434.8</v>
      </c>
    </row>
    <row r="256" spans="1:7" ht="26.25">
      <c r="A256" s="251" t="s">
        <v>1128</v>
      </c>
      <c r="B256" s="245" t="s">
        <v>1129</v>
      </c>
      <c r="C256" s="246">
        <v>1108</v>
      </c>
      <c r="D256" s="246">
        <v>50</v>
      </c>
      <c r="E256" s="246">
        <v>14468.13</v>
      </c>
      <c r="F256" s="247">
        <v>1305.787906137</v>
      </c>
      <c r="G256" s="246">
        <v>2473.38</v>
      </c>
    </row>
    <row r="257" spans="1:7" ht="15">
      <c r="A257" s="251" t="s">
        <v>1203</v>
      </c>
      <c r="B257" s="245" t="s">
        <v>1131</v>
      </c>
      <c r="C257" s="246">
        <v>200</v>
      </c>
      <c r="D257" s="246">
        <v>0</v>
      </c>
      <c r="E257" s="246">
        <v>0</v>
      </c>
      <c r="F257" s="247">
        <v>0</v>
      </c>
      <c r="G257" s="246">
        <v>0</v>
      </c>
    </row>
    <row r="258" spans="1:7" ht="15">
      <c r="A258" s="251" t="s">
        <v>1140</v>
      </c>
      <c r="B258" s="245" t="s">
        <v>1141</v>
      </c>
      <c r="C258" s="246">
        <v>908</v>
      </c>
      <c r="D258" s="246">
        <v>50</v>
      </c>
      <c r="E258" s="246">
        <v>124.2</v>
      </c>
      <c r="F258" s="247">
        <v>13.678414097</v>
      </c>
      <c r="G258" s="246">
        <v>0</v>
      </c>
    </row>
    <row r="259" spans="1:7" ht="51.75">
      <c r="A259" s="251" t="s">
        <v>1204</v>
      </c>
      <c r="B259" s="245" t="s">
        <v>1143</v>
      </c>
      <c r="C259" s="246">
        <v>0</v>
      </c>
      <c r="D259" s="246">
        <v>0</v>
      </c>
      <c r="E259" s="246">
        <v>2508.04</v>
      </c>
      <c r="F259" s="247">
        <v>0</v>
      </c>
      <c r="G259" s="246">
        <v>2473.38</v>
      </c>
    </row>
    <row r="260" spans="1:7" ht="15">
      <c r="A260" s="251" t="s">
        <v>1205</v>
      </c>
      <c r="B260" s="245" t="s">
        <v>1145</v>
      </c>
      <c r="C260" s="246">
        <v>0</v>
      </c>
      <c r="D260" s="246">
        <v>0</v>
      </c>
      <c r="E260" s="246">
        <v>11835.89</v>
      </c>
      <c r="F260" s="247">
        <v>0</v>
      </c>
      <c r="G260" s="246">
        <v>0</v>
      </c>
    </row>
    <row r="261" spans="1:7" ht="26.25">
      <c r="A261" s="251" t="s">
        <v>1146</v>
      </c>
      <c r="B261" s="245" t="s">
        <v>1147</v>
      </c>
      <c r="C261" s="246">
        <v>1002500</v>
      </c>
      <c r="D261" s="246">
        <v>90000</v>
      </c>
      <c r="E261" s="246">
        <v>157301.37</v>
      </c>
      <c r="F261" s="247">
        <v>15.690909726</v>
      </c>
      <c r="G261" s="246">
        <v>-38.58</v>
      </c>
    </row>
    <row r="262" spans="1:7" ht="26.25">
      <c r="A262" s="251" t="s">
        <v>1206</v>
      </c>
      <c r="B262" s="245" t="s">
        <v>1149</v>
      </c>
      <c r="C262" s="246">
        <v>90000</v>
      </c>
      <c r="D262" s="246">
        <v>90000</v>
      </c>
      <c r="E262" s="246">
        <v>156421.41</v>
      </c>
      <c r="F262" s="247">
        <v>173.801566667</v>
      </c>
      <c r="G262" s="246">
        <v>0</v>
      </c>
    </row>
    <row r="263" spans="1:7" ht="26.25">
      <c r="A263" s="251" t="s">
        <v>1207</v>
      </c>
      <c r="B263" s="245" t="s">
        <v>1151</v>
      </c>
      <c r="C263" s="246">
        <v>912500</v>
      </c>
      <c r="D263" s="246">
        <v>0</v>
      </c>
      <c r="E263" s="246">
        <v>0</v>
      </c>
      <c r="F263" s="247">
        <v>0</v>
      </c>
      <c r="G263" s="246">
        <v>0</v>
      </c>
    </row>
    <row r="264" spans="1:7" ht="15">
      <c r="A264" s="251" t="s">
        <v>1208</v>
      </c>
      <c r="B264" s="245" t="s">
        <v>1145</v>
      </c>
      <c r="C264" s="246">
        <v>0</v>
      </c>
      <c r="D264" s="246">
        <v>0</v>
      </c>
      <c r="E264" s="246">
        <v>879.96</v>
      </c>
      <c r="F264" s="247">
        <v>0</v>
      </c>
      <c r="G264" s="246">
        <v>-38.58</v>
      </c>
    </row>
    <row r="265" spans="1:7" ht="15">
      <c r="A265" s="251" t="s">
        <v>850</v>
      </c>
      <c r="B265" s="245" t="s">
        <v>493</v>
      </c>
      <c r="C265" s="246">
        <v>2311379</v>
      </c>
      <c r="D265" s="246">
        <v>428431</v>
      </c>
      <c r="E265" s="246">
        <v>426706.16</v>
      </c>
      <c r="F265" s="247">
        <v>18.461107417</v>
      </c>
      <c r="G265" s="246">
        <v>208980.62</v>
      </c>
    </row>
    <row r="266" spans="1:7" ht="15">
      <c r="A266" s="244" t="s">
        <v>696</v>
      </c>
      <c r="B266" s="245" t="s">
        <v>1024</v>
      </c>
      <c r="C266" s="246">
        <v>2311379</v>
      </c>
      <c r="D266" s="246">
        <v>428431</v>
      </c>
      <c r="E266" s="246">
        <v>426706.16</v>
      </c>
      <c r="F266" s="247">
        <v>18.461107417</v>
      </c>
      <c r="G266" s="246">
        <v>208980.62</v>
      </c>
    </row>
    <row r="267" spans="1:7" ht="26.25">
      <c r="A267" s="250" t="s">
        <v>1153</v>
      </c>
      <c r="B267" s="245" t="s">
        <v>1154</v>
      </c>
      <c r="C267" s="246">
        <v>156463</v>
      </c>
      <c r="D267" s="246">
        <v>13039</v>
      </c>
      <c r="E267" s="246">
        <v>11314.16</v>
      </c>
      <c r="F267" s="247">
        <v>7.231204822</v>
      </c>
      <c r="G267" s="246">
        <v>11314.16</v>
      </c>
    </row>
    <row r="268" spans="1:7" ht="26.25">
      <c r="A268" s="251" t="s">
        <v>1155</v>
      </c>
      <c r="B268" s="245" t="s">
        <v>1156</v>
      </c>
      <c r="C268" s="246">
        <v>156463</v>
      </c>
      <c r="D268" s="246">
        <v>13039</v>
      </c>
      <c r="E268" s="246">
        <v>11314.16</v>
      </c>
      <c r="F268" s="247">
        <v>7.231204822</v>
      </c>
      <c r="G268" s="246">
        <v>11314.16</v>
      </c>
    </row>
    <row r="269" spans="1:7" ht="26.25">
      <c r="A269" s="252" t="s">
        <v>1209</v>
      </c>
      <c r="B269" s="245" t="s">
        <v>1162</v>
      </c>
      <c r="C269" s="246">
        <v>156463</v>
      </c>
      <c r="D269" s="246">
        <v>13039</v>
      </c>
      <c r="E269" s="246">
        <v>11314.16</v>
      </c>
      <c r="F269" s="247">
        <v>7.231204822</v>
      </c>
      <c r="G269" s="246">
        <v>11314.16</v>
      </c>
    </row>
    <row r="270" spans="1:7" ht="15">
      <c r="A270" s="250" t="s">
        <v>1185</v>
      </c>
      <c r="B270" s="245" t="s">
        <v>1186</v>
      </c>
      <c r="C270" s="246">
        <v>2154916</v>
      </c>
      <c r="D270" s="246">
        <v>415392</v>
      </c>
      <c r="E270" s="246">
        <v>415392</v>
      </c>
      <c r="F270" s="247">
        <v>19.276482239</v>
      </c>
      <c r="G270" s="246">
        <v>197666.46</v>
      </c>
    </row>
    <row r="271" spans="1:7" ht="26.25">
      <c r="A271" s="251" t="s">
        <v>1187</v>
      </c>
      <c r="B271" s="245" t="s">
        <v>1188</v>
      </c>
      <c r="C271" s="246">
        <v>2154916</v>
      </c>
      <c r="D271" s="246">
        <v>415392</v>
      </c>
      <c r="E271" s="246">
        <v>415392</v>
      </c>
      <c r="F271" s="247">
        <v>19.276482239</v>
      </c>
      <c r="G271" s="246">
        <v>197666.46</v>
      </c>
    </row>
    <row r="272" spans="1:7" ht="26.25">
      <c r="A272" s="252" t="s">
        <v>1210</v>
      </c>
      <c r="B272" s="245" t="s">
        <v>1211</v>
      </c>
      <c r="C272" s="246">
        <v>26485</v>
      </c>
      <c r="D272" s="246">
        <v>4422</v>
      </c>
      <c r="E272" s="246">
        <v>4422</v>
      </c>
      <c r="F272" s="247">
        <v>16.696243157</v>
      </c>
      <c r="G272" s="246">
        <v>2555.46</v>
      </c>
    </row>
    <row r="273" spans="1:7" ht="26.25">
      <c r="A273" s="252" t="s">
        <v>1212</v>
      </c>
      <c r="B273" s="245" t="s">
        <v>1213</v>
      </c>
      <c r="C273" s="246">
        <v>2128431</v>
      </c>
      <c r="D273" s="246">
        <v>410970</v>
      </c>
      <c r="E273" s="246">
        <v>410970</v>
      </c>
      <c r="F273" s="247">
        <v>19.308589285</v>
      </c>
      <c r="G273" s="246">
        <v>195111</v>
      </c>
    </row>
    <row r="274" spans="1:7" ht="15">
      <c r="A274" s="236"/>
      <c r="B274" s="236" t="s">
        <v>1195</v>
      </c>
      <c r="C274" s="248">
        <v>107724242</v>
      </c>
      <c r="D274" s="248">
        <v>11570173</v>
      </c>
      <c r="E274" s="248">
        <v>10874638.37</v>
      </c>
      <c r="F274" s="249">
        <v>10.094885021</v>
      </c>
      <c r="G274" s="248">
        <v>5606674.35</v>
      </c>
    </row>
    <row r="275" spans="1:7" ht="15">
      <c r="A275" s="240" t="s">
        <v>859</v>
      </c>
      <c r="B275" s="245" t="s">
        <v>860</v>
      </c>
      <c r="C275" s="246">
        <v>107724242</v>
      </c>
      <c r="D275" s="246">
        <v>11570173</v>
      </c>
      <c r="E275" s="246">
        <v>10874638.37</v>
      </c>
      <c r="F275" s="247">
        <v>10.094885021</v>
      </c>
      <c r="G275" s="246">
        <v>5606674.35</v>
      </c>
    </row>
    <row r="276" spans="1:7" ht="15">
      <c r="A276" s="244" t="s">
        <v>861</v>
      </c>
      <c r="B276" s="245" t="s">
        <v>862</v>
      </c>
      <c r="C276" s="246">
        <v>150000</v>
      </c>
      <c r="D276" s="246">
        <v>10000</v>
      </c>
      <c r="E276" s="246">
        <v>8547.4</v>
      </c>
      <c r="F276" s="247">
        <v>5.698266667</v>
      </c>
      <c r="G276" s="246">
        <v>5699.86</v>
      </c>
    </row>
    <row r="277" spans="1:7" ht="15">
      <c r="A277" s="250" t="s">
        <v>869</v>
      </c>
      <c r="B277" s="245" t="s">
        <v>870</v>
      </c>
      <c r="C277" s="246">
        <v>150000</v>
      </c>
      <c r="D277" s="246">
        <v>10000</v>
      </c>
      <c r="E277" s="246">
        <v>8547.4</v>
      </c>
      <c r="F277" s="247">
        <v>5.698266667</v>
      </c>
      <c r="G277" s="246">
        <v>5699.86</v>
      </c>
    </row>
    <row r="278" spans="1:7" ht="15">
      <c r="A278" s="251" t="s">
        <v>873</v>
      </c>
      <c r="B278" s="245" t="s">
        <v>874</v>
      </c>
      <c r="C278" s="246">
        <v>0</v>
      </c>
      <c r="D278" s="246">
        <v>0</v>
      </c>
      <c r="E278" s="246">
        <v>8547.4</v>
      </c>
      <c r="F278" s="247">
        <v>0</v>
      </c>
      <c r="G278" s="246">
        <v>5699.86</v>
      </c>
    </row>
    <row r="279" spans="1:7" ht="15">
      <c r="A279" s="244" t="s">
        <v>891</v>
      </c>
      <c r="B279" s="245" t="s">
        <v>892</v>
      </c>
      <c r="C279" s="246">
        <v>92805583</v>
      </c>
      <c r="D279" s="246">
        <v>9664246</v>
      </c>
      <c r="E279" s="246">
        <v>9300306.67</v>
      </c>
      <c r="F279" s="247">
        <v>10.021279291</v>
      </c>
      <c r="G279" s="246">
        <v>4765378.8</v>
      </c>
    </row>
    <row r="280" spans="1:7" ht="15">
      <c r="A280" s="250" t="s">
        <v>893</v>
      </c>
      <c r="B280" s="245" t="s">
        <v>894</v>
      </c>
      <c r="C280" s="246">
        <v>5654000</v>
      </c>
      <c r="D280" s="246">
        <v>925300</v>
      </c>
      <c r="E280" s="246">
        <v>925300</v>
      </c>
      <c r="F280" s="247">
        <v>16.365405023</v>
      </c>
      <c r="G280" s="246">
        <v>458255.99</v>
      </c>
    </row>
    <row r="281" spans="1:7" ht="26.25">
      <c r="A281" s="251" t="s">
        <v>897</v>
      </c>
      <c r="B281" s="245" t="s">
        <v>898</v>
      </c>
      <c r="C281" s="246">
        <v>0</v>
      </c>
      <c r="D281" s="246">
        <v>0</v>
      </c>
      <c r="E281" s="246">
        <v>925300</v>
      </c>
      <c r="F281" s="247">
        <v>0</v>
      </c>
      <c r="G281" s="246">
        <v>458255.99</v>
      </c>
    </row>
    <row r="282" spans="1:7" ht="15">
      <c r="A282" s="250" t="s">
        <v>903</v>
      </c>
      <c r="B282" s="245" t="s">
        <v>904</v>
      </c>
      <c r="C282" s="246">
        <v>87151583</v>
      </c>
      <c r="D282" s="246">
        <v>8738946</v>
      </c>
      <c r="E282" s="246">
        <v>8375006.67</v>
      </c>
      <c r="F282" s="247">
        <v>9.609701146</v>
      </c>
      <c r="G282" s="246">
        <v>4307122.81</v>
      </c>
    </row>
    <row r="283" spans="1:7" ht="15">
      <c r="A283" s="251" t="s">
        <v>905</v>
      </c>
      <c r="B283" s="245" t="s">
        <v>906</v>
      </c>
      <c r="C283" s="246">
        <v>0</v>
      </c>
      <c r="D283" s="246">
        <v>0</v>
      </c>
      <c r="E283" s="246">
        <v>8375006.67</v>
      </c>
      <c r="F283" s="247">
        <v>0</v>
      </c>
      <c r="G283" s="246">
        <v>4307122.81</v>
      </c>
    </row>
    <row r="284" spans="1:7" ht="15">
      <c r="A284" s="252" t="s">
        <v>909</v>
      </c>
      <c r="B284" s="245" t="s">
        <v>910</v>
      </c>
      <c r="C284" s="246">
        <v>0</v>
      </c>
      <c r="D284" s="246">
        <v>0</v>
      </c>
      <c r="E284" s="246">
        <v>5400</v>
      </c>
      <c r="F284" s="247">
        <v>0</v>
      </c>
      <c r="G284" s="246">
        <v>2160</v>
      </c>
    </row>
    <row r="285" spans="1:7" ht="15">
      <c r="A285" s="252" t="s">
        <v>911</v>
      </c>
      <c r="B285" s="245" t="s">
        <v>912</v>
      </c>
      <c r="C285" s="246">
        <v>0</v>
      </c>
      <c r="D285" s="246">
        <v>0</v>
      </c>
      <c r="E285" s="246">
        <v>8368933.41</v>
      </c>
      <c r="F285" s="247">
        <v>0</v>
      </c>
      <c r="G285" s="246">
        <v>4304704</v>
      </c>
    </row>
    <row r="286" spans="1:7" ht="15">
      <c r="A286" s="252" t="s">
        <v>913</v>
      </c>
      <c r="B286" s="245" t="s">
        <v>914</v>
      </c>
      <c r="C286" s="246">
        <v>0</v>
      </c>
      <c r="D286" s="246">
        <v>0</v>
      </c>
      <c r="E286" s="246">
        <v>673.26</v>
      </c>
      <c r="F286" s="247">
        <v>0</v>
      </c>
      <c r="G286" s="246">
        <v>258.81</v>
      </c>
    </row>
    <row r="287" spans="1:7" ht="15">
      <c r="A287" s="244" t="s">
        <v>925</v>
      </c>
      <c r="B287" s="245" t="s">
        <v>926</v>
      </c>
      <c r="C287" s="246">
        <v>14768659</v>
      </c>
      <c r="D287" s="246">
        <v>1895927</v>
      </c>
      <c r="E287" s="246">
        <v>1565784.3</v>
      </c>
      <c r="F287" s="247">
        <v>10.602074975</v>
      </c>
      <c r="G287" s="246">
        <v>835595.69</v>
      </c>
    </row>
    <row r="288" spans="1:7" ht="15">
      <c r="A288" s="250" t="s">
        <v>927</v>
      </c>
      <c r="B288" s="245" t="s">
        <v>928</v>
      </c>
      <c r="C288" s="246">
        <v>14407659</v>
      </c>
      <c r="D288" s="246">
        <v>1818927</v>
      </c>
      <c r="E288" s="246">
        <v>1488784.3</v>
      </c>
      <c r="F288" s="247">
        <v>10.333283846</v>
      </c>
      <c r="G288" s="246">
        <v>802327.06</v>
      </c>
    </row>
    <row r="289" spans="1:7" ht="26.25">
      <c r="A289" s="252" t="s">
        <v>1196</v>
      </c>
      <c r="B289" s="245" t="s">
        <v>1197</v>
      </c>
      <c r="C289" s="246">
        <v>14407659</v>
      </c>
      <c r="D289" s="246">
        <v>1818927</v>
      </c>
      <c r="E289" s="246">
        <v>1488784.3</v>
      </c>
      <c r="F289" s="247">
        <v>10.333283846</v>
      </c>
      <c r="G289" s="246">
        <v>802327.06</v>
      </c>
    </row>
    <row r="290" spans="1:7" ht="26.25">
      <c r="A290" s="250" t="s">
        <v>931</v>
      </c>
      <c r="B290" s="245" t="s">
        <v>932</v>
      </c>
      <c r="C290" s="246">
        <v>361000</v>
      </c>
      <c r="D290" s="246">
        <v>77000</v>
      </c>
      <c r="E290" s="246">
        <v>77000</v>
      </c>
      <c r="F290" s="247">
        <v>21.329639889</v>
      </c>
      <c r="G290" s="246">
        <v>33268.63</v>
      </c>
    </row>
    <row r="291" spans="1:7" ht="15">
      <c r="A291" s="236"/>
      <c r="B291" s="236" t="s">
        <v>444</v>
      </c>
      <c r="C291" s="248">
        <v>-19249470</v>
      </c>
      <c r="D291" s="248">
        <v>1289071</v>
      </c>
      <c r="E291" s="248">
        <v>2783919.6</v>
      </c>
      <c r="F291" s="249">
        <v>-14.462318183</v>
      </c>
      <c r="G291" s="248">
        <v>1555066.65</v>
      </c>
    </row>
    <row r="292" spans="1:7" ht="15">
      <c r="A292" s="236"/>
      <c r="B292" s="236" t="s">
        <v>445</v>
      </c>
      <c r="C292" s="248">
        <v>19249470</v>
      </c>
      <c r="D292" s="248">
        <v>-1289071</v>
      </c>
      <c r="E292" s="248">
        <v>-2783919.6</v>
      </c>
      <c r="F292" s="249">
        <v>-14.462318183</v>
      </c>
      <c r="G292" s="248">
        <v>-1555066.65</v>
      </c>
    </row>
    <row r="293" spans="1:7" ht="15">
      <c r="A293" s="240" t="s">
        <v>951</v>
      </c>
      <c r="B293" s="245" t="s">
        <v>510</v>
      </c>
      <c r="C293" s="246">
        <v>19249470</v>
      </c>
      <c r="D293" s="246">
        <v>-1289071</v>
      </c>
      <c r="E293" s="246">
        <v>-2783919.6</v>
      </c>
      <c r="F293" s="247">
        <v>-14.462318183</v>
      </c>
      <c r="G293" s="246">
        <v>-1555066.65</v>
      </c>
    </row>
    <row r="294" spans="1:7" ht="26.25">
      <c r="A294" s="244" t="s">
        <v>1090</v>
      </c>
      <c r="B294" s="245" t="s">
        <v>513</v>
      </c>
      <c r="C294" s="246">
        <v>19249470</v>
      </c>
      <c r="D294" s="246">
        <v>-1289071</v>
      </c>
      <c r="E294" s="246">
        <v>-2783919.6</v>
      </c>
      <c r="F294" s="247">
        <v>-14.462318183</v>
      </c>
      <c r="G294" s="246">
        <v>-1555066.65</v>
      </c>
    </row>
    <row r="295" spans="1:7" ht="15">
      <c r="A295" s="236" t="s">
        <v>1214</v>
      </c>
      <c r="B295" s="236" t="s">
        <v>1215</v>
      </c>
      <c r="C295" s="248"/>
      <c r="D295" s="248"/>
      <c r="E295" s="248"/>
      <c r="F295" s="249"/>
      <c r="G295" s="248"/>
    </row>
    <row r="296" spans="1:7" ht="15">
      <c r="A296" s="236"/>
      <c r="B296" s="236" t="s">
        <v>1173</v>
      </c>
      <c r="C296" s="248">
        <v>11111049</v>
      </c>
      <c r="D296" s="248">
        <v>1611066</v>
      </c>
      <c r="E296" s="248">
        <v>1700364.68</v>
      </c>
      <c r="F296" s="249">
        <v>15.303367666</v>
      </c>
      <c r="G296" s="248">
        <v>901653.78</v>
      </c>
    </row>
    <row r="297" spans="1:7" ht="15">
      <c r="A297" s="240" t="s">
        <v>859</v>
      </c>
      <c r="B297" s="245" t="s">
        <v>470</v>
      </c>
      <c r="C297" s="246">
        <v>11048427</v>
      </c>
      <c r="D297" s="246">
        <v>1601061</v>
      </c>
      <c r="E297" s="246">
        <v>1690647.05</v>
      </c>
      <c r="F297" s="247">
        <v>15.302151609</v>
      </c>
      <c r="G297" s="246">
        <v>897981.76</v>
      </c>
    </row>
    <row r="298" spans="1:7" ht="15">
      <c r="A298" s="244" t="s">
        <v>891</v>
      </c>
      <c r="B298" s="245" t="s">
        <v>499</v>
      </c>
      <c r="C298" s="246">
        <v>11048427</v>
      </c>
      <c r="D298" s="246">
        <v>1601061</v>
      </c>
      <c r="E298" s="246">
        <v>1690647.05</v>
      </c>
      <c r="F298" s="247">
        <v>15.302151609</v>
      </c>
      <c r="G298" s="246">
        <v>897981.76</v>
      </c>
    </row>
    <row r="299" spans="1:7" ht="15">
      <c r="A299" s="250" t="s">
        <v>1097</v>
      </c>
      <c r="B299" s="245" t="s">
        <v>1098</v>
      </c>
      <c r="C299" s="246">
        <v>11048427</v>
      </c>
      <c r="D299" s="246">
        <v>1601061</v>
      </c>
      <c r="E299" s="246">
        <v>1690647.05</v>
      </c>
      <c r="F299" s="247">
        <v>15.302151609</v>
      </c>
      <c r="G299" s="246">
        <v>897981.76</v>
      </c>
    </row>
    <row r="300" spans="1:7" ht="15">
      <c r="A300" s="251" t="s">
        <v>1099</v>
      </c>
      <c r="B300" s="245" t="s">
        <v>1100</v>
      </c>
      <c r="C300" s="246">
        <v>0</v>
      </c>
      <c r="D300" s="246">
        <v>0</v>
      </c>
      <c r="E300" s="246">
        <v>178.86</v>
      </c>
      <c r="F300" s="247">
        <v>0</v>
      </c>
      <c r="G300" s="246">
        <v>178.86</v>
      </c>
    </row>
    <row r="301" spans="1:7" ht="26.25">
      <c r="A301" s="251" t="s">
        <v>1109</v>
      </c>
      <c r="B301" s="245" t="s">
        <v>1110</v>
      </c>
      <c r="C301" s="246">
        <v>11048427</v>
      </c>
      <c r="D301" s="246">
        <v>1601061</v>
      </c>
      <c r="E301" s="246">
        <v>1690468.19</v>
      </c>
      <c r="F301" s="247">
        <v>15.300532736</v>
      </c>
      <c r="G301" s="246">
        <v>897802.9</v>
      </c>
    </row>
    <row r="302" spans="1:7" ht="39">
      <c r="A302" s="251" t="s">
        <v>1216</v>
      </c>
      <c r="B302" s="245" t="s">
        <v>1116</v>
      </c>
      <c r="C302" s="246">
        <v>11048427</v>
      </c>
      <c r="D302" s="246">
        <v>1601061</v>
      </c>
      <c r="E302" s="246">
        <v>1690468.19</v>
      </c>
      <c r="F302" s="247">
        <v>15.300532736</v>
      </c>
      <c r="G302" s="246">
        <v>897802.9</v>
      </c>
    </row>
    <row r="303" spans="1:7" ht="15">
      <c r="A303" s="244" t="s">
        <v>935</v>
      </c>
      <c r="B303" s="245" t="s">
        <v>490</v>
      </c>
      <c r="C303" s="246">
        <v>62622</v>
      </c>
      <c r="D303" s="246">
        <v>10005</v>
      </c>
      <c r="E303" s="246">
        <v>9717.63</v>
      </c>
      <c r="F303" s="247">
        <v>15.517917026</v>
      </c>
      <c r="G303" s="246">
        <v>3672.02</v>
      </c>
    </row>
    <row r="304" spans="1:7" ht="15">
      <c r="A304" s="250" t="s">
        <v>1126</v>
      </c>
      <c r="B304" s="245" t="s">
        <v>1127</v>
      </c>
      <c r="C304" s="246">
        <v>62622</v>
      </c>
      <c r="D304" s="246">
        <v>10005</v>
      </c>
      <c r="E304" s="246">
        <v>9717.63</v>
      </c>
      <c r="F304" s="247">
        <v>15.517917026</v>
      </c>
      <c r="G304" s="246">
        <v>3672.02</v>
      </c>
    </row>
    <row r="305" spans="1:7" ht="26.25">
      <c r="A305" s="251" t="s">
        <v>1128</v>
      </c>
      <c r="B305" s="245" t="s">
        <v>1129</v>
      </c>
      <c r="C305" s="246">
        <v>24118</v>
      </c>
      <c r="D305" s="246">
        <v>3005</v>
      </c>
      <c r="E305" s="246">
        <v>3765.47</v>
      </c>
      <c r="F305" s="247">
        <v>15.612695912</v>
      </c>
      <c r="G305" s="246">
        <v>3760.96</v>
      </c>
    </row>
    <row r="306" spans="1:7" ht="15">
      <c r="A306" s="251" t="s">
        <v>1203</v>
      </c>
      <c r="B306" s="245" t="s">
        <v>1131</v>
      </c>
      <c r="C306" s="246">
        <v>24000</v>
      </c>
      <c r="D306" s="246">
        <v>3000</v>
      </c>
      <c r="E306" s="246">
        <v>3760.96</v>
      </c>
      <c r="F306" s="247">
        <v>15.670666667</v>
      </c>
      <c r="G306" s="246">
        <v>3760.96</v>
      </c>
    </row>
    <row r="307" spans="1:7" ht="15">
      <c r="A307" s="251" t="s">
        <v>1140</v>
      </c>
      <c r="B307" s="245" t="s">
        <v>1141</v>
      </c>
      <c r="C307" s="246">
        <v>118</v>
      </c>
      <c r="D307" s="246">
        <v>5</v>
      </c>
      <c r="E307" s="246">
        <v>4.51</v>
      </c>
      <c r="F307" s="247">
        <v>3.822033898</v>
      </c>
      <c r="G307" s="246">
        <v>0</v>
      </c>
    </row>
    <row r="308" spans="1:7" ht="26.25">
      <c r="A308" s="251" t="s">
        <v>1146</v>
      </c>
      <c r="B308" s="245" t="s">
        <v>1147</v>
      </c>
      <c r="C308" s="246">
        <v>38504</v>
      </c>
      <c r="D308" s="246">
        <v>7000</v>
      </c>
      <c r="E308" s="246">
        <v>5952.16</v>
      </c>
      <c r="F308" s="247">
        <v>15.458549761</v>
      </c>
      <c r="G308" s="246">
        <v>-88.94</v>
      </c>
    </row>
    <row r="309" spans="1:7" ht="26.25">
      <c r="A309" s="251" t="s">
        <v>1206</v>
      </c>
      <c r="B309" s="245" t="s">
        <v>1149</v>
      </c>
      <c r="C309" s="246">
        <v>9000</v>
      </c>
      <c r="D309" s="246">
        <v>7000</v>
      </c>
      <c r="E309" s="246">
        <v>5952.16</v>
      </c>
      <c r="F309" s="247">
        <v>66.135111111</v>
      </c>
      <c r="G309" s="246">
        <v>0</v>
      </c>
    </row>
    <row r="310" spans="1:7" ht="26.25">
      <c r="A310" s="251" t="s">
        <v>1207</v>
      </c>
      <c r="B310" s="245" t="s">
        <v>1151</v>
      </c>
      <c r="C310" s="246">
        <v>29504</v>
      </c>
      <c r="D310" s="246">
        <v>0</v>
      </c>
      <c r="E310" s="246">
        <v>0</v>
      </c>
      <c r="F310" s="247">
        <v>0</v>
      </c>
      <c r="G310" s="246">
        <v>0</v>
      </c>
    </row>
    <row r="311" spans="1:7" ht="15">
      <c r="A311" s="251" t="s">
        <v>1208</v>
      </c>
      <c r="B311" s="245" t="s">
        <v>1145</v>
      </c>
      <c r="C311" s="246">
        <v>0</v>
      </c>
      <c r="D311" s="246">
        <v>0</v>
      </c>
      <c r="E311" s="246">
        <v>0</v>
      </c>
      <c r="F311" s="247">
        <v>0</v>
      </c>
      <c r="G311" s="246">
        <v>-88.94</v>
      </c>
    </row>
    <row r="312" spans="1:7" ht="15">
      <c r="A312" s="236"/>
      <c r="B312" s="236" t="s">
        <v>1195</v>
      </c>
      <c r="C312" s="248">
        <v>13178871</v>
      </c>
      <c r="D312" s="248">
        <v>2722875</v>
      </c>
      <c r="E312" s="248">
        <v>2557086.71</v>
      </c>
      <c r="F312" s="249">
        <v>19.402926928</v>
      </c>
      <c r="G312" s="248">
        <v>1296615.16</v>
      </c>
    </row>
    <row r="313" spans="1:7" ht="15">
      <c r="A313" s="240" t="s">
        <v>859</v>
      </c>
      <c r="B313" s="245" t="s">
        <v>860</v>
      </c>
      <c r="C313" s="246">
        <v>13178871</v>
      </c>
      <c r="D313" s="246">
        <v>2722875</v>
      </c>
      <c r="E313" s="246">
        <v>2557086.71</v>
      </c>
      <c r="F313" s="247">
        <v>19.402926928</v>
      </c>
      <c r="G313" s="246">
        <v>1296615.16</v>
      </c>
    </row>
    <row r="314" spans="1:7" ht="15">
      <c r="A314" s="244" t="s">
        <v>883</v>
      </c>
      <c r="B314" s="245" t="s">
        <v>884</v>
      </c>
      <c r="C314" s="246">
        <v>9575</v>
      </c>
      <c r="D314" s="246">
        <v>0</v>
      </c>
      <c r="E314" s="246">
        <v>0</v>
      </c>
      <c r="F314" s="247">
        <v>0</v>
      </c>
      <c r="G314" s="246">
        <v>0</v>
      </c>
    </row>
    <row r="315" spans="1:7" ht="15">
      <c r="A315" s="244" t="s">
        <v>891</v>
      </c>
      <c r="B315" s="245" t="s">
        <v>892</v>
      </c>
      <c r="C315" s="246">
        <v>12059158</v>
      </c>
      <c r="D315" s="246">
        <v>2536583</v>
      </c>
      <c r="E315" s="246">
        <v>2405163.97</v>
      </c>
      <c r="F315" s="247">
        <v>19.944708992</v>
      </c>
      <c r="G315" s="246">
        <v>1214505.68</v>
      </c>
    </row>
    <row r="316" spans="1:7" ht="15">
      <c r="A316" s="250" t="s">
        <v>893</v>
      </c>
      <c r="B316" s="245" t="s">
        <v>894</v>
      </c>
      <c r="C316" s="246">
        <v>89154</v>
      </c>
      <c r="D316" s="246">
        <v>18488</v>
      </c>
      <c r="E316" s="246">
        <v>18479.72</v>
      </c>
      <c r="F316" s="247">
        <v>20.727864145</v>
      </c>
      <c r="G316" s="246">
        <v>9092.92</v>
      </c>
    </row>
    <row r="317" spans="1:7" ht="26.25">
      <c r="A317" s="251" t="s">
        <v>897</v>
      </c>
      <c r="B317" s="245" t="s">
        <v>898</v>
      </c>
      <c r="C317" s="246">
        <v>0</v>
      </c>
      <c r="D317" s="246">
        <v>0</v>
      </c>
      <c r="E317" s="246">
        <v>18479.72</v>
      </c>
      <c r="F317" s="247">
        <v>0</v>
      </c>
      <c r="G317" s="246">
        <v>9092.92</v>
      </c>
    </row>
    <row r="318" spans="1:7" ht="15">
      <c r="A318" s="250" t="s">
        <v>903</v>
      </c>
      <c r="B318" s="245" t="s">
        <v>904</v>
      </c>
      <c r="C318" s="246">
        <v>11970004</v>
      </c>
      <c r="D318" s="246">
        <v>2518095</v>
      </c>
      <c r="E318" s="246">
        <v>2386684.25</v>
      </c>
      <c r="F318" s="247">
        <v>19.93887596</v>
      </c>
      <c r="G318" s="246">
        <v>1205412.76</v>
      </c>
    </row>
    <row r="319" spans="1:7" ht="15">
      <c r="A319" s="251" t="s">
        <v>905</v>
      </c>
      <c r="B319" s="245" t="s">
        <v>906</v>
      </c>
      <c r="C319" s="246">
        <v>0</v>
      </c>
      <c r="D319" s="246">
        <v>0</v>
      </c>
      <c r="E319" s="246">
        <v>2386684.25</v>
      </c>
      <c r="F319" s="247">
        <v>0</v>
      </c>
      <c r="G319" s="246">
        <v>1205412.76</v>
      </c>
    </row>
    <row r="320" spans="1:7" ht="15">
      <c r="A320" s="252" t="s">
        <v>909</v>
      </c>
      <c r="B320" s="245" t="s">
        <v>910</v>
      </c>
      <c r="C320" s="246">
        <v>0</v>
      </c>
      <c r="D320" s="246">
        <v>0</v>
      </c>
      <c r="E320" s="246">
        <v>2386589.48</v>
      </c>
      <c r="F320" s="247">
        <v>0</v>
      </c>
      <c r="G320" s="246">
        <v>1205376.6</v>
      </c>
    </row>
    <row r="321" spans="1:7" ht="15">
      <c r="A321" s="252" t="s">
        <v>913</v>
      </c>
      <c r="B321" s="245" t="s">
        <v>914</v>
      </c>
      <c r="C321" s="246">
        <v>0</v>
      </c>
      <c r="D321" s="246">
        <v>0</v>
      </c>
      <c r="E321" s="246">
        <v>94.77</v>
      </c>
      <c r="F321" s="247">
        <v>0</v>
      </c>
      <c r="G321" s="246">
        <v>36.16</v>
      </c>
    </row>
    <row r="322" spans="1:7" ht="15">
      <c r="A322" s="244" t="s">
        <v>925</v>
      </c>
      <c r="B322" s="245" t="s">
        <v>926</v>
      </c>
      <c r="C322" s="246">
        <v>1110138</v>
      </c>
      <c r="D322" s="246">
        <v>186292</v>
      </c>
      <c r="E322" s="246">
        <v>151922.74</v>
      </c>
      <c r="F322" s="247">
        <v>13.685031951</v>
      </c>
      <c r="G322" s="246">
        <v>82109.48</v>
      </c>
    </row>
    <row r="323" spans="1:7" ht="15">
      <c r="A323" s="251" t="s">
        <v>927</v>
      </c>
      <c r="B323" s="245" t="s">
        <v>928</v>
      </c>
      <c r="C323" s="246">
        <v>1044292</v>
      </c>
      <c r="D323" s="246">
        <v>183592</v>
      </c>
      <c r="E323" s="246">
        <v>151922.74</v>
      </c>
      <c r="F323" s="247">
        <v>14.547917632</v>
      </c>
      <c r="G323" s="246">
        <v>82109.48</v>
      </c>
    </row>
    <row r="324" spans="1:7" ht="26.25">
      <c r="A324" s="252" t="s">
        <v>1196</v>
      </c>
      <c r="B324" s="245" t="s">
        <v>1197</v>
      </c>
      <c r="C324" s="246">
        <v>1044292</v>
      </c>
      <c r="D324" s="246">
        <v>183592</v>
      </c>
      <c r="E324" s="246">
        <v>151922.74</v>
      </c>
      <c r="F324" s="247">
        <v>14.547917632</v>
      </c>
      <c r="G324" s="246">
        <v>82109.48</v>
      </c>
    </row>
    <row r="325" spans="1:7" ht="39">
      <c r="A325" s="251" t="s">
        <v>933</v>
      </c>
      <c r="B325" s="245" t="s">
        <v>934</v>
      </c>
      <c r="C325" s="246">
        <v>65846</v>
      </c>
      <c r="D325" s="246">
        <v>2700</v>
      </c>
      <c r="E325" s="246">
        <v>0</v>
      </c>
      <c r="F325" s="247">
        <v>0</v>
      </c>
      <c r="G325" s="246">
        <v>0</v>
      </c>
    </row>
    <row r="326" spans="1:7" ht="15">
      <c r="A326" s="236"/>
      <c r="B326" s="236" t="s">
        <v>444</v>
      </c>
      <c r="C326" s="248">
        <v>-2067822</v>
      </c>
      <c r="D326" s="248">
        <v>-1111809</v>
      </c>
      <c r="E326" s="248">
        <v>-856722.03</v>
      </c>
      <c r="F326" s="249">
        <v>41.431130436</v>
      </c>
      <c r="G326" s="248">
        <v>-394961.38</v>
      </c>
    </row>
    <row r="327" spans="1:7" ht="15">
      <c r="A327" s="236"/>
      <c r="B327" s="236" t="s">
        <v>445</v>
      </c>
      <c r="C327" s="248">
        <v>2067822</v>
      </c>
      <c r="D327" s="248">
        <v>1111809</v>
      </c>
      <c r="E327" s="248">
        <v>856722.03</v>
      </c>
      <c r="F327" s="249">
        <v>41.431130436</v>
      </c>
      <c r="G327" s="248">
        <v>394961.38</v>
      </c>
    </row>
    <row r="328" spans="1:7" ht="15">
      <c r="A328" s="240" t="s">
        <v>951</v>
      </c>
      <c r="B328" s="245" t="s">
        <v>510</v>
      </c>
      <c r="C328" s="246">
        <v>2067822</v>
      </c>
      <c r="D328" s="246">
        <v>1111809</v>
      </c>
      <c r="E328" s="246">
        <v>856722.03</v>
      </c>
      <c r="F328" s="247">
        <v>41.431130436</v>
      </c>
      <c r="G328" s="246">
        <v>394961.38</v>
      </c>
    </row>
    <row r="329" spans="1:7" ht="26.25">
      <c r="A329" s="244" t="s">
        <v>1090</v>
      </c>
      <c r="B329" s="245" t="s">
        <v>513</v>
      </c>
      <c r="C329" s="246">
        <v>2067822</v>
      </c>
      <c r="D329" s="246">
        <v>1111809</v>
      </c>
      <c r="E329" s="246">
        <v>856722.03</v>
      </c>
      <c r="F329" s="247">
        <v>41.431130436</v>
      </c>
      <c r="G329" s="246">
        <v>394961.38</v>
      </c>
    </row>
    <row r="330" spans="1:7" ht="26.25">
      <c r="A330" s="236" t="s">
        <v>1217</v>
      </c>
      <c r="B330" s="236" t="s">
        <v>1218</v>
      </c>
      <c r="C330" s="248"/>
      <c r="D330" s="248"/>
      <c r="E330" s="248"/>
      <c r="F330" s="249"/>
      <c r="G330" s="248"/>
    </row>
    <row r="331" spans="1:7" ht="15">
      <c r="A331" s="236"/>
      <c r="B331" s="236" t="s">
        <v>1173</v>
      </c>
      <c r="C331" s="248">
        <v>234670738</v>
      </c>
      <c r="D331" s="248">
        <v>33822951</v>
      </c>
      <c r="E331" s="248">
        <v>35617164.75</v>
      </c>
      <c r="F331" s="249">
        <v>15.177505749</v>
      </c>
      <c r="G331" s="248">
        <v>18887200.61</v>
      </c>
    </row>
    <row r="332" spans="1:7" ht="15">
      <c r="A332" s="240" t="s">
        <v>859</v>
      </c>
      <c r="B332" s="245" t="s">
        <v>470</v>
      </c>
      <c r="C332" s="246">
        <v>231023847</v>
      </c>
      <c r="D332" s="246">
        <v>33478367</v>
      </c>
      <c r="E332" s="246">
        <v>35347949.47</v>
      </c>
      <c r="F332" s="247">
        <v>15.300563093</v>
      </c>
      <c r="G332" s="246">
        <v>18773230.36</v>
      </c>
    </row>
    <row r="333" spans="1:7" ht="15">
      <c r="A333" s="244" t="s">
        <v>891</v>
      </c>
      <c r="B333" s="245" t="s">
        <v>499</v>
      </c>
      <c r="C333" s="246">
        <v>231023847</v>
      </c>
      <c r="D333" s="246">
        <v>33478367</v>
      </c>
      <c r="E333" s="246">
        <v>35347949.47</v>
      </c>
      <c r="F333" s="247">
        <v>15.300563093</v>
      </c>
      <c r="G333" s="246">
        <v>18773230.36</v>
      </c>
    </row>
    <row r="334" spans="1:7" ht="15">
      <c r="A334" s="250" t="s">
        <v>1097</v>
      </c>
      <c r="B334" s="245" t="s">
        <v>1098</v>
      </c>
      <c r="C334" s="246">
        <v>231023847</v>
      </c>
      <c r="D334" s="246">
        <v>33478367</v>
      </c>
      <c r="E334" s="246">
        <v>35347949.47</v>
      </c>
      <c r="F334" s="247">
        <v>15.300563093</v>
      </c>
      <c r="G334" s="246">
        <v>18773230.36</v>
      </c>
    </row>
    <row r="335" spans="1:7" ht="15">
      <c r="A335" s="251" t="s">
        <v>1099</v>
      </c>
      <c r="B335" s="245" t="s">
        <v>1100</v>
      </c>
      <c r="C335" s="246">
        <v>0</v>
      </c>
      <c r="D335" s="246">
        <v>0</v>
      </c>
      <c r="E335" s="246">
        <v>71.23</v>
      </c>
      <c r="F335" s="247">
        <v>0</v>
      </c>
      <c r="G335" s="246">
        <v>71.23</v>
      </c>
    </row>
    <row r="336" spans="1:7" ht="26.25">
      <c r="A336" s="251" t="s">
        <v>1109</v>
      </c>
      <c r="B336" s="245" t="s">
        <v>1110</v>
      </c>
      <c r="C336" s="246">
        <v>231023847</v>
      </c>
      <c r="D336" s="246">
        <v>33478367</v>
      </c>
      <c r="E336" s="246">
        <v>35347878.24</v>
      </c>
      <c r="F336" s="247">
        <v>15.300532261</v>
      </c>
      <c r="G336" s="246">
        <v>18773159.13</v>
      </c>
    </row>
    <row r="337" spans="1:7" ht="39">
      <c r="A337" s="251" t="s">
        <v>1219</v>
      </c>
      <c r="B337" s="245" t="s">
        <v>1118</v>
      </c>
      <c r="C337" s="246">
        <v>231023847</v>
      </c>
      <c r="D337" s="246">
        <v>33478367</v>
      </c>
      <c r="E337" s="246">
        <v>35347878.24</v>
      </c>
      <c r="F337" s="247">
        <v>15.300532261</v>
      </c>
      <c r="G337" s="246">
        <v>18773159.13</v>
      </c>
    </row>
    <row r="338" spans="1:7" ht="15">
      <c r="A338" s="244" t="s">
        <v>935</v>
      </c>
      <c r="B338" s="245" t="s">
        <v>490</v>
      </c>
      <c r="C338" s="246">
        <v>2701964</v>
      </c>
      <c r="D338" s="246">
        <v>180120</v>
      </c>
      <c r="E338" s="246">
        <v>108127.68</v>
      </c>
      <c r="F338" s="247">
        <v>4.001817937</v>
      </c>
      <c r="G338" s="246">
        <v>33420.44</v>
      </c>
    </row>
    <row r="339" spans="1:7" ht="15">
      <c r="A339" s="250" t="s">
        <v>1126</v>
      </c>
      <c r="B339" s="245" t="s">
        <v>1127</v>
      </c>
      <c r="C339" s="246">
        <v>2701964</v>
      </c>
      <c r="D339" s="246">
        <v>180120</v>
      </c>
      <c r="E339" s="246">
        <v>108127.68</v>
      </c>
      <c r="F339" s="247">
        <v>4.001817937</v>
      </c>
      <c r="G339" s="246">
        <v>33420.44</v>
      </c>
    </row>
    <row r="340" spans="1:7" ht="26.25">
      <c r="A340" s="251" t="s">
        <v>1128</v>
      </c>
      <c r="B340" s="245" t="s">
        <v>1129</v>
      </c>
      <c r="C340" s="246">
        <v>602464</v>
      </c>
      <c r="D340" s="246">
        <v>80120</v>
      </c>
      <c r="E340" s="246">
        <v>51242.73</v>
      </c>
      <c r="F340" s="247">
        <v>8.505525641</v>
      </c>
      <c r="G340" s="246">
        <v>35542.98</v>
      </c>
    </row>
    <row r="341" spans="1:7" ht="15">
      <c r="A341" s="251" t="s">
        <v>1203</v>
      </c>
      <c r="B341" s="245" t="s">
        <v>1131</v>
      </c>
      <c r="C341" s="246">
        <v>600000</v>
      </c>
      <c r="D341" s="246">
        <v>80000</v>
      </c>
      <c r="E341" s="246">
        <v>50892.71</v>
      </c>
      <c r="F341" s="247">
        <v>8.482118333</v>
      </c>
      <c r="G341" s="246">
        <v>35542.98</v>
      </c>
    </row>
    <row r="342" spans="1:7" ht="15">
      <c r="A342" s="251" t="s">
        <v>1140</v>
      </c>
      <c r="B342" s="245" t="s">
        <v>1141</v>
      </c>
      <c r="C342" s="246">
        <v>2464</v>
      </c>
      <c r="D342" s="246">
        <v>120</v>
      </c>
      <c r="E342" s="246">
        <v>350.02</v>
      </c>
      <c r="F342" s="247">
        <v>14.205357143</v>
      </c>
      <c r="G342" s="246">
        <v>0</v>
      </c>
    </row>
    <row r="343" spans="1:7" ht="26.25">
      <c r="A343" s="251" t="s">
        <v>1146</v>
      </c>
      <c r="B343" s="245" t="s">
        <v>1147</v>
      </c>
      <c r="C343" s="246">
        <v>2099500</v>
      </c>
      <c r="D343" s="246">
        <v>100000</v>
      </c>
      <c r="E343" s="246">
        <v>56884.95</v>
      </c>
      <c r="F343" s="247">
        <v>2.709452251</v>
      </c>
      <c r="G343" s="246">
        <v>-2122.54</v>
      </c>
    </row>
    <row r="344" spans="1:7" ht="26.25">
      <c r="A344" s="251" t="s">
        <v>1206</v>
      </c>
      <c r="B344" s="245" t="s">
        <v>1149</v>
      </c>
      <c r="C344" s="246">
        <v>165000</v>
      </c>
      <c r="D344" s="246">
        <v>100000</v>
      </c>
      <c r="E344" s="246">
        <v>56820.7</v>
      </c>
      <c r="F344" s="247">
        <v>34.436787879</v>
      </c>
      <c r="G344" s="246">
        <v>0</v>
      </c>
    </row>
    <row r="345" spans="1:7" ht="26.25">
      <c r="A345" s="251" t="s">
        <v>1207</v>
      </c>
      <c r="B345" s="245" t="s">
        <v>1151</v>
      </c>
      <c r="C345" s="246">
        <v>1934500</v>
      </c>
      <c r="D345" s="246">
        <v>0</v>
      </c>
      <c r="E345" s="246">
        <v>0</v>
      </c>
      <c r="F345" s="247">
        <v>0</v>
      </c>
      <c r="G345" s="246">
        <v>0</v>
      </c>
    </row>
    <row r="346" spans="1:7" ht="15">
      <c r="A346" s="251" t="s">
        <v>1208</v>
      </c>
      <c r="B346" s="245" t="s">
        <v>1145</v>
      </c>
      <c r="C346" s="246">
        <v>0</v>
      </c>
      <c r="D346" s="246">
        <v>0</v>
      </c>
      <c r="E346" s="246">
        <v>64.25</v>
      </c>
      <c r="F346" s="247">
        <v>0</v>
      </c>
      <c r="G346" s="246">
        <v>-2122.54</v>
      </c>
    </row>
    <row r="347" spans="1:7" ht="15">
      <c r="A347" s="244" t="s">
        <v>850</v>
      </c>
      <c r="B347" s="245" t="s">
        <v>493</v>
      </c>
      <c r="C347" s="246">
        <v>944927</v>
      </c>
      <c r="D347" s="246">
        <v>164464</v>
      </c>
      <c r="E347" s="246">
        <v>161087.6</v>
      </c>
      <c r="F347" s="247">
        <v>17.047623785</v>
      </c>
      <c r="G347" s="246">
        <v>80549.81</v>
      </c>
    </row>
    <row r="348" spans="1:7" ht="15">
      <c r="A348" s="250" t="s">
        <v>696</v>
      </c>
      <c r="B348" s="245" t="s">
        <v>1024</v>
      </c>
      <c r="C348" s="246">
        <v>944927</v>
      </c>
      <c r="D348" s="246">
        <v>164464</v>
      </c>
      <c r="E348" s="246">
        <v>161087.6</v>
      </c>
      <c r="F348" s="247">
        <v>17.047623785</v>
      </c>
      <c r="G348" s="246">
        <v>80549.81</v>
      </c>
    </row>
    <row r="349" spans="1:7" ht="26.25">
      <c r="A349" s="250" t="s">
        <v>1153</v>
      </c>
      <c r="B349" s="245" t="s">
        <v>1154</v>
      </c>
      <c r="C349" s="246">
        <v>181980</v>
      </c>
      <c r="D349" s="246">
        <v>37330</v>
      </c>
      <c r="E349" s="246">
        <v>33953.6</v>
      </c>
      <c r="F349" s="247">
        <v>18.657874492</v>
      </c>
      <c r="G349" s="246">
        <v>16982.81</v>
      </c>
    </row>
    <row r="350" spans="1:7" ht="26.25">
      <c r="A350" s="251" t="s">
        <v>1155</v>
      </c>
      <c r="B350" s="245" t="s">
        <v>1156</v>
      </c>
      <c r="C350" s="246">
        <v>181980</v>
      </c>
      <c r="D350" s="246">
        <v>37330</v>
      </c>
      <c r="E350" s="246">
        <v>33953.6</v>
      </c>
      <c r="F350" s="247">
        <v>18.657874492</v>
      </c>
      <c r="G350" s="246">
        <v>16982.81</v>
      </c>
    </row>
    <row r="351" spans="1:7" ht="15">
      <c r="A351" s="252" t="s">
        <v>1184</v>
      </c>
      <c r="B351" s="245" t="s">
        <v>1170</v>
      </c>
      <c r="C351" s="246">
        <v>181980</v>
      </c>
      <c r="D351" s="246">
        <v>37330</v>
      </c>
      <c r="E351" s="246">
        <v>33953.6</v>
      </c>
      <c r="F351" s="247">
        <v>18.657874492</v>
      </c>
      <c r="G351" s="246">
        <v>16982.81</v>
      </c>
    </row>
    <row r="352" spans="1:7" ht="15">
      <c r="A352" s="250" t="s">
        <v>1185</v>
      </c>
      <c r="B352" s="245" t="s">
        <v>1186</v>
      </c>
      <c r="C352" s="246">
        <v>762947</v>
      </c>
      <c r="D352" s="246">
        <v>127134</v>
      </c>
      <c r="E352" s="246">
        <v>127134</v>
      </c>
      <c r="F352" s="247">
        <v>16.663542815</v>
      </c>
      <c r="G352" s="246">
        <v>63567</v>
      </c>
    </row>
    <row r="353" spans="1:7" ht="26.25">
      <c r="A353" s="251" t="s">
        <v>1220</v>
      </c>
      <c r="B353" s="245" t="s">
        <v>1221</v>
      </c>
      <c r="C353" s="246">
        <v>762947</v>
      </c>
      <c r="D353" s="246">
        <v>127134</v>
      </c>
      <c r="E353" s="246">
        <v>127134</v>
      </c>
      <c r="F353" s="247">
        <v>16.663542815</v>
      </c>
      <c r="G353" s="246">
        <v>63567</v>
      </c>
    </row>
    <row r="354" spans="1:7" ht="15">
      <c r="A354" s="236"/>
      <c r="B354" s="236" t="s">
        <v>1195</v>
      </c>
      <c r="C354" s="248">
        <v>280741342</v>
      </c>
      <c r="D354" s="248">
        <v>47844093</v>
      </c>
      <c r="E354" s="248">
        <v>45523908.21</v>
      </c>
      <c r="F354" s="249">
        <v>16.215605399</v>
      </c>
      <c r="G354" s="248">
        <v>22618676.96</v>
      </c>
    </row>
    <row r="355" spans="1:7" ht="15">
      <c r="A355" s="240" t="s">
        <v>859</v>
      </c>
      <c r="B355" s="245" t="s">
        <v>860</v>
      </c>
      <c r="C355" s="246">
        <v>280741342</v>
      </c>
      <c r="D355" s="246">
        <v>47844093</v>
      </c>
      <c r="E355" s="246">
        <v>45523908.21</v>
      </c>
      <c r="F355" s="247">
        <v>16.215605399</v>
      </c>
      <c r="G355" s="246">
        <v>22618676.96</v>
      </c>
    </row>
    <row r="356" spans="1:7" ht="15">
      <c r="A356" s="244" t="s">
        <v>883</v>
      </c>
      <c r="B356" s="245" t="s">
        <v>884</v>
      </c>
      <c r="C356" s="246">
        <v>70199</v>
      </c>
      <c r="D356" s="246">
        <v>0</v>
      </c>
      <c r="E356" s="246">
        <v>0</v>
      </c>
      <c r="F356" s="247">
        <v>0</v>
      </c>
      <c r="G356" s="246">
        <v>0</v>
      </c>
    </row>
    <row r="357" spans="1:7" ht="15">
      <c r="A357" s="244" t="s">
        <v>891</v>
      </c>
      <c r="B357" s="245" t="s">
        <v>892</v>
      </c>
      <c r="C357" s="246">
        <v>236194795</v>
      </c>
      <c r="D357" s="246">
        <v>40408753</v>
      </c>
      <c r="E357" s="246">
        <v>38088568.21</v>
      </c>
      <c r="F357" s="247">
        <v>16.125913448</v>
      </c>
      <c r="G357" s="246">
        <v>18861820.96</v>
      </c>
    </row>
    <row r="358" spans="1:7" ht="15">
      <c r="A358" s="250" t="s">
        <v>903</v>
      </c>
      <c r="B358" s="245" t="s">
        <v>904</v>
      </c>
      <c r="C358" s="246">
        <v>236194795</v>
      </c>
      <c r="D358" s="246">
        <v>40408753</v>
      </c>
      <c r="E358" s="246">
        <v>38088568.21</v>
      </c>
      <c r="F358" s="247">
        <v>16.125913448</v>
      </c>
      <c r="G358" s="246">
        <v>18861820.96</v>
      </c>
    </row>
    <row r="359" spans="1:7" ht="15">
      <c r="A359" s="251" t="s">
        <v>905</v>
      </c>
      <c r="B359" s="245" t="s">
        <v>906</v>
      </c>
      <c r="C359" s="246">
        <v>0</v>
      </c>
      <c r="D359" s="246">
        <v>0</v>
      </c>
      <c r="E359" s="246">
        <v>38088568.21</v>
      </c>
      <c r="F359" s="247">
        <v>0</v>
      </c>
      <c r="G359" s="246">
        <v>18861820.96</v>
      </c>
    </row>
    <row r="360" spans="1:7" ht="15">
      <c r="A360" s="252" t="s">
        <v>907</v>
      </c>
      <c r="B360" s="245" t="s">
        <v>908</v>
      </c>
      <c r="C360" s="246">
        <v>0</v>
      </c>
      <c r="D360" s="246">
        <v>0</v>
      </c>
      <c r="E360" s="246">
        <v>16968954.38</v>
      </c>
      <c r="F360" s="247">
        <v>0</v>
      </c>
      <c r="G360" s="246">
        <v>8583904.32</v>
      </c>
    </row>
    <row r="361" spans="1:7" ht="15">
      <c r="A361" s="252" t="s">
        <v>909</v>
      </c>
      <c r="B361" s="245" t="s">
        <v>910</v>
      </c>
      <c r="C361" s="246">
        <v>0</v>
      </c>
      <c r="D361" s="246">
        <v>0</v>
      </c>
      <c r="E361" s="246">
        <v>21116789.55</v>
      </c>
      <c r="F361" s="247">
        <v>0</v>
      </c>
      <c r="G361" s="246">
        <v>10276828.03</v>
      </c>
    </row>
    <row r="362" spans="1:7" ht="15">
      <c r="A362" s="252" t="s">
        <v>913</v>
      </c>
      <c r="B362" s="245" t="s">
        <v>914</v>
      </c>
      <c r="C362" s="246">
        <v>0</v>
      </c>
      <c r="D362" s="246">
        <v>0</v>
      </c>
      <c r="E362" s="246">
        <v>2824.28</v>
      </c>
      <c r="F362" s="247">
        <v>0</v>
      </c>
      <c r="G362" s="246">
        <v>1088.61</v>
      </c>
    </row>
    <row r="363" spans="1:7" ht="15">
      <c r="A363" s="244" t="s">
        <v>925</v>
      </c>
      <c r="B363" s="245" t="s">
        <v>926</v>
      </c>
      <c r="C363" s="246">
        <v>44476348</v>
      </c>
      <c r="D363" s="246">
        <v>7435340</v>
      </c>
      <c r="E363" s="246">
        <v>7435340</v>
      </c>
      <c r="F363" s="247">
        <v>16.717514666</v>
      </c>
      <c r="G363" s="246">
        <v>3756856</v>
      </c>
    </row>
    <row r="364" spans="1:7" ht="15">
      <c r="A364" s="251" t="s">
        <v>927</v>
      </c>
      <c r="B364" s="245" t="s">
        <v>928</v>
      </c>
      <c r="C364" s="246">
        <v>44476348</v>
      </c>
      <c r="D364" s="246">
        <v>7435340</v>
      </c>
      <c r="E364" s="246">
        <v>7435340</v>
      </c>
      <c r="F364" s="247">
        <v>16.717514666</v>
      </c>
      <c r="G364" s="246">
        <v>3756856</v>
      </c>
    </row>
    <row r="365" spans="1:7" ht="26.25">
      <c r="A365" s="252" t="s">
        <v>1196</v>
      </c>
      <c r="B365" s="245" t="s">
        <v>1197</v>
      </c>
      <c r="C365" s="246">
        <v>44476348</v>
      </c>
      <c r="D365" s="246">
        <v>7435340</v>
      </c>
      <c r="E365" s="246">
        <v>7435340</v>
      </c>
      <c r="F365" s="247">
        <v>16.717514666</v>
      </c>
      <c r="G365" s="246">
        <v>3756856</v>
      </c>
    </row>
    <row r="366" spans="1:7" ht="15">
      <c r="A366" s="236"/>
      <c r="B366" s="236" t="s">
        <v>444</v>
      </c>
      <c r="C366" s="248">
        <v>-46070604</v>
      </c>
      <c r="D366" s="248">
        <v>-14021142</v>
      </c>
      <c r="E366" s="248">
        <v>-9906743.45999999</v>
      </c>
      <c r="F366" s="249">
        <v>21.503393921</v>
      </c>
      <c r="G366" s="248">
        <v>-3731476.35</v>
      </c>
    </row>
    <row r="367" spans="1:7" ht="15">
      <c r="A367" s="236"/>
      <c r="B367" s="236" t="s">
        <v>445</v>
      </c>
      <c r="C367" s="248">
        <v>46070604</v>
      </c>
      <c r="D367" s="248">
        <v>14021142</v>
      </c>
      <c r="E367" s="248">
        <v>9906743.45999999</v>
      </c>
      <c r="F367" s="249">
        <v>21.503393921</v>
      </c>
      <c r="G367" s="248">
        <v>3731476.35</v>
      </c>
    </row>
    <row r="368" spans="1:7" ht="15">
      <c r="A368" s="240" t="s">
        <v>951</v>
      </c>
      <c r="B368" s="245" t="s">
        <v>510</v>
      </c>
      <c r="C368" s="246">
        <v>46070604</v>
      </c>
      <c r="D368" s="246">
        <v>14021142</v>
      </c>
      <c r="E368" s="246">
        <v>9906743.45999999</v>
      </c>
      <c r="F368" s="247">
        <v>21.503393921</v>
      </c>
      <c r="G368" s="246">
        <v>3731476.35</v>
      </c>
    </row>
    <row r="369" spans="1:7" ht="26.25">
      <c r="A369" s="244" t="s">
        <v>1090</v>
      </c>
      <c r="B369" s="245" t="s">
        <v>513</v>
      </c>
      <c r="C369" s="246">
        <v>46070604</v>
      </c>
      <c r="D369" s="246">
        <v>14021142</v>
      </c>
      <c r="E369" s="246">
        <v>9906743.45999999</v>
      </c>
      <c r="F369" s="247">
        <v>21.503393921</v>
      </c>
      <c r="G369" s="246">
        <v>3731476.35</v>
      </c>
    </row>
    <row r="370" spans="1:7" ht="26.25">
      <c r="A370" s="236" t="s">
        <v>1222</v>
      </c>
      <c r="B370" s="236" t="s">
        <v>1223</v>
      </c>
      <c r="C370" s="248"/>
      <c r="D370" s="248"/>
      <c r="E370" s="248"/>
      <c r="F370" s="249"/>
      <c r="G370" s="248"/>
    </row>
    <row r="371" spans="1:7" ht="15">
      <c r="A371" s="236"/>
      <c r="B371" s="236" t="s">
        <v>1173</v>
      </c>
      <c r="C371" s="248">
        <v>8609386</v>
      </c>
      <c r="D371" s="248">
        <v>1085737</v>
      </c>
      <c r="E371" s="248">
        <v>1087274.36</v>
      </c>
      <c r="F371" s="249">
        <v>12.628941948</v>
      </c>
      <c r="G371" s="248">
        <v>702702.61</v>
      </c>
    </row>
    <row r="372" spans="1:7" ht="15">
      <c r="A372" s="240" t="s">
        <v>935</v>
      </c>
      <c r="B372" s="245" t="s">
        <v>490</v>
      </c>
      <c r="C372" s="246">
        <v>566139</v>
      </c>
      <c r="D372" s="246">
        <v>98666</v>
      </c>
      <c r="E372" s="246">
        <v>100689.91</v>
      </c>
      <c r="F372" s="247">
        <v>17.785368964</v>
      </c>
      <c r="G372" s="246">
        <v>44219.22</v>
      </c>
    </row>
    <row r="373" spans="1:7" ht="15">
      <c r="A373" s="244" t="s">
        <v>1126</v>
      </c>
      <c r="B373" s="245" t="s">
        <v>1127</v>
      </c>
      <c r="C373" s="246">
        <v>566139</v>
      </c>
      <c r="D373" s="246">
        <v>98666</v>
      </c>
      <c r="E373" s="246">
        <v>100689.91</v>
      </c>
      <c r="F373" s="247">
        <v>17.785368964</v>
      </c>
      <c r="G373" s="246">
        <v>44219.22</v>
      </c>
    </row>
    <row r="374" spans="1:7" ht="26.25">
      <c r="A374" s="251" t="s">
        <v>1128</v>
      </c>
      <c r="B374" s="245" t="s">
        <v>1129</v>
      </c>
      <c r="C374" s="246">
        <v>535000</v>
      </c>
      <c r="D374" s="246">
        <v>89166</v>
      </c>
      <c r="E374" s="246">
        <v>91135.04</v>
      </c>
      <c r="F374" s="247">
        <v>17.034586916</v>
      </c>
      <c r="G374" s="246">
        <v>44219.22</v>
      </c>
    </row>
    <row r="375" spans="1:7" ht="26.25">
      <c r="A375" s="251" t="s">
        <v>1200</v>
      </c>
      <c r="B375" s="245" t="s">
        <v>1133</v>
      </c>
      <c r="C375" s="246">
        <v>0</v>
      </c>
      <c r="D375" s="246">
        <v>0</v>
      </c>
      <c r="E375" s="246">
        <v>3634.29</v>
      </c>
      <c r="F375" s="247">
        <v>0</v>
      </c>
      <c r="G375" s="246">
        <v>0</v>
      </c>
    </row>
    <row r="376" spans="1:7" ht="15">
      <c r="A376" s="251" t="s">
        <v>1224</v>
      </c>
      <c r="B376" s="245" t="s">
        <v>1137</v>
      </c>
      <c r="C376" s="246">
        <v>0</v>
      </c>
      <c r="D376" s="246">
        <v>0</v>
      </c>
      <c r="E376" s="246">
        <v>3634.29</v>
      </c>
      <c r="F376" s="247">
        <v>0</v>
      </c>
      <c r="G376" s="246">
        <v>0</v>
      </c>
    </row>
    <row r="377" spans="1:7" ht="26.25">
      <c r="A377" s="251" t="s">
        <v>1225</v>
      </c>
      <c r="B377" s="245" t="s">
        <v>1139</v>
      </c>
      <c r="C377" s="246">
        <v>535000</v>
      </c>
      <c r="D377" s="246">
        <v>89166</v>
      </c>
      <c r="E377" s="246">
        <v>87468.38</v>
      </c>
      <c r="F377" s="247">
        <v>16.349229907</v>
      </c>
      <c r="G377" s="246">
        <v>44219.22</v>
      </c>
    </row>
    <row r="378" spans="1:7" ht="51.75">
      <c r="A378" s="251" t="s">
        <v>1204</v>
      </c>
      <c r="B378" s="245" t="s">
        <v>1143</v>
      </c>
      <c r="C378" s="246">
        <v>0</v>
      </c>
      <c r="D378" s="246">
        <v>0</v>
      </c>
      <c r="E378" s="246">
        <v>32.37</v>
      </c>
      <c r="F378" s="247">
        <v>0</v>
      </c>
      <c r="G378" s="246">
        <v>0</v>
      </c>
    </row>
    <row r="379" spans="1:7" ht="26.25">
      <c r="A379" s="251" t="s">
        <v>1146</v>
      </c>
      <c r="B379" s="245" t="s">
        <v>1147</v>
      </c>
      <c r="C379" s="246">
        <v>31139</v>
      </c>
      <c r="D379" s="246">
        <v>9500</v>
      </c>
      <c r="E379" s="246">
        <v>9554.87</v>
      </c>
      <c r="F379" s="247">
        <v>30.684575613</v>
      </c>
      <c r="G379" s="246">
        <v>0</v>
      </c>
    </row>
    <row r="380" spans="1:7" ht="26.25">
      <c r="A380" s="251" t="s">
        <v>1207</v>
      </c>
      <c r="B380" s="245" t="s">
        <v>1151</v>
      </c>
      <c r="C380" s="246">
        <v>31139</v>
      </c>
      <c r="D380" s="246">
        <v>9500</v>
      </c>
      <c r="E380" s="246">
        <v>9554.87</v>
      </c>
      <c r="F380" s="247">
        <v>30.684575613</v>
      </c>
      <c r="G380" s="246">
        <v>0</v>
      </c>
    </row>
    <row r="381" spans="1:7" ht="26.25">
      <c r="A381" s="240" t="s">
        <v>847</v>
      </c>
      <c r="B381" s="245" t="s">
        <v>491</v>
      </c>
      <c r="C381" s="246">
        <v>65947</v>
      </c>
      <c r="D381" s="246">
        <v>9000</v>
      </c>
      <c r="E381" s="246">
        <v>8513.45</v>
      </c>
      <c r="F381" s="247">
        <v>12.909533413</v>
      </c>
      <c r="G381" s="246">
        <v>3997.39</v>
      </c>
    </row>
    <row r="382" spans="1:7" ht="15">
      <c r="A382" s="240" t="s">
        <v>850</v>
      </c>
      <c r="B382" s="245" t="s">
        <v>493</v>
      </c>
      <c r="C382" s="246">
        <v>7977300</v>
      </c>
      <c r="D382" s="246">
        <v>978071</v>
      </c>
      <c r="E382" s="246">
        <v>978071</v>
      </c>
      <c r="F382" s="247">
        <v>12.260677171</v>
      </c>
      <c r="G382" s="246">
        <v>654486</v>
      </c>
    </row>
    <row r="383" spans="1:7" ht="15">
      <c r="A383" s="244" t="s">
        <v>696</v>
      </c>
      <c r="B383" s="245" t="s">
        <v>1024</v>
      </c>
      <c r="C383" s="246">
        <v>7977300</v>
      </c>
      <c r="D383" s="246">
        <v>978071</v>
      </c>
      <c r="E383" s="246">
        <v>978071</v>
      </c>
      <c r="F383" s="247">
        <v>12.260677171</v>
      </c>
      <c r="G383" s="246">
        <v>654486</v>
      </c>
    </row>
    <row r="384" spans="1:7" ht="26.25">
      <c r="A384" s="250" t="s">
        <v>1153</v>
      </c>
      <c r="B384" s="245" t="s">
        <v>1154</v>
      </c>
      <c r="C384" s="246">
        <v>1047652</v>
      </c>
      <c r="D384" s="246">
        <v>174606</v>
      </c>
      <c r="E384" s="246">
        <v>174606</v>
      </c>
      <c r="F384" s="247">
        <v>16.666412129</v>
      </c>
      <c r="G384" s="246">
        <v>87303</v>
      </c>
    </row>
    <row r="385" spans="1:7" ht="26.25">
      <c r="A385" s="251" t="s">
        <v>1155</v>
      </c>
      <c r="B385" s="245" t="s">
        <v>1156</v>
      </c>
      <c r="C385" s="246">
        <v>1047652</v>
      </c>
      <c r="D385" s="246">
        <v>174606</v>
      </c>
      <c r="E385" s="246">
        <v>174606</v>
      </c>
      <c r="F385" s="247">
        <v>16.666412129</v>
      </c>
      <c r="G385" s="246">
        <v>87303</v>
      </c>
    </row>
    <row r="386" spans="1:7" ht="51.75">
      <c r="A386" s="252" t="s">
        <v>1226</v>
      </c>
      <c r="B386" s="245" t="s">
        <v>1158</v>
      </c>
      <c r="C386" s="246">
        <v>1047652</v>
      </c>
      <c r="D386" s="246">
        <v>174606</v>
      </c>
      <c r="E386" s="246">
        <v>174606</v>
      </c>
      <c r="F386" s="247">
        <v>16.666412129</v>
      </c>
      <c r="G386" s="246">
        <v>87303</v>
      </c>
    </row>
    <row r="387" spans="1:7" ht="15">
      <c r="A387" s="250" t="s">
        <v>1185</v>
      </c>
      <c r="B387" s="245" t="s">
        <v>1186</v>
      </c>
      <c r="C387" s="246">
        <v>6929648</v>
      </c>
      <c r="D387" s="246">
        <v>803465</v>
      </c>
      <c r="E387" s="246">
        <v>803465</v>
      </c>
      <c r="F387" s="247">
        <v>11.594600476</v>
      </c>
      <c r="G387" s="246">
        <v>567183</v>
      </c>
    </row>
    <row r="388" spans="1:7" ht="26.25">
      <c r="A388" s="251" t="s">
        <v>1187</v>
      </c>
      <c r="B388" s="245" t="s">
        <v>1188</v>
      </c>
      <c r="C388" s="246">
        <v>6929648</v>
      </c>
      <c r="D388" s="246">
        <v>803465</v>
      </c>
      <c r="E388" s="246">
        <v>803465</v>
      </c>
      <c r="F388" s="247">
        <v>11.594600476</v>
      </c>
      <c r="G388" s="246">
        <v>567183</v>
      </c>
    </row>
    <row r="389" spans="1:7" ht="26.25">
      <c r="A389" s="252" t="s">
        <v>1227</v>
      </c>
      <c r="B389" s="245" t="s">
        <v>1228</v>
      </c>
      <c r="C389" s="246">
        <v>5102993</v>
      </c>
      <c r="D389" s="246">
        <v>591672</v>
      </c>
      <c r="E389" s="246">
        <v>591672</v>
      </c>
      <c r="F389" s="247">
        <v>11.594607322</v>
      </c>
      <c r="G389" s="246">
        <v>417674</v>
      </c>
    </row>
    <row r="390" spans="1:7" ht="26.25">
      <c r="A390" s="252" t="s">
        <v>1229</v>
      </c>
      <c r="B390" s="245" t="s">
        <v>1230</v>
      </c>
      <c r="C390" s="246">
        <v>475374</v>
      </c>
      <c r="D390" s="246">
        <v>55117</v>
      </c>
      <c r="E390" s="246">
        <v>55117</v>
      </c>
      <c r="F390" s="247">
        <v>11.594449844</v>
      </c>
      <c r="G390" s="246">
        <v>38908</v>
      </c>
    </row>
    <row r="391" spans="1:7" ht="26.25">
      <c r="A391" s="252" t="s">
        <v>1231</v>
      </c>
      <c r="B391" s="245" t="s">
        <v>1232</v>
      </c>
      <c r="C391" s="246">
        <v>61674</v>
      </c>
      <c r="D391" s="246">
        <v>7151</v>
      </c>
      <c r="E391" s="246">
        <v>7151</v>
      </c>
      <c r="F391" s="247">
        <v>11.594837371</v>
      </c>
      <c r="G391" s="246">
        <v>5048</v>
      </c>
    </row>
    <row r="392" spans="1:7" ht="39">
      <c r="A392" s="252" t="s">
        <v>1233</v>
      </c>
      <c r="B392" s="245" t="s">
        <v>1234</v>
      </c>
      <c r="C392" s="246">
        <v>1289607</v>
      </c>
      <c r="D392" s="246">
        <v>149525</v>
      </c>
      <c r="E392" s="246">
        <v>149525</v>
      </c>
      <c r="F392" s="247">
        <v>11.594617585</v>
      </c>
      <c r="G392" s="246">
        <v>105553</v>
      </c>
    </row>
    <row r="393" spans="1:7" ht="15">
      <c r="A393" s="236"/>
      <c r="B393" s="236" t="s">
        <v>1195</v>
      </c>
      <c r="C393" s="248">
        <v>8748128</v>
      </c>
      <c r="D393" s="248">
        <v>1085737</v>
      </c>
      <c r="E393" s="248">
        <v>1085734.71</v>
      </c>
      <c r="F393" s="249">
        <v>12.411051942</v>
      </c>
      <c r="G393" s="248">
        <v>703580.06</v>
      </c>
    </row>
    <row r="394" spans="1:7" ht="15">
      <c r="A394" s="240" t="s">
        <v>859</v>
      </c>
      <c r="B394" s="245" t="s">
        <v>860</v>
      </c>
      <c r="C394" s="246">
        <v>8711682</v>
      </c>
      <c r="D394" s="246">
        <v>1085737</v>
      </c>
      <c r="E394" s="246">
        <v>1085734.71</v>
      </c>
      <c r="F394" s="247">
        <v>12.462974544</v>
      </c>
      <c r="G394" s="246">
        <v>703580.06</v>
      </c>
    </row>
    <row r="395" spans="1:7" ht="15">
      <c r="A395" s="244" t="s">
        <v>861</v>
      </c>
      <c r="B395" s="245" t="s">
        <v>862</v>
      </c>
      <c r="C395" s="246">
        <v>8700413</v>
      </c>
      <c r="D395" s="246">
        <v>1085737</v>
      </c>
      <c r="E395" s="246">
        <v>1085734.71</v>
      </c>
      <c r="F395" s="247">
        <v>12.479116911</v>
      </c>
      <c r="G395" s="246">
        <v>703580.06</v>
      </c>
    </row>
    <row r="396" spans="1:7" ht="15">
      <c r="A396" s="250" t="s">
        <v>863</v>
      </c>
      <c r="B396" s="245" t="s">
        <v>864</v>
      </c>
      <c r="C396" s="246">
        <v>6351581</v>
      </c>
      <c r="D396" s="246">
        <v>743529</v>
      </c>
      <c r="E396" s="246">
        <v>743529</v>
      </c>
      <c r="F396" s="247">
        <v>11.706203542</v>
      </c>
      <c r="G396" s="246">
        <v>522279</v>
      </c>
    </row>
    <row r="397" spans="1:7" ht="15">
      <c r="A397" s="251" t="s">
        <v>865</v>
      </c>
      <c r="B397" s="245" t="s">
        <v>866</v>
      </c>
      <c r="C397" s="246">
        <v>5122331</v>
      </c>
      <c r="D397" s="246">
        <v>525371</v>
      </c>
      <c r="E397" s="246">
        <v>525371</v>
      </c>
      <c r="F397" s="247">
        <v>10.25648284</v>
      </c>
      <c r="G397" s="246">
        <v>408371</v>
      </c>
    </row>
    <row r="398" spans="1:7" ht="26.25">
      <c r="A398" s="252" t="s">
        <v>867</v>
      </c>
      <c r="B398" s="245" t="s">
        <v>868</v>
      </c>
      <c r="C398" s="246">
        <v>0</v>
      </c>
      <c r="D398" s="246">
        <v>0</v>
      </c>
      <c r="E398" s="246">
        <v>218158</v>
      </c>
      <c r="F398" s="247">
        <v>0</v>
      </c>
      <c r="G398" s="246">
        <v>113908</v>
      </c>
    </row>
    <row r="399" spans="1:7" ht="15">
      <c r="A399" s="250" t="s">
        <v>869</v>
      </c>
      <c r="B399" s="245" t="s">
        <v>870</v>
      </c>
      <c r="C399" s="246">
        <v>2348832</v>
      </c>
      <c r="D399" s="246">
        <v>342208</v>
      </c>
      <c r="E399" s="246">
        <v>342205.71</v>
      </c>
      <c r="F399" s="247">
        <v>14.569186302</v>
      </c>
      <c r="G399" s="246">
        <v>181301.06</v>
      </c>
    </row>
    <row r="400" spans="1:7" ht="15">
      <c r="A400" s="251" t="s">
        <v>871</v>
      </c>
      <c r="B400" s="245" t="s">
        <v>872</v>
      </c>
      <c r="C400" s="246">
        <v>0</v>
      </c>
      <c r="D400" s="246">
        <v>0</v>
      </c>
      <c r="E400" s="246">
        <v>952.44</v>
      </c>
      <c r="F400" s="247">
        <v>0</v>
      </c>
      <c r="G400" s="246">
        <v>952.44</v>
      </c>
    </row>
    <row r="401" spans="1:7" ht="15">
      <c r="A401" s="251" t="s">
        <v>873</v>
      </c>
      <c r="B401" s="245" t="s">
        <v>874</v>
      </c>
      <c r="C401" s="246">
        <v>0</v>
      </c>
      <c r="D401" s="246">
        <v>0</v>
      </c>
      <c r="E401" s="246">
        <v>324029.62</v>
      </c>
      <c r="F401" s="247">
        <v>0</v>
      </c>
      <c r="G401" s="246">
        <v>176060.7</v>
      </c>
    </row>
    <row r="402" spans="1:7" ht="26.25">
      <c r="A402" s="251" t="s">
        <v>875</v>
      </c>
      <c r="B402" s="245" t="s">
        <v>876</v>
      </c>
      <c r="C402" s="246">
        <v>0</v>
      </c>
      <c r="D402" s="246">
        <v>0</v>
      </c>
      <c r="E402" s="246">
        <v>16947.51</v>
      </c>
      <c r="F402" s="247">
        <v>0</v>
      </c>
      <c r="G402" s="246">
        <v>4108.71</v>
      </c>
    </row>
    <row r="403" spans="1:7" ht="15">
      <c r="A403" s="251" t="s">
        <v>879</v>
      </c>
      <c r="B403" s="245" t="s">
        <v>880</v>
      </c>
      <c r="C403" s="246">
        <v>0</v>
      </c>
      <c r="D403" s="246">
        <v>0</v>
      </c>
      <c r="E403" s="246">
        <v>276.14</v>
      </c>
      <c r="F403" s="247">
        <v>0</v>
      </c>
      <c r="G403" s="246">
        <v>179.21</v>
      </c>
    </row>
    <row r="404" spans="1:7" ht="15">
      <c r="A404" s="244" t="s">
        <v>883</v>
      </c>
      <c r="B404" s="245" t="s">
        <v>884</v>
      </c>
      <c r="C404" s="246">
        <v>69</v>
      </c>
      <c r="D404" s="246">
        <v>0</v>
      </c>
      <c r="E404" s="246">
        <v>0</v>
      </c>
      <c r="F404" s="247">
        <v>0</v>
      </c>
      <c r="G404" s="246">
        <v>0</v>
      </c>
    </row>
    <row r="405" spans="1:7" ht="26.25">
      <c r="A405" s="244" t="s">
        <v>919</v>
      </c>
      <c r="B405" s="245" t="s">
        <v>920</v>
      </c>
      <c r="C405" s="246">
        <v>11200</v>
      </c>
      <c r="D405" s="246">
        <v>0</v>
      </c>
      <c r="E405" s="246">
        <v>0</v>
      </c>
      <c r="F405" s="247">
        <v>0</v>
      </c>
      <c r="G405" s="246">
        <v>0</v>
      </c>
    </row>
    <row r="406" spans="1:7" ht="15">
      <c r="A406" s="251" t="s">
        <v>923</v>
      </c>
      <c r="B406" s="245" t="s">
        <v>924</v>
      </c>
      <c r="C406" s="246">
        <v>11200</v>
      </c>
      <c r="D406" s="246">
        <v>0</v>
      </c>
      <c r="E406" s="246">
        <v>0</v>
      </c>
      <c r="F406" s="247">
        <v>0</v>
      </c>
      <c r="G406" s="246">
        <v>0</v>
      </c>
    </row>
    <row r="407" spans="1:7" ht="15">
      <c r="A407" s="240" t="s">
        <v>935</v>
      </c>
      <c r="B407" s="245" t="s">
        <v>936</v>
      </c>
      <c r="C407" s="246">
        <v>36446</v>
      </c>
      <c r="D407" s="246">
        <v>0</v>
      </c>
      <c r="E407" s="246">
        <v>0</v>
      </c>
      <c r="F407" s="247">
        <v>0</v>
      </c>
      <c r="G407" s="246">
        <v>0</v>
      </c>
    </row>
    <row r="408" spans="1:7" ht="15">
      <c r="A408" s="244" t="s">
        <v>937</v>
      </c>
      <c r="B408" s="245" t="s">
        <v>938</v>
      </c>
      <c r="C408" s="246">
        <v>36446</v>
      </c>
      <c r="D408" s="246">
        <v>0</v>
      </c>
      <c r="E408" s="246">
        <v>0</v>
      </c>
      <c r="F408" s="247">
        <v>0</v>
      </c>
      <c r="G408" s="246">
        <v>0</v>
      </c>
    </row>
    <row r="409" spans="1:7" ht="15">
      <c r="A409" s="236"/>
      <c r="B409" s="236" t="s">
        <v>444</v>
      </c>
      <c r="C409" s="248">
        <v>-138742</v>
      </c>
      <c r="D409" s="248">
        <v>0</v>
      </c>
      <c r="E409" s="248">
        <v>1539.65</v>
      </c>
      <c r="F409" s="249">
        <v>-1.109721642</v>
      </c>
      <c r="G409" s="248">
        <v>-877.45</v>
      </c>
    </row>
    <row r="410" spans="1:7" ht="15">
      <c r="A410" s="236"/>
      <c r="B410" s="236" t="s">
        <v>445</v>
      </c>
      <c r="C410" s="248">
        <v>138742</v>
      </c>
      <c r="D410" s="248">
        <v>0</v>
      </c>
      <c r="E410" s="248">
        <v>-1539.65</v>
      </c>
      <c r="F410" s="249">
        <v>-1.109721642</v>
      </c>
      <c r="G410" s="248">
        <v>877.45</v>
      </c>
    </row>
    <row r="411" spans="1:7" ht="15">
      <c r="A411" s="240" t="s">
        <v>957</v>
      </c>
      <c r="B411" s="245" t="s">
        <v>449</v>
      </c>
      <c r="C411" s="246">
        <v>-2468</v>
      </c>
      <c r="D411" s="246">
        <v>0</v>
      </c>
      <c r="E411" s="246">
        <v>0</v>
      </c>
      <c r="F411" s="247">
        <v>0</v>
      </c>
      <c r="G411" s="246">
        <v>0</v>
      </c>
    </row>
    <row r="412" spans="1:7" ht="15">
      <c r="A412" s="244" t="s">
        <v>1038</v>
      </c>
      <c r="B412" s="245" t="s">
        <v>1088</v>
      </c>
      <c r="C412" s="246">
        <v>-2468</v>
      </c>
      <c r="D412" s="246">
        <v>0</v>
      </c>
      <c r="E412" s="246">
        <v>0</v>
      </c>
      <c r="F412" s="247">
        <v>0</v>
      </c>
      <c r="G412" s="246">
        <v>0</v>
      </c>
    </row>
    <row r="413" spans="1:7" ht="15">
      <c r="A413" s="240" t="s">
        <v>951</v>
      </c>
      <c r="B413" s="245" t="s">
        <v>510</v>
      </c>
      <c r="C413" s="246">
        <v>141210</v>
      </c>
      <c r="D413" s="246">
        <v>0</v>
      </c>
      <c r="E413" s="246">
        <v>-1539.65</v>
      </c>
      <c r="F413" s="247">
        <v>-1.090326464</v>
      </c>
      <c r="G413" s="246">
        <v>877.45</v>
      </c>
    </row>
    <row r="414" spans="1:7" ht="26.25">
      <c r="A414" s="244" t="s">
        <v>1090</v>
      </c>
      <c r="B414" s="245" t="s">
        <v>513</v>
      </c>
      <c r="C414" s="246">
        <v>141210</v>
      </c>
      <c r="D414" s="246">
        <v>0</v>
      </c>
      <c r="E414" s="246">
        <v>-1539.65</v>
      </c>
      <c r="F414" s="247">
        <v>-1.090326464</v>
      </c>
      <c r="G414" s="246">
        <v>877.45</v>
      </c>
    </row>
    <row r="415" spans="1:7" ht="20.25">
      <c r="A415" s="256"/>
      <c r="B415" s="256"/>
      <c r="C415" s="257"/>
      <c r="D415" s="257"/>
      <c r="E415" s="257"/>
      <c r="F415" s="258"/>
      <c r="G415" s="257"/>
    </row>
    <row r="416" spans="1:7" ht="15">
      <c r="A416" s="885" t="s">
        <v>1235</v>
      </c>
      <c r="B416" s="885"/>
      <c r="C416" s="885"/>
      <c r="D416" s="885"/>
      <c r="E416" s="885"/>
      <c r="F416" s="885"/>
      <c r="G416" s="885"/>
    </row>
    <row r="417" spans="1:7" ht="20.25">
      <c r="A417" s="256"/>
      <c r="B417" s="256"/>
      <c r="C417" s="257"/>
      <c r="D417" s="257"/>
      <c r="E417" s="257"/>
      <c r="F417" s="258"/>
      <c r="G417" s="257"/>
    </row>
    <row r="418" spans="1:7" ht="15">
      <c r="A418" s="259" t="s">
        <v>537</v>
      </c>
      <c r="B418" s="259"/>
      <c r="C418" s="260"/>
      <c r="D418" s="260"/>
      <c r="E418" s="260"/>
      <c r="F418" s="261"/>
      <c r="G418" s="217" t="s">
        <v>1236</v>
      </c>
    </row>
    <row r="419" spans="1:7" ht="20.25">
      <c r="A419" s="256"/>
      <c r="B419" s="256"/>
      <c r="C419" s="257"/>
      <c r="D419" s="257"/>
      <c r="E419" s="257"/>
      <c r="F419" s="258"/>
      <c r="G419" s="257"/>
    </row>
    <row r="420" spans="1:7" ht="20.25">
      <c r="A420" s="256"/>
      <c r="B420" s="256"/>
      <c r="C420" s="257"/>
      <c r="D420" s="257"/>
      <c r="E420" s="257"/>
      <c r="F420" s="258"/>
      <c r="G420" s="257"/>
    </row>
    <row r="421" spans="1:7" ht="20.25">
      <c r="A421" s="259" t="s">
        <v>1237</v>
      </c>
      <c r="B421" s="256"/>
      <c r="C421" s="257"/>
      <c r="D421" s="257"/>
      <c r="E421" s="257"/>
      <c r="F421" s="258"/>
      <c r="G421" s="257"/>
    </row>
    <row r="422" spans="1:7" ht="15">
      <c r="A422" s="59"/>
      <c r="B422" s="259"/>
      <c r="C422" s="260"/>
      <c r="D422" s="260"/>
      <c r="E422" s="260"/>
      <c r="F422" s="261"/>
      <c r="G422" s="260"/>
    </row>
  </sheetData>
  <sheetProtection/>
  <mergeCells count="10">
    <mergeCell ref="A6:G6"/>
    <mergeCell ref="A7:G7"/>
    <mergeCell ref="A1:G1"/>
    <mergeCell ref="A2:G2"/>
    <mergeCell ref="A3:G3"/>
    <mergeCell ref="A4:G4"/>
    <mergeCell ref="A8:G8"/>
    <mergeCell ref="A9:G9"/>
    <mergeCell ref="A10:B10"/>
    <mergeCell ref="A416:G41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E193"/>
  <sheetViews>
    <sheetView zoomScalePageLayoutView="0" workbookViewId="0" topLeftCell="A1">
      <selection activeCell="A3" sqref="A3:D3"/>
    </sheetView>
  </sheetViews>
  <sheetFormatPr defaultColWidth="9.140625" defaultRowHeight="15"/>
  <cols>
    <col min="1" max="1" width="16.140625" style="259" customWidth="1"/>
    <col min="2" max="2" width="46.00390625" style="259" customWidth="1"/>
    <col min="3" max="3" width="15.421875" style="266" customWidth="1"/>
    <col min="4" max="4" width="15.28125" style="266" customWidth="1"/>
  </cols>
  <sheetData>
    <row r="1" spans="1:5" s="285" customFormat="1" ht="58.5" customHeight="1">
      <c r="A1" s="892"/>
      <c r="B1" s="892"/>
      <c r="C1" s="892"/>
      <c r="D1" s="893"/>
      <c r="E1" s="284"/>
    </row>
    <row r="2" spans="1:4" ht="15">
      <c r="A2" s="842" t="s">
        <v>424</v>
      </c>
      <c r="B2" s="842"/>
      <c r="C2" s="842"/>
      <c r="D2" s="889"/>
    </row>
    <row r="3" spans="1:4" ht="15.75">
      <c r="A3" s="844" t="s">
        <v>425</v>
      </c>
      <c r="B3" s="844"/>
      <c r="C3" s="844"/>
      <c r="D3" s="889"/>
    </row>
    <row r="4" spans="1:4" ht="15">
      <c r="A4" s="853" t="s">
        <v>426</v>
      </c>
      <c r="B4" s="889"/>
      <c r="C4" s="889"/>
      <c r="D4" s="889"/>
    </row>
    <row r="5" spans="1:4" ht="15">
      <c r="A5" s="265" t="s">
        <v>837</v>
      </c>
      <c r="B5" s="266"/>
      <c r="D5" s="267" t="s">
        <v>1238</v>
      </c>
    </row>
    <row r="6" spans="1:4" ht="15">
      <c r="A6" s="853" t="s">
        <v>429</v>
      </c>
      <c r="B6" s="853"/>
      <c r="C6" s="853"/>
      <c r="D6" s="889"/>
    </row>
    <row r="7" spans="1:4" ht="15.75">
      <c r="A7" s="894" t="s">
        <v>1239</v>
      </c>
      <c r="B7" s="894"/>
      <c r="C7" s="894"/>
      <c r="D7" s="894"/>
    </row>
    <row r="8" spans="1:4" ht="15">
      <c r="A8" s="888" t="s">
        <v>1240</v>
      </c>
      <c r="B8" s="888"/>
      <c r="C8" s="888"/>
      <c r="D8" s="889"/>
    </row>
    <row r="9" ht="15">
      <c r="D9" s="267" t="s">
        <v>1241</v>
      </c>
    </row>
    <row r="10" spans="1:3" ht="15">
      <c r="A10" s="890"/>
      <c r="B10" s="891"/>
      <c r="C10" s="217"/>
    </row>
    <row r="11" spans="1:3" ht="15">
      <c r="A11" s="269"/>
      <c r="B11" s="270"/>
      <c r="C11" s="271"/>
    </row>
    <row r="12" spans="1:4" ht="15">
      <c r="A12" s="223"/>
      <c r="B12" s="222"/>
      <c r="D12" s="272" t="s">
        <v>461</v>
      </c>
    </row>
    <row r="13" spans="1:4" ht="25.5">
      <c r="A13" s="227" t="s">
        <v>599</v>
      </c>
      <c r="B13" s="228" t="s">
        <v>462</v>
      </c>
      <c r="C13" s="273" t="s">
        <v>464</v>
      </c>
      <c r="D13" s="274" t="s">
        <v>466</v>
      </c>
    </row>
    <row r="14" spans="1:4" ht="15">
      <c r="A14" s="275">
        <v>1</v>
      </c>
      <c r="B14" s="276">
        <v>2</v>
      </c>
      <c r="C14" s="277">
        <v>3</v>
      </c>
      <c r="D14" s="278">
        <v>4</v>
      </c>
    </row>
    <row r="15" spans="1:4" ht="15">
      <c r="A15" s="236"/>
      <c r="B15" s="236" t="s">
        <v>1242</v>
      </c>
      <c r="C15" s="279">
        <v>404097</v>
      </c>
      <c r="D15" s="279">
        <v>270067</v>
      </c>
    </row>
    <row r="16" spans="1:4" ht="15">
      <c r="A16" s="240" t="s">
        <v>1243</v>
      </c>
      <c r="B16" s="245" t="s">
        <v>1244</v>
      </c>
      <c r="C16" s="280">
        <v>404097</v>
      </c>
      <c r="D16" s="280">
        <v>270067</v>
      </c>
    </row>
    <row r="17" spans="1:4" ht="26.25">
      <c r="A17" s="244" t="s">
        <v>1245</v>
      </c>
      <c r="B17" s="245" t="s">
        <v>1246</v>
      </c>
      <c r="C17" s="280">
        <v>-1566</v>
      </c>
      <c r="D17" s="280">
        <v>-1416</v>
      </c>
    </row>
    <row r="18" spans="1:4" ht="26.25">
      <c r="A18" s="244" t="s">
        <v>1247</v>
      </c>
      <c r="B18" s="245" t="s">
        <v>1248</v>
      </c>
      <c r="C18" s="280">
        <v>169610.32</v>
      </c>
      <c r="D18" s="280">
        <v>61175</v>
      </c>
    </row>
    <row r="19" spans="1:4" ht="26.25">
      <c r="A19" s="244" t="s">
        <v>1249</v>
      </c>
      <c r="B19" s="245" t="s">
        <v>1250</v>
      </c>
      <c r="C19" s="280">
        <v>236053</v>
      </c>
      <c r="D19" s="280">
        <v>210308</v>
      </c>
    </row>
    <row r="20" spans="1:4" ht="15">
      <c r="A20" s="236"/>
      <c r="B20" s="236" t="s">
        <v>1251</v>
      </c>
      <c r="C20" s="279">
        <v>248327</v>
      </c>
      <c r="D20" s="281">
        <v>79006</v>
      </c>
    </row>
    <row r="21" spans="1:4" ht="15">
      <c r="A21" s="240" t="s">
        <v>859</v>
      </c>
      <c r="B21" s="245" t="s">
        <v>860</v>
      </c>
      <c r="C21" s="280">
        <v>230497</v>
      </c>
      <c r="D21" s="282">
        <v>62908</v>
      </c>
    </row>
    <row r="22" spans="1:4" ht="15">
      <c r="A22" s="244" t="s">
        <v>861</v>
      </c>
      <c r="B22" s="245" t="s">
        <v>862</v>
      </c>
      <c r="C22" s="280">
        <v>229379</v>
      </c>
      <c r="D22" s="282">
        <v>62723</v>
      </c>
    </row>
    <row r="23" spans="1:4" ht="15">
      <c r="A23" s="250" t="s">
        <v>863</v>
      </c>
      <c r="B23" s="245" t="s">
        <v>864</v>
      </c>
      <c r="C23" s="280">
        <v>75194</v>
      </c>
      <c r="D23" s="282">
        <v>3492</v>
      </c>
    </row>
    <row r="24" spans="1:4" ht="15">
      <c r="A24" s="251" t="s">
        <v>865</v>
      </c>
      <c r="B24" s="245" t="s">
        <v>866</v>
      </c>
      <c r="C24" s="280">
        <v>65628</v>
      </c>
      <c r="D24" s="280">
        <v>-1077</v>
      </c>
    </row>
    <row r="25" spans="1:4" ht="26.25">
      <c r="A25" s="251" t="s">
        <v>867</v>
      </c>
      <c r="B25" s="245" t="s">
        <v>868</v>
      </c>
      <c r="C25" s="280">
        <v>9566</v>
      </c>
      <c r="D25" s="280">
        <v>4569</v>
      </c>
    </row>
    <row r="26" spans="1:4" ht="15">
      <c r="A26" s="250" t="s">
        <v>869</v>
      </c>
      <c r="B26" s="245" t="s">
        <v>870</v>
      </c>
      <c r="C26" s="280">
        <v>154185</v>
      </c>
      <c r="D26" s="280">
        <v>59231</v>
      </c>
    </row>
    <row r="27" spans="1:4" ht="15">
      <c r="A27" s="251" t="s">
        <v>871</v>
      </c>
      <c r="B27" s="245" t="s">
        <v>872</v>
      </c>
      <c r="C27" s="280">
        <v>71074</v>
      </c>
      <c r="D27" s="280">
        <v>36027</v>
      </c>
    </row>
    <row r="28" spans="1:4" ht="15">
      <c r="A28" s="251" t="s">
        <v>873</v>
      </c>
      <c r="B28" s="245" t="s">
        <v>874</v>
      </c>
      <c r="C28" s="280">
        <v>70574</v>
      </c>
      <c r="D28" s="280">
        <v>16988</v>
      </c>
    </row>
    <row r="29" spans="1:4" ht="26.25">
      <c r="A29" s="251" t="s">
        <v>875</v>
      </c>
      <c r="B29" s="245" t="s">
        <v>876</v>
      </c>
      <c r="C29" s="280">
        <v>12530</v>
      </c>
      <c r="D29" s="280">
        <v>6209</v>
      </c>
    </row>
    <row r="30" spans="1:4" ht="15">
      <c r="A30" s="251" t="s">
        <v>877</v>
      </c>
      <c r="B30" s="245" t="s">
        <v>878</v>
      </c>
      <c r="C30" s="280">
        <v>7</v>
      </c>
      <c r="D30" s="280">
        <v>7</v>
      </c>
    </row>
    <row r="31" spans="1:4" ht="15">
      <c r="A31" s="244" t="s">
        <v>891</v>
      </c>
      <c r="B31" s="245" t="s">
        <v>892</v>
      </c>
      <c r="C31" s="280">
        <v>1118</v>
      </c>
      <c r="D31" s="280">
        <v>185</v>
      </c>
    </row>
    <row r="32" spans="1:4" ht="15">
      <c r="A32" s="250" t="s">
        <v>893</v>
      </c>
      <c r="B32" s="245" t="s">
        <v>894</v>
      </c>
      <c r="C32" s="280">
        <v>0</v>
      </c>
      <c r="D32" s="280">
        <v>-13</v>
      </c>
    </row>
    <row r="33" spans="1:4" ht="15">
      <c r="A33" s="250" t="s">
        <v>903</v>
      </c>
      <c r="B33" s="245" t="s">
        <v>904</v>
      </c>
      <c r="C33" s="280">
        <v>1118</v>
      </c>
      <c r="D33" s="280">
        <v>198</v>
      </c>
    </row>
    <row r="34" spans="1:4" ht="15">
      <c r="A34" s="240" t="s">
        <v>935</v>
      </c>
      <c r="B34" s="245" t="s">
        <v>936</v>
      </c>
      <c r="C34" s="280">
        <v>17830</v>
      </c>
      <c r="D34" s="280">
        <v>16098</v>
      </c>
    </row>
    <row r="35" spans="1:4" ht="15">
      <c r="A35" s="244" t="s">
        <v>937</v>
      </c>
      <c r="B35" s="245" t="s">
        <v>938</v>
      </c>
      <c r="C35" s="280">
        <v>17830</v>
      </c>
      <c r="D35" s="280">
        <v>16098</v>
      </c>
    </row>
    <row r="36" spans="1:4" ht="15">
      <c r="A36" s="250" t="s">
        <v>941</v>
      </c>
      <c r="B36" s="245" t="s">
        <v>942</v>
      </c>
      <c r="C36" s="280">
        <v>17830</v>
      </c>
      <c r="D36" s="280">
        <v>16098</v>
      </c>
    </row>
    <row r="37" spans="1:4" ht="15">
      <c r="A37" s="236"/>
      <c r="B37" s="236" t="s">
        <v>444</v>
      </c>
      <c r="C37" s="279">
        <v>155770</v>
      </c>
      <c r="D37" s="279">
        <v>191061</v>
      </c>
    </row>
    <row r="38" spans="1:4" ht="15">
      <c r="A38" s="236" t="s">
        <v>984</v>
      </c>
      <c r="B38" s="236" t="s">
        <v>445</v>
      </c>
      <c r="C38" s="279">
        <v>-155770</v>
      </c>
      <c r="D38" s="279">
        <v>-191061</v>
      </c>
    </row>
    <row r="39" spans="1:4" ht="15">
      <c r="A39" s="240" t="s">
        <v>951</v>
      </c>
      <c r="B39" s="245" t="s">
        <v>510</v>
      </c>
      <c r="C39" s="280">
        <v>-155770</v>
      </c>
      <c r="D39" s="280">
        <v>-191061</v>
      </c>
    </row>
    <row r="40" spans="1:4" ht="15">
      <c r="A40" s="236"/>
      <c r="B40" s="236" t="s">
        <v>959</v>
      </c>
      <c r="C40" s="281">
        <v>248327</v>
      </c>
      <c r="D40" s="279">
        <v>79006</v>
      </c>
    </row>
    <row r="41" spans="1:4" ht="15">
      <c r="A41" s="240" t="s">
        <v>960</v>
      </c>
      <c r="B41" s="245" t="s">
        <v>961</v>
      </c>
      <c r="C41" s="280">
        <v>37530</v>
      </c>
      <c r="D41" s="280">
        <v>18422</v>
      </c>
    </row>
    <row r="42" spans="1:4" ht="15">
      <c r="A42" s="240" t="s">
        <v>962</v>
      </c>
      <c r="B42" s="245" t="s">
        <v>963</v>
      </c>
      <c r="C42" s="280">
        <v>136</v>
      </c>
      <c r="D42" s="280">
        <v>0</v>
      </c>
    </row>
    <row r="43" spans="1:4" ht="15">
      <c r="A43" s="240" t="s">
        <v>964</v>
      </c>
      <c r="B43" s="245" t="s">
        <v>965</v>
      </c>
      <c r="C43" s="280">
        <v>1005</v>
      </c>
      <c r="D43" s="280">
        <v>3</v>
      </c>
    </row>
    <row r="44" spans="1:4" ht="15">
      <c r="A44" s="240" t="s">
        <v>966</v>
      </c>
      <c r="B44" s="245" t="s">
        <v>967</v>
      </c>
      <c r="C44" s="280">
        <v>56816</v>
      </c>
      <c r="D44" s="280">
        <v>30038</v>
      </c>
    </row>
    <row r="45" spans="1:4" ht="15">
      <c r="A45" s="240" t="s">
        <v>968</v>
      </c>
      <c r="B45" s="245" t="s">
        <v>969</v>
      </c>
      <c r="C45" s="280">
        <v>5249</v>
      </c>
      <c r="D45" s="280">
        <v>2549</v>
      </c>
    </row>
    <row r="46" spans="1:4" ht="15">
      <c r="A46" s="240" t="s">
        <v>970</v>
      </c>
      <c r="B46" s="245" t="s">
        <v>971</v>
      </c>
      <c r="C46" s="280">
        <v>18031</v>
      </c>
      <c r="D46" s="280">
        <v>7656</v>
      </c>
    </row>
    <row r="47" spans="1:4" ht="15">
      <c r="A47" s="240" t="s">
        <v>972</v>
      </c>
      <c r="B47" s="245" t="s">
        <v>973</v>
      </c>
      <c r="C47" s="280">
        <v>59767</v>
      </c>
      <c r="D47" s="280">
        <v>-33811</v>
      </c>
    </row>
    <row r="48" spans="1:4" ht="15">
      <c r="A48" s="240" t="s">
        <v>974</v>
      </c>
      <c r="B48" s="245" t="s">
        <v>975</v>
      </c>
      <c r="C48" s="280">
        <v>45201</v>
      </c>
      <c r="D48" s="280">
        <v>41698</v>
      </c>
    </row>
    <row r="49" spans="1:4" ht="15">
      <c r="A49" s="240" t="s">
        <v>976</v>
      </c>
      <c r="B49" s="245" t="s">
        <v>1252</v>
      </c>
      <c r="C49" s="280">
        <v>21250</v>
      </c>
      <c r="D49" s="280">
        <v>11081</v>
      </c>
    </row>
    <row r="50" spans="1:4" ht="15">
      <c r="A50" s="240" t="s">
        <v>978</v>
      </c>
      <c r="B50" s="245" t="s">
        <v>979</v>
      </c>
      <c r="C50" s="280">
        <v>3342.29</v>
      </c>
      <c r="D50" s="280">
        <v>1370</v>
      </c>
    </row>
    <row r="51" spans="1:4" ht="15">
      <c r="A51" s="236" t="s">
        <v>993</v>
      </c>
      <c r="B51" s="236" t="s">
        <v>994</v>
      </c>
      <c r="C51" s="279"/>
      <c r="D51" s="279"/>
    </row>
    <row r="52" spans="1:4" ht="15">
      <c r="A52" s="245" t="s">
        <v>1253</v>
      </c>
      <c r="B52" s="245" t="s">
        <v>1254</v>
      </c>
      <c r="C52" s="280">
        <v>350</v>
      </c>
      <c r="D52" s="280">
        <v>0</v>
      </c>
    </row>
    <row r="53" spans="1:4" ht="15">
      <c r="A53" s="245" t="s">
        <v>982</v>
      </c>
      <c r="B53" s="245" t="s">
        <v>983</v>
      </c>
      <c r="C53" s="280">
        <v>136.01</v>
      </c>
      <c r="D53" s="280">
        <v>0</v>
      </c>
    </row>
    <row r="54" spans="1:4" ht="15">
      <c r="A54" s="240" t="s">
        <v>859</v>
      </c>
      <c r="B54" s="245" t="s">
        <v>860</v>
      </c>
      <c r="C54" s="280">
        <v>136.01</v>
      </c>
      <c r="D54" s="280">
        <v>0</v>
      </c>
    </row>
    <row r="55" spans="1:4" ht="15">
      <c r="A55" s="244" t="s">
        <v>861</v>
      </c>
      <c r="B55" s="245" t="s">
        <v>862</v>
      </c>
      <c r="C55" s="280">
        <v>136.01</v>
      </c>
      <c r="D55" s="280">
        <v>0</v>
      </c>
    </row>
    <row r="56" spans="1:4" ht="15">
      <c r="A56" s="250" t="s">
        <v>869</v>
      </c>
      <c r="B56" s="245" t="s">
        <v>870</v>
      </c>
      <c r="C56" s="280">
        <v>136.01</v>
      </c>
      <c r="D56" s="280">
        <v>0</v>
      </c>
    </row>
    <row r="57" spans="1:4" ht="15">
      <c r="A57" s="245"/>
      <c r="B57" s="245" t="s">
        <v>444</v>
      </c>
      <c r="C57" s="280">
        <v>213.99</v>
      </c>
      <c r="D57" s="280">
        <v>0</v>
      </c>
    </row>
    <row r="58" spans="1:4" ht="15">
      <c r="A58" s="245" t="s">
        <v>984</v>
      </c>
      <c r="B58" s="245" t="s">
        <v>445</v>
      </c>
      <c r="C58" s="280">
        <v>-213.99</v>
      </c>
      <c r="D58" s="280">
        <v>0</v>
      </c>
    </row>
    <row r="59" spans="1:4" ht="15">
      <c r="A59" s="240" t="s">
        <v>951</v>
      </c>
      <c r="B59" s="245" t="s">
        <v>510</v>
      </c>
      <c r="C59" s="280">
        <v>-213.99</v>
      </c>
      <c r="D59" s="280">
        <v>0</v>
      </c>
    </row>
    <row r="60" spans="1:4" ht="15">
      <c r="A60" s="236" t="s">
        <v>999</v>
      </c>
      <c r="B60" s="236" t="s">
        <v>1000</v>
      </c>
      <c r="C60" s="279"/>
      <c r="D60" s="279"/>
    </row>
    <row r="61" spans="1:4" ht="15">
      <c r="A61" s="245" t="s">
        <v>1253</v>
      </c>
      <c r="B61" s="245" t="s">
        <v>1254</v>
      </c>
      <c r="C61" s="280">
        <v>2811.22</v>
      </c>
      <c r="D61" s="280">
        <v>0</v>
      </c>
    </row>
    <row r="62" spans="1:4" ht="15">
      <c r="A62" s="245" t="s">
        <v>982</v>
      </c>
      <c r="B62" s="245" t="s">
        <v>983</v>
      </c>
      <c r="C62" s="280">
        <v>1757.01</v>
      </c>
      <c r="D62" s="280">
        <v>0</v>
      </c>
    </row>
    <row r="63" spans="1:4" ht="15">
      <c r="A63" s="240" t="s">
        <v>859</v>
      </c>
      <c r="B63" s="245" t="s">
        <v>860</v>
      </c>
      <c r="C63" s="280">
        <v>1757.01</v>
      </c>
      <c r="D63" s="280">
        <v>0</v>
      </c>
    </row>
    <row r="64" spans="1:4" ht="15">
      <c r="A64" s="244" t="s">
        <v>861</v>
      </c>
      <c r="B64" s="245" t="s">
        <v>862</v>
      </c>
      <c r="C64" s="280">
        <v>1757.01</v>
      </c>
      <c r="D64" s="280">
        <v>0</v>
      </c>
    </row>
    <row r="65" spans="1:4" ht="15">
      <c r="A65" s="250" t="s">
        <v>863</v>
      </c>
      <c r="B65" s="245" t="s">
        <v>864</v>
      </c>
      <c r="C65" s="280">
        <v>1757.01</v>
      </c>
      <c r="D65" s="280">
        <v>0</v>
      </c>
    </row>
    <row r="66" spans="1:4" ht="15">
      <c r="A66" s="251" t="s">
        <v>865</v>
      </c>
      <c r="B66" s="245" t="s">
        <v>866</v>
      </c>
      <c r="C66" s="280">
        <v>1757.01</v>
      </c>
      <c r="D66" s="280">
        <v>0</v>
      </c>
    </row>
    <row r="67" spans="1:4" ht="15">
      <c r="A67" s="245"/>
      <c r="B67" s="245" t="s">
        <v>444</v>
      </c>
      <c r="C67" s="280">
        <v>1054.21</v>
      </c>
      <c r="D67" s="280">
        <v>0</v>
      </c>
    </row>
    <row r="68" spans="1:4" ht="15">
      <c r="A68" s="245" t="s">
        <v>984</v>
      </c>
      <c r="B68" s="245" t="s">
        <v>445</v>
      </c>
      <c r="C68" s="280">
        <v>-1054.21</v>
      </c>
      <c r="D68" s="280">
        <v>0</v>
      </c>
    </row>
    <row r="69" spans="1:4" ht="15">
      <c r="A69" s="240" t="s">
        <v>951</v>
      </c>
      <c r="B69" s="245" t="s">
        <v>510</v>
      </c>
      <c r="C69" s="280">
        <v>-1054.21</v>
      </c>
      <c r="D69" s="280">
        <v>0</v>
      </c>
    </row>
    <row r="70" spans="1:4" ht="15">
      <c r="A70" s="236" t="s">
        <v>1001</v>
      </c>
      <c r="B70" s="236" t="s">
        <v>713</v>
      </c>
      <c r="C70" s="279"/>
      <c r="D70" s="279"/>
    </row>
    <row r="71" spans="1:4" ht="15">
      <c r="A71" s="245" t="s">
        <v>1253</v>
      </c>
      <c r="B71" s="245" t="s">
        <v>1254</v>
      </c>
      <c r="C71" s="280">
        <v>1522.42</v>
      </c>
      <c r="D71" s="280">
        <v>-18.62</v>
      </c>
    </row>
    <row r="72" spans="1:4" ht="15">
      <c r="A72" s="245" t="s">
        <v>982</v>
      </c>
      <c r="B72" s="245" t="s">
        <v>983</v>
      </c>
      <c r="C72" s="280">
        <v>14045.84</v>
      </c>
      <c r="D72" s="280">
        <v>9008.97</v>
      </c>
    </row>
    <row r="73" spans="1:4" ht="15">
      <c r="A73" s="240" t="s">
        <v>859</v>
      </c>
      <c r="B73" s="245" t="s">
        <v>860</v>
      </c>
      <c r="C73" s="280">
        <v>14045.84</v>
      </c>
      <c r="D73" s="280">
        <v>9008.97</v>
      </c>
    </row>
    <row r="74" spans="1:4" ht="15">
      <c r="A74" s="244" t="s">
        <v>861</v>
      </c>
      <c r="B74" s="245" t="s">
        <v>862</v>
      </c>
      <c r="C74" s="280">
        <v>14045.84</v>
      </c>
      <c r="D74" s="280">
        <v>9008.97</v>
      </c>
    </row>
    <row r="75" spans="1:4" ht="15">
      <c r="A75" s="250" t="s">
        <v>863</v>
      </c>
      <c r="B75" s="245" t="s">
        <v>864</v>
      </c>
      <c r="C75" s="280">
        <v>3225.11</v>
      </c>
      <c r="D75" s="280">
        <v>1553.62</v>
      </c>
    </row>
    <row r="76" spans="1:4" ht="15">
      <c r="A76" s="251" t="s">
        <v>865</v>
      </c>
      <c r="B76" s="245" t="s">
        <v>866</v>
      </c>
      <c r="C76" s="280">
        <v>2599.01</v>
      </c>
      <c r="D76" s="280">
        <v>1252.01</v>
      </c>
    </row>
    <row r="77" spans="1:4" ht="26.25">
      <c r="A77" s="251" t="s">
        <v>867</v>
      </c>
      <c r="B77" s="245" t="s">
        <v>868</v>
      </c>
      <c r="C77" s="280">
        <v>626.1</v>
      </c>
      <c r="D77" s="280">
        <v>301.61</v>
      </c>
    </row>
    <row r="78" spans="1:4" ht="15">
      <c r="A78" s="250" t="s">
        <v>869</v>
      </c>
      <c r="B78" s="245" t="s">
        <v>870</v>
      </c>
      <c r="C78" s="280">
        <v>10820.73</v>
      </c>
      <c r="D78" s="280">
        <v>7455.35</v>
      </c>
    </row>
    <row r="79" spans="1:4" ht="15">
      <c r="A79" s="245"/>
      <c r="B79" s="245" t="s">
        <v>444</v>
      </c>
      <c r="C79" s="280">
        <v>-12523.42</v>
      </c>
      <c r="D79" s="280">
        <v>-9027.59</v>
      </c>
    </row>
    <row r="80" spans="1:4" ht="15">
      <c r="A80" s="245" t="s">
        <v>984</v>
      </c>
      <c r="B80" s="245" t="s">
        <v>445</v>
      </c>
      <c r="C80" s="280">
        <v>12523.42</v>
      </c>
      <c r="D80" s="280">
        <v>9027.59</v>
      </c>
    </row>
    <row r="81" spans="1:4" ht="15">
      <c r="A81" s="240" t="s">
        <v>951</v>
      </c>
      <c r="B81" s="245" t="s">
        <v>510</v>
      </c>
      <c r="C81" s="280">
        <v>12523.42</v>
      </c>
      <c r="D81" s="280">
        <v>9027.59</v>
      </c>
    </row>
    <row r="82" spans="1:4" ht="15">
      <c r="A82" s="236" t="s">
        <v>1010</v>
      </c>
      <c r="B82" s="236" t="s">
        <v>1011</v>
      </c>
      <c r="C82" s="279"/>
      <c r="D82" s="279"/>
    </row>
    <row r="83" spans="1:4" ht="15">
      <c r="A83" s="245" t="s">
        <v>1253</v>
      </c>
      <c r="B83" s="245" t="s">
        <v>1254</v>
      </c>
      <c r="C83" s="280">
        <v>24598.15</v>
      </c>
      <c r="D83" s="280">
        <v>24598.16</v>
      </c>
    </row>
    <row r="84" spans="1:4" ht="15">
      <c r="A84" s="245" t="s">
        <v>982</v>
      </c>
      <c r="B84" s="245" t="s">
        <v>983</v>
      </c>
      <c r="C84" s="280">
        <v>33566.03</v>
      </c>
      <c r="D84" s="280">
        <v>16215.14</v>
      </c>
    </row>
    <row r="85" spans="1:4" ht="15">
      <c r="A85" s="240" t="s">
        <v>859</v>
      </c>
      <c r="B85" s="245" t="s">
        <v>860</v>
      </c>
      <c r="C85" s="280">
        <v>33566.03</v>
      </c>
      <c r="D85" s="280">
        <v>16215.14</v>
      </c>
    </row>
    <row r="86" spans="1:4" ht="15">
      <c r="A86" s="244" t="s">
        <v>861</v>
      </c>
      <c r="B86" s="245" t="s">
        <v>862</v>
      </c>
      <c r="C86" s="280">
        <v>33566.03</v>
      </c>
      <c r="D86" s="280">
        <v>16215.14</v>
      </c>
    </row>
    <row r="87" spans="1:4" ht="15">
      <c r="A87" s="250" t="s">
        <v>869</v>
      </c>
      <c r="B87" s="245" t="s">
        <v>870</v>
      </c>
      <c r="C87" s="280">
        <v>33566.03</v>
      </c>
      <c r="D87" s="280">
        <v>16215.14</v>
      </c>
    </row>
    <row r="88" spans="1:4" ht="15">
      <c r="A88" s="245"/>
      <c r="B88" s="245" t="s">
        <v>444</v>
      </c>
      <c r="C88" s="280">
        <v>-8967.88</v>
      </c>
      <c r="D88" s="280">
        <v>8383.02</v>
      </c>
    </row>
    <row r="89" spans="1:4" ht="15">
      <c r="A89" s="245" t="s">
        <v>984</v>
      </c>
      <c r="B89" s="245" t="s">
        <v>445</v>
      </c>
      <c r="C89" s="280">
        <v>8967.88</v>
      </c>
      <c r="D89" s="280">
        <v>-8383.02</v>
      </c>
    </row>
    <row r="90" spans="1:4" ht="15">
      <c r="A90" s="240" t="s">
        <v>951</v>
      </c>
      <c r="B90" s="245" t="s">
        <v>510</v>
      </c>
      <c r="C90" s="280">
        <v>8967.88</v>
      </c>
      <c r="D90" s="280">
        <v>-8383.02</v>
      </c>
    </row>
    <row r="91" spans="1:4" ht="15">
      <c r="A91" s="236" t="s">
        <v>1022</v>
      </c>
      <c r="B91" s="236" t="s">
        <v>1023</v>
      </c>
      <c r="C91" s="279"/>
      <c r="D91" s="279"/>
    </row>
    <row r="92" spans="1:4" ht="15">
      <c r="A92" s="245" t="s">
        <v>1253</v>
      </c>
      <c r="B92" s="245" t="s">
        <v>1254</v>
      </c>
      <c r="C92" s="280">
        <v>4728.69</v>
      </c>
      <c r="D92" s="280">
        <v>4362.02</v>
      </c>
    </row>
    <row r="93" spans="1:4" ht="15">
      <c r="A93" s="245"/>
      <c r="B93" s="245" t="s">
        <v>444</v>
      </c>
      <c r="C93" s="280">
        <v>4728.69</v>
      </c>
      <c r="D93" s="280">
        <v>4362.02</v>
      </c>
    </row>
    <row r="94" spans="1:4" ht="15">
      <c r="A94" s="245" t="s">
        <v>984</v>
      </c>
      <c r="B94" s="245" t="s">
        <v>445</v>
      </c>
      <c r="C94" s="280">
        <v>-4728.69</v>
      </c>
      <c r="D94" s="280">
        <v>-4362.02</v>
      </c>
    </row>
    <row r="95" spans="1:4" ht="15">
      <c r="A95" s="240" t="s">
        <v>951</v>
      </c>
      <c r="B95" s="245" t="s">
        <v>510</v>
      </c>
      <c r="C95" s="280">
        <v>-4728.69</v>
      </c>
      <c r="D95" s="280">
        <v>-4362.02</v>
      </c>
    </row>
    <row r="96" spans="1:4" ht="15">
      <c r="A96" s="236" t="s">
        <v>1033</v>
      </c>
      <c r="B96" s="236" t="s">
        <v>1034</v>
      </c>
      <c r="C96" s="279"/>
      <c r="D96" s="279"/>
    </row>
    <row r="97" spans="1:4" ht="15">
      <c r="A97" s="245" t="s">
        <v>1253</v>
      </c>
      <c r="B97" s="245" t="s">
        <v>1254</v>
      </c>
      <c r="C97" s="280">
        <v>9294.48</v>
      </c>
      <c r="D97" s="280">
        <v>3894</v>
      </c>
    </row>
    <row r="98" spans="1:4" ht="15">
      <c r="A98" s="245" t="s">
        <v>982</v>
      </c>
      <c r="B98" s="245" t="s">
        <v>983</v>
      </c>
      <c r="C98" s="280">
        <v>22406.02</v>
      </c>
      <c r="D98" s="280">
        <v>13068.11</v>
      </c>
    </row>
    <row r="99" spans="1:4" ht="15">
      <c r="A99" s="240" t="s">
        <v>859</v>
      </c>
      <c r="B99" s="245" t="s">
        <v>860</v>
      </c>
      <c r="C99" s="280">
        <v>22005.35</v>
      </c>
      <c r="D99" s="280">
        <v>12667.44</v>
      </c>
    </row>
    <row r="100" spans="1:4" ht="15">
      <c r="A100" s="244" t="s">
        <v>861</v>
      </c>
      <c r="B100" s="245" t="s">
        <v>862</v>
      </c>
      <c r="C100" s="280">
        <v>20907.35</v>
      </c>
      <c r="D100" s="280">
        <v>12469.44</v>
      </c>
    </row>
    <row r="101" spans="1:4" ht="15">
      <c r="A101" s="250" t="s">
        <v>863</v>
      </c>
      <c r="B101" s="245" t="s">
        <v>864</v>
      </c>
      <c r="C101" s="280">
        <v>3331.02</v>
      </c>
      <c r="D101" s="280">
        <v>892.51</v>
      </c>
    </row>
    <row r="102" spans="1:4" ht="15">
      <c r="A102" s="251" t="s">
        <v>865</v>
      </c>
      <c r="B102" s="245" t="s">
        <v>866</v>
      </c>
      <c r="C102" s="280">
        <v>2737.01</v>
      </c>
      <c r="D102" s="280">
        <v>587.05</v>
      </c>
    </row>
    <row r="103" spans="1:4" ht="26.25">
      <c r="A103" s="251" t="s">
        <v>867</v>
      </c>
      <c r="B103" s="245" t="s">
        <v>868</v>
      </c>
      <c r="C103" s="280">
        <v>594.01</v>
      </c>
      <c r="D103" s="280">
        <v>305.46</v>
      </c>
    </row>
    <row r="104" spans="1:4" ht="15">
      <c r="A104" s="250" t="s">
        <v>869</v>
      </c>
      <c r="B104" s="245" t="s">
        <v>870</v>
      </c>
      <c r="C104" s="280">
        <v>17576.33</v>
      </c>
      <c r="D104" s="280">
        <v>11576.93</v>
      </c>
    </row>
    <row r="105" spans="1:4" ht="15">
      <c r="A105" s="244" t="s">
        <v>891</v>
      </c>
      <c r="B105" s="245" t="s">
        <v>892</v>
      </c>
      <c r="C105" s="280">
        <v>1098</v>
      </c>
      <c r="D105" s="280">
        <v>198</v>
      </c>
    </row>
    <row r="106" spans="1:4" ht="15">
      <c r="A106" s="250" t="s">
        <v>903</v>
      </c>
      <c r="B106" s="245" t="s">
        <v>904</v>
      </c>
      <c r="C106" s="280">
        <v>1098</v>
      </c>
      <c r="D106" s="280">
        <v>198</v>
      </c>
    </row>
    <row r="107" spans="1:4" ht="15">
      <c r="A107" s="240" t="s">
        <v>935</v>
      </c>
      <c r="B107" s="245" t="s">
        <v>936</v>
      </c>
      <c r="C107" s="280">
        <v>400.67</v>
      </c>
      <c r="D107" s="280">
        <v>400.67</v>
      </c>
    </row>
    <row r="108" spans="1:4" ht="15">
      <c r="A108" s="244" t="s">
        <v>937</v>
      </c>
      <c r="B108" s="245" t="s">
        <v>938</v>
      </c>
      <c r="C108" s="280">
        <v>400.67</v>
      </c>
      <c r="D108" s="280">
        <v>400.67</v>
      </c>
    </row>
    <row r="109" spans="1:4" ht="15">
      <c r="A109" s="245"/>
      <c r="B109" s="245" t="s">
        <v>444</v>
      </c>
      <c r="C109" s="280">
        <v>-13111.54</v>
      </c>
      <c r="D109" s="280">
        <v>-9174.11</v>
      </c>
    </row>
    <row r="110" spans="1:4" ht="15">
      <c r="A110" s="245" t="s">
        <v>984</v>
      </c>
      <c r="B110" s="245" t="s">
        <v>445</v>
      </c>
      <c r="C110" s="280">
        <v>13111.54</v>
      </c>
      <c r="D110" s="280">
        <v>9174.11</v>
      </c>
    </row>
    <row r="111" spans="1:4" ht="15">
      <c r="A111" s="240" t="s">
        <v>951</v>
      </c>
      <c r="B111" s="245" t="s">
        <v>510</v>
      </c>
      <c r="C111" s="280">
        <v>13111.54</v>
      </c>
      <c r="D111" s="280">
        <v>9174.11</v>
      </c>
    </row>
    <row r="112" spans="1:4" ht="15">
      <c r="A112" s="236" t="s">
        <v>1040</v>
      </c>
      <c r="B112" s="236" t="s">
        <v>1041</v>
      </c>
      <c r="C112" s="279"/>
      <c r="D112" s="279"/>
    </row>
    <row r="113" spans="1:4" ht="15">
      <c r="A113" s="245" t="s">
        <v>1253</v>
      </c>
      <c r="B113" s="245" t="s">
        <v>1254</v>
      </c>
      <c r="C113" s="280">
        <v>103285.05</v>
      </c>
      <c r="D113" s="280">
        <v>7028.04</v>
      </c>
    </row>
    <row r="114" spans="1:4" ht="15">
      <c r="A114" s="245" t="s">
        <v>982</v>
      </c>
      <c r="B114" s="245" t="s">
        <v>983</v>
      </c>
      <c r="C114" s="280">
        <v>26921.22</v>
      </c>
      <c r="D114" s="280">
        <v>12019.24</v>
      </c>
    </row>
    <row r="115" spans="1:4" ht="15">
      <c r="A115" s="240" t="s">
        <v>859</v>
      </c>
      <c r="B115" s="245" t="s">
        <v>860</v>
      </c>
      <c r="C115" s="280">
        <v>26921.22</v>
      </c>
      <c r="D115" s="280">
        <v>12019.24</v>
      </c>
    </row>
    <row r="116" spans="1:4" ht="15">
      <c r="A116" s="244" t="s">
        <v>861</v>
      </c>
      <c r="B116" s="245" t="s">
        <v>862</v>
      </c>
      <c r="C116" s="280">
        <v>26921.22</v>
      </c>
      <c r="D116" s="280">
        <v>12019.24</v>
      </c>
    </row>
    <row r="117" spans="1:4" ht="15">
      <c r="A117" s="250" t="s">
        <v>863</v>
      </c>
      <c r="B117" s="245" t="s">
        <v>864</v>
      </c>
      <c r="C117" s="280">
        <v>16535.48</v>
      </c>
      <c r="D117" s="280">
        <v>4778.36</v>
      </c>
    </row>
    <row r="118" spans="1:4" ht="15">
      <c r="A118" s="251" t="s">
        <v>865</v>
      </c>
      <c r="B118" s="245" t="s">
        <v>866</v>
      </c>
      <c r="C118" s="280">
        <v>14310.23</v>
      </c>
      <c r="D118" s="280">
        <v>3924.32</v>
      </c>
    </row>
    <row r="119" spans="1:4" ht="26.25">
      <c r="A119" s="251" t="s">
        <v>867</v>
      </c>
      <c r="B119" s="245" t="s">
        <v>868</v>
      </c>
      <c r="C119" s="280">
        <v>2225.25</v>
      </c>
      <c r="D119" s="280">
        <v>854.04</v>
      </c>
    </row>
    <row r="120" spans="1:4" ht="15">
      <c r="A120" s="250" t="s">
        <v>869</v>
      </c>
      <c r="B120" s="245" t="s">
        <v>870</v>
      </c>
      <c r="C120" s="280">
        <v>10385.74</v>
      </c>
      <c r="D120" s="280">
        <v>7240.88</v>
      </c>
    </row>
    <row r="121" spans="1:4" ht="15">
      <c r="A121" s="245"/>
      <c r="B121" s="245" t="s">
        <v>444</v>
      </c>
      <c r="C121" s="280">
        <v>76363.83</v>
      </c>
      <c r="D121" s="280">
        <v>-4991.2</v>
      </c>
    </row>
    <row r="122" spans="1:4" ht="15">
      <c r="A122" s="245" t="s">
        <v>984</v>
      </c>
      <c r="B122" s="245" t="s">
        <v>445</v>
      </c>
      <c r="C122" s="280">
        <v>-76363.83</v>
      </c>
      <c r="D122" s="280">
        <v>4991.2</v>
      </c>
    </row>
    <row r="123" spans="1:4" ht="15">
      <c r="A123" s="240" t="s">
        <v>951</v>
      </c>
      <c r="B123" s="245" t="s">
        <v>510</v>
      </c>
      <c r="C123" s="280">
        <v>-76363.83</v>
      </c>
      <c r="D123" s="280">
        <v>4991.2</v>
      </c>
    </row>
    <row r="124" spans="1:4" ht="15">
      <c r="A124" s="236" t="s">
        <v>1044</v>
      </c>
      <c r="B124" s="236" t="s">
        <v>777</v>
      </c>
      <c r="C124" s="279"/>
      <c r="D124" s="279"/>
    </row>
    <row r="125" spans="1:4" ht="15">
      <c r="A125" s="245" t="s">
        <v>1253</v>
      </c>
      <c r="B125" s="245" t="s">
        <v>1254</v>
      </c>
      <c r="C125" s="280">
        <v>3439.29</v>
      </c>
      <c r="D125" s="280">
        <v>1347.57</v>
      </c>
    </row>
    <row r="126" spans="1:4" ht="15">
      <c r="A126" s="245" t="s">
        <v>982</v>
      </c>
      <c r="B126" s="245" t="s">
        <v>983</v>
      </c>
      <c r="C126" s="280">
        <v>9413.2</v>
      </c>
      <c r="D126" s="280">
        <v>5811.76</v>
      </c>
    </row>
    <row r="127" spans="1:4" ht="15">
      <c r="A127" s="240" t="s">
        <v>859</v>
      </c>
      <c r="B127" s="245" t="s">
        <v>860</v>
      </c>
      <c r="C127" s="280">
        <v>9253.21</v>
      </c>
      <c r="D127" s="280">
        <v>5811.76</v>
      </c>
    </row>
    <row r="128" spans="1:4" ht="15">
      <c r="A128" s="244" t="s">
        <v>861</v>
      </c>
      <c r="B128" s="245" t="s">
        <v>862</v>
      </c>
      <c r="C128" s="280">
        <v>9253.21</v>
      </c>
      <c r="D128" s="280">
        <v>5811.76</v>
      </c>
    </row>
    <row r="129" spans="1:4" ht="15">
      <c r="A129" s="250" t="s">
        <v>869</v>
      </c>
      <c r="B129" s="245" t="s">
        <v>870</v>
      </c>
      <c r="C129" s="280">
        <v>9253.21</v>
      </c>
      <c r="D129" s="280">
        <v>5811.76</v>
      </c>
    </row>
    <row r="130" spans="1:4" ht="15">
      <c r="A130" s="240" t="s">
        <v>935</v>
      </c>
      <c r="B130" s="245" t="s">
        <v>936</v>
      </c>
      <c r="C130" s="280">
        <v>159.99</v>
      </c>
      <c r="D130" s="280">
        <v>0</v>
      </c>
    </row>
    <row r="131" spans="1:4" ht="15">
      <c r="A131" s="244" t="s">
        <v>937</v>
      </c>
      <c r="B131" s="245" t="s">
        <v>938</v>
      </c>
      <c r="C131" s="280">
        <v>159.99</v>
      </c>
      <c r="D131" s="280">
        <v>0</v>
      </c>
    </row>
    <row r="132" spans="1:4" ht="15">
      <c r="A132" s="245"/>
      <c r="B132" s="245" t="s">
        <v>444</v>
      </c>
      <c r="C132" s="280">
        <v>-5973.91</v>
      </c>
      <c r="D132" s="280">
        <v>-4464.19</v>
      </c>
    </row>
    <row r="133" spans="1:4" ht="15">
      <c r="A133" s="245" t="s">
        <v>984</v>
      </c>
      <c r="B133" s="245" t="s">
        <v>445</v>
      </c>
      <c r="C133" s="280">
        <v>5973.91</v>
      </c>
      <c r="D133" s="280">
        <v>4464.19</v>
      </c>
    </row>
    <row r="134" spans="1:4" ht="15">
      <c r="A134" s="240" t="s">
        <v>951</v>
      </c>
      <c r="B134" s="245" t="s">
        <v>510</v>
      </c>
      <c r="C134" s="280">
        <v>5973.91</v>
      </c>
      <c r="D134" s="280">
        <v>4464.19</v>
      </c>
    </row>
    <row r="135" spans="1:4" ht="15">
      <c r="A135" s="236" t="s">
        <v>1045</v>
      </c>
      <c r="B135" s="236" t="s">
        <v>1046</v>
      </c>
      <c r="C135" s="279"/>
      <c r="D135" s="279"/>
    </row>
    <row r="136" spans="1:4" ht="15">
      <c r="A136" s="245" t="s">
        <v>1253</v>
      </c>
      <c r="B136" s="245" t="s">
        <v>1254</v>
      </c>
      <c r="C136" s="280">
        <v>1132.71</v>
      </c>
      <c r="D136" s="280">
        <v>1040</v>
      </c>
    </row>
    <row r="137" spans="1:4" ht="15">
      <c r="A137" s="245" t="s">
        <v>982</v>
      </c>
      <c r="B137" s="245" t="s">
        <v>983</v>
      </c>
      <c r="C137" s="280">
        <v>1004.82</v>
      </c>
      <c r="D137" s="280">
        <v>2.93</v>
      </c>
    </row>
    <row r="138" spans="1:4" ht="15">
      <c r="A138" s="240" t="s">
        <v>859</v>
      </c>
      <c r="B138" s="245" t="s">
        <v>860</v>
      </c>
      <c r="C138" s="280">
        <v>398.82</v>
      </c>
      <c r="D138" s="280">
        <v>2.93</v>
      </c>
    </row>
    <row r="139" spans="1:4" ht="15">
      <c r="A139" s="244" t="s">
        <v>861</v>
      </c>
      <c r="B139" s="245" t="s">
        <v>862</v>
      </c>
      <c r="C139" s="280">
        <v>398.82</v>
      </c>
      <c r="D139" s="280">
        <v>2.93</v>
      </c>
    </row>
    <row r="140" spans="1:4" ht="15">
      <c r="A140" s="250" t="s">
        <v>869</v>
      </c>
      <c r="B140" s="245" t="s">
        <v>870</v>
      </c>
      <c r="C140" s="280">
        <v>398.82</v>
      </c>
      <c r="D140" s="280">
        <v>2.93</v>
      </c>
    </row>
    <row r="141" spans="1:4" ht="15">
      <c r="A141" s="240" t="s">
        <v>935</v>
      </c>
      <c r="B141" s="245" t="s">
        <v>936</v>
      </c>
      <c r="C141" s="280">
        <v>606</v>
      </c>
      <c r="D141" s="280">
        <v>0</v>
      </c>
    </row>
    <row r="142" spans="1:4" ht="15">
      <c r="A142" s="244" t="s">
        <v>937</v>
      </c>
      <c r="B142" s="245" t="s">
        <v>938</v>
      </c>
      <c r="C142" s="280">
        <v>606</v>
      </c>
      <c r="D142" s="280">
        <v>0</v>
      </c>
    </row>
    <row r="143" spans="1:4" ht="15">
      <c r="A143" s="245"/>
      <c r="B143" s="245" t="s">
        <v>444</v>
      </c>
      <c r="C143" s="280">
        <v>127.89</v>
      </c>
      <c r="D143" s="280">
        <v>1037.07</v>
      </c>
    </row>
    <row r="144" spans="1:4" ht="15">
      <c r="A144" s="245" t="s">
        <v>984</v>
      </c>
      <c r="B144" s="245" t="s">
        <v>445</v>
      </c>
      <c r="C144" s="280">
        <v>-127.89</v>
      </c>
      <c r="D144" s="280">
        <v>-1037.07</v>
      </c>
    </row>
    <row r="145" spans="1:4" ht="15">
      <c r="A145" s="240" t="s">
        <v>951</v>
      </c>
      <c r="B145" s="245" t="s">
        <v>510</v>
      </c>
      <c r="C145" s="280">
        <v>-127.89</v>
      </c>
      <c r="D145" s="280">
        <v>-1037.07</v>
      </c>
    </row>
    <row r="146" spans="1:4" ht="15">
      <c r="A146" s="236" t="s">
        <v>1047</v>
      </c>
      <c r="B146" s="236" t="s">
        <v>808</v>
      </c>
      <c r="C146" s="279"/>
      <c r="D146" s="279"/>
    </row>
    <row r="147" spans="1:4" ht="15">
      <c r="A147" s="245" t="s">
        <v>1253</v>
      </c>
      <c r="B147" s="245" t="s">
        <v>1254</v>
      </c>
      <c r="C147" s="280">
        <v>14959.88</v>
      </c>
      <c r="D147" s="280">
        <v>11885.45</v>
      </c>
    </row>
    <row r="148" spans="1:4" ht="15">
      <c r="A148" s="245" t="s">
        <v>982</v>
      </c>
      <c r="B148" s="245" t="s">
        <v>983</v>
      </c>
      <c r="C148" s="280">
        <v>33058.95</v>
      </c>
      <c r="D148" s="280">
        <v>14773.96</v>
      </c>
    </row>
    <row r="149" spans="1:4" ht="15">
      <c r="A149" s="240" t="s">
        <v>859</v>
      </c>
      <c r="B149" s="245" t="s">
        <v>860</v>
      </c>
      <c r="C149" s="280">
        <v>33058.95</v>
      </c>
      <c r="D149" s="280">
        <v>14773.96</v>
      </c>
    </row>
    <row r="150" spans="1:4" ht="15">
      <c r="A150" s="244" t="s">
        <v>861</v>
      </c>
      <c r="B150" s="245" t="s">
        <v>862</v>
      </c>
      <c r="C150" s="280">
        <v>33058.95</v>
      </c>
      <c r="D150" s="280">
        <v>14773.96</v>
      </c>
    </row>
    <row r="151" spans="1:4" ht="15">
      <c r="A151" s="250" t="s">
        <v>863</v>
      </c>
      <c r="B151" s="245" t="s">
        <v>864</v>
      </c>
      <c r="C151" s="280">
        <v>19835.63</v>
      </c>
      <c r="D151" s="280">
        <v>10484.19</v>
      </c>
    </row>
    <row r="152" spans="1:4" ht="15">
      <c r="A152" s="251" t="s">
        <v>865</v>
      </c>
      <c r="B152" s="245" t="s">
        <v>866</v>
      </c>
      <c r="C152" s="280">
        <v>15552.31</v>
      </c>
      <c r="D152" s="280">
        <v>7789.75</v>
      </c>
    </row>
    <row r="153" spans="1:4" ht="26.25">
      <c r="A153" s="251" t="s">
        <v>867</v>
      </c>
      <c r="B153" s="245" t="s">
        <v>868</v>
      </c>
      <c r="C153" s="280">
        <v>4283.32</v>
      </c>
      <c r="D153" s="280">
        <v>2694.44</v>
      </c>
    </row>
    <row r="154" spans="1:4" ht="15">
      <c r="A154" s="250" t="s">
        <v>869</v>
      </c>
      <c r="B154" s="245" t="s">
        <v>870</v>
      </c>
      <c r="C154" s="280">
        <v>13223.32</v>
      </c>
      <c r="D154" s="280">
        <v>4289.77</v>
      </c>
    </row>
    <row r="155" spans="1:4" ht="15">
      <c r="A155" s="245"/>
      <c r="B155" s="245" t="s">
        <v>444</v>
      </c>
      <c r="C155" s="280">
        <v>-18099.07</v>
      </c>
      <c r="D155" s="280">
        <v>-2888.51</v>
      </c>
    </row>
    <row r="156" spans="1:4" ht="15">
      <c r="A156" s="245" t="s">
        <v>984</v>
      </c>
      <c r="B156" s="245" t="s">
        <v>445</v>
      </c>
      <c r="C156" s="280">
        <v>18099.07</v>
      </c>
      <c r="D156" s="280">
        <v>2888.51</v>
      </c>
    </row>
    <row r="157" spans="1:4" ht="15">
      <c r="A157" s="240" t="s">
        <v>951</v>
      </c>
      <c r="B157" s="245" t="s">
        <v>510</v>
      </c>
      <c r="C157" s="280">
        <v>18099.07</v>
      </c>
      <c r="D157" s="280">
        <v>2888.51</v>
      </c>
    </row>
    <row r="158" spans="1:4" ht="15">
      <c r="A158" s="236" t="s">
        <v>1048</v>
      </c>
      <c r="B158" s="236" t="s">
        <v>823</v>
      </c>
      <c r="C158" s="279"/>
      <c r="D158" s="279"/>
    </row>
    <row r="159" spans="1:4" ht="15">
      <c r="A159" s="245" t="s">
        <v>1253</v>
      </c>
      <c r="B159" s="245" t="s">
        <v>1254</v>
      </c>
      <c r="C159" s="280">
        <v>236640.05</v>
      </c>
      <c r="D159" s="280">
        <v>214908.7</v>
      </c>
    </row>
    <row r="160" spans="1:4" ht="15">
      <c r="A160" s="245" t="s">
        <v>982</v>
      </c>
      <c r="B160" s="245" t="s">
        <v>983</v>
      </c>
      <c r="C160" s="280">
        <v>45218.91</v>
      </c>
      <c r="D160" s="280">
        <v>41080.68</v>
      </c>
    </row>
    <row r="161" spans="1:4" ht="15">
      <c r="A161" s="240" t="s">
        <v>859</v>
      </c>
      <c r="B161" s="245" t="s">
        <v>860</v>
      </c>
      <c r="C161" s="280">
        <v>28555.3</v>
      </c>
      <c r="D161" s="280">
        <v>25383.37</v>
      </c>
    </row>
    <row r="162" spans="1:4" ht="15">
      <c r="A162" s="244" t="s">
        <v>861</v>
      </c>
      <c r="B162" s="245" t="s">
        <v>862</v>
      </c>
      <c r="C162" s="280">
        <v>28535.3</v>
      </c>
      <c r="D162" s="280">
        <v>25395.9</v>
      </c>
    </row>
    <row r="163" spans="1:4" ht="15">
      <c r="A163" s="250" t="s">
        <v>863</v>
      </c>
      <c r="B163" s="245" t="s">
        <v>864</v>
      </c>
      <c r="C163" s="280">
        <v>20615.5</v>
      </c>
      <c r="D163" s="280">
        <v>20520.53</v>
      </c>
    </row>
    <row r="164" spans="1:4" ht="15">
      <c r="A164" s="251" t="s">
        <v>865</v>
      </c>
      <c r="B164" s="245" t="s">
        <v>866</v>
      </c>
      <c r="C164" s="280">
        <v>20602.97</v>
      </c>
      <c r="D164" s="280">
        <v>20508</v>
      </c>
    </row>
    <row r="165" spans="1:4" ht="26.25">
      <c r="A165" s="251" t="s">
        <v>867</v>
      </c>
      <c r="B165" s="245" t="s">
        <v>868</v>
      </c>
      <c r="C165" s="280">
        <v>12.53</v>
      </c>
      <c r="D165" s="280">
        <v>12.53</v>
      </c>
    </row>
    <row r="166" spans="1:4" ht="15">
      <c r="A166" s="250" t="s">
        <v>869</v>
      </c>
      <c r="B166" s="245" t="s">
        <v>870</v>
      </c>
      <c r="C166" s="280">
        <v>7919.8</v>
      </c>
      <c r="D166" s="280">
        <v>4875.37</v>
      </c>
    </row>
    <row r="167" spans="1:4" ht="15">
      <c r="A167" s="244" t="s">
        <v>891</v>
      </c>
      <c r="B167" s="245" t="s">
        <v>892</v>
      </c>
      <c r="C167" s="280">
        <v>20</v>
      </c>
      <c r="D167" s="280">
        <v>-12.53</v>
      </c>
    </row>
    <row r="168" spans="1:4" ht="15">
      <c r="A168" s="250" t="s">
        <v>893</v>
      </c>
      <c r="B168" s="245" t="s">
        <v>894</v>
      </c>
      <c r="C168" s="280">
        <v>0</v>
      </c>
      <c r="D168" s="280">
        <v>-12.53</v>
      </c>
    </row>
    <row r="169" spans="1:4" ht="15">
      <c r="A169" s="250" t="s">
        <v>903</v>
      </c>
      <c r="B169" s="245" t="s">
        <v>904</v>
      </c>
      <c r="C169" s="280">
        <v>20</v>
      </c>
      <c r="D169" s="280">
        <v>0</v>
      </c>
    </row>
    <row r="170" spans="1:4" ht="15">
      <c r="A170" s="240" t="s">
        <v>935</v>
      </c>
      <c r="B170" s="245" t="s">
        <v>936</v>
      </c>
      <c r="C170" s="280">
        <v>16663.61</v>
      </c>
      <c r="D170" s="280">
        <v>15697.31</v>
      </c>
    </row>
    <row r="171" spans="1:4" ht="15">
      <c r="A171" s="244" t="s">
        <v>937</v>
      </c>
      <c r="B171" s="245" t="s">
        <v>938</v>
      </c>
      <c r="C171" s="280">
        <v>16663.61</v>
      </c>
      <c r="D171" s="280">
        <v>15697.31</v>
      </c>
    </row>
    <row r="172" spans="1:4" ht="15">
      <c r="A172" s="245"/>
      <c r="B172" s="245" t="s">
        <v>444</v>
      </c>
      <c r="C172" s="280">
        <v>191421.14</v>
      </c>
      <c r="D172" s="280">
        <v>173828.02</v>
      </c>
    </row>
    <row r="173" spans="1:4" ht="15">
      <c r="A173" s="245" t="s">
        <v>984</v>
      </c>
      <c r="B173" s="245" t="s">
        <v>445</v>
      </c>
      <c r="C173" s="280">
        <v>-191421.14</v>
      </c>
      <c r="D173" s="280">
        <v>-173828.02</v>
      </c>
    </row>
    <row r="174" spans="1:4" ht="15">
      <c r="A174" s="240" t="s">
        <v>951</v>
      </c>
      <c r="B174" s="245" t="s">
        <v>510</v>
      </c>
      <c r="C174" s="280">
        <v>-191421.14</v>
      </c>
      <c r="D174" s="280">
        <v>-173828.02</v>
      </c>
    </row>
    <row r="175" spans="1:4" ht="15">
      <c r="A175" s="236" t="s">
        <v>1053</v>
      </c>
      <c r="B175" s="236" t="s">
        <v>1054</v>
      </c>
      <c r="C175" s="279"/>
      <c r="D175" s="279"/>
    </row>
    <row r="176" spans="1:4" ht="15">
      <c r="A176" s="245" t="s">
        <v>1253</v>
      </c>
      <c r="B176" s="245" t="s">
        <v>1254</v>
      </c>
      <c r="C176" s="280">
        <v>1335.22</v>
      </c>
      <c r="D176" s="280">
        <v>1021.44</v>
      </c>
    </row>
    <row r="177" spans="1:4" ht="15">
      <c r="A177" s="245" t="s">
        <v>982</v>
      </c>
      <c r="B177" s="245" t="s">
        <v>983</v>
      </c>
      <c r="C177" s="280">
        <v>60799.62</v>
      </c>
      <c r="D177" s="280">
        <v>-32974.18</v>
      </c>
    </row>
    <row r="178" spans="1:4" ht="15">
      <c r="A178" s="240" t="s">
        <v>859</v>
      </c>
      <c r="B178" s="245" t="s">
        <v>860</v>
      </c>
      <c r="C178" s="280">
        <v>60799.62</v>
      </c>
      <c r="D178" s="280">
        <v>-32974.18</v>
      </c>
    </row>
    <row r="179" spans="1:4" ht="15">
      <c r="A179" s="244" t="s">
        <v>861</v>
      </c>
      <c r="B179" s="245" t="s">
        <v>862</v>
      </c>
      <c r="C179" s="280">
        <v>60799.62</v>
      </c>
      <c r="D179" s="280">
        <v>-32974.18</v>
      </c>
    </row>
    <row r="180" spans="1:4" ht="15">
      <c r="A180" s="250" t="s">
        <v>863</v>
      </c>
      <c r="B180" s="245" t="s">
        <v>864</v>
      </c>
      <c r="C180" s="280">
        <v>9894.33</v>
      </c>
      <c r="D180" s="280">
        <v>-34737.08</v>
      </c>
    </row>
    <row r="181" spans="1:4" ht="15">
      <c r="A181" s="251" t="s">
        <v>865</v>
      </c>
      <c r="B181" s="245" t="s">
        <v>866</v>
      </c>
      <c r="C181" s="280">
        <v>8069.93</v>
      </c>
      <c r="D181" s="280">
        <v>-35137.57</v>
      </c>
    </row>
    <row r="182" spans="1:4" ht="26.25">
      <c r="A182" s="251" t="s">
        <v>867</v>
      </c>
      <c r="B182" s="245" t="s">
        <v>868</v>
      </c>
      <c r="C182" s="280">
        <v>1824.4</v>
      </c>
      <c r="D182" s="280">
        <v>400.49</v>
      </c>
    </row>
    <row r="183" spans="1:4" ht="15">
      <c r="A183" s="250" t="s">
        <v>869</v>
      </c>
      <c r="B183" s="245" t="s">
        <v>870</v>
      </c>
      <c r="C183" s="280">
        <v>50905.29</v>
      </c>
      <c r="D183" s="280">
        <v>1762.9</v>
      </c>
    </row>
    <row r="184" spans="1:4" ht="15">
      <c r="A184" s="245"/>
      <c r="B184" s="245" t="s">
        <v>444</v>
      </c>
      <c r="C184" s="280">
        <v>-59464.4</v>
      </c>
      <c r="D184" s="280">
        <v>33995.62</v>
      </c>
    </row>
    <row r="185" spans="1:4" ht="15">
      <c r="A185" s="245" t="s">
        <v>984</v>
      </c>
      <c r="B185" s="245" t="s">
        <v>445</v>
      </c>
      <c r="C185" s="280">
        <v>59464.4</v>
      </c>
      <c r="D185" s="280">
        <v>-33995.62</v>
      </c>
    </row>
    <row r="186" spans="1:4" ht="15">
      <c r="A186" s="240" t="s">
        <v>951</v>
      </c>
      <c r="B186" s="245" t="s">
        <v>510</v>
      </c>
      <c r="C186" s="280">
        <v>59464.4</v>
      </c>
      <c r="D186" s="280">
        <v>-33995.62</v>
      </c>
    </row>
    <row r="190" spans="1:4" ht="15">
      <c r="A190" s="283" t="s">
        <v>537</v>
      </c>
      <c r="D190" s="267" t="s">
        <v>538</v>
      </c>
    </row>
    <row r="193" ht="15">
      <c r="A193" s="259" t="s">
        <v>1237</v>
      </c>
    </row>
  </sheetData>
  <sheetProtection/>
  <mergeCells count="8">
    <mergeCell ref="A8:D8"/>
    <mergeCell ref="A10:B10"/>
    <mergeCell ref="A1:D1"/>
    <mergeCell ref="A2:D2"/>
    <mergeCell ref="A3:D3"/>
    <mergeCell ref="A4:D4"/>
    <mergeCell ref="A6:D6"/>
    <mergeCell ref="A7:D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O148"/>
  <sheetViews>
    <sheetView zoomScaleSheetLayoutView="100" workbookViewId="0" topLeftCell="A1">
      <selection activeCell="A2" sqref="A2:F2"/>
    </sheetView>
  </sheetViews>
  <sheetFormatPr defaultColWidth="9.140625" defaultRowHeight="17.25" customHeight="1"/>
  <cols>
    <col min="1" max="1" width="4.57421875" style="123" customWidth="1"/>
    <col min="2" max="2" width="50.140625" style="122" customWidth="1"/>
    <col min="3" max="4" width="11.00390625" style="124" customWidth="1"/>
    <col min="5" max="5" width="9.140625" style="125" customWidth="1"/>
    <col min="6" max="6" width="11.00390625" style="124" customWidth="1"/>
    <col min="7" max="16384" width="9.140625" style="74" customWidth="1"/>
  </cols>
  <sheetData>
    <row r="1" spans="1:6" s="61" customFormat="1" ht="60" customHeight="1">
      <c r="A1" s="896"/>
      <c r="B1" s="896"/>
      <c r="C1" s="896"/>
      <c r="D1" s="896"/>
      <c r="E1" s="896"/>
      <c r="F1" s="896"/>
    </row>
    <row r="2" spans="1:6" s="61" customFormat="1" ht="12.75" customHeight="1">
      <c r="A2" s="897" t="s">
        <v>424</v>
      </c>
      <c r="B2" s="897"/>
      <c r="C2" s="897"/>
      <c r="D2" s="897"/>
      <c r="E2" s="897"/>
      <c r="F2" s="897"/>
    </row>
    <row r="3" spans="1:6" s="61" customFormat="1" ht="12.75" customHeight="1">
      <c r="A3" s="62"/>
      <c r="B3" s="63" t="s">
        <v>539</v>
      </c>
      <c r="C3" s="62"/>
      <c r="D3" s="62"/>
      <c r="E3" s="62"/>
      <c r="F3" s="62"/>
    </row>
    <row r="4" spans="1:6" s="61" customFormat="1" ht="12.75" customHeight="1">
      <c r="A4" s="62"/>
      <c r="B4" s="64" t="s">
        <v>540</v>
      </c>
      <c r="C4" s="62"/>
      <c r="D4" s="62"/>
      <c r="E4" s="62"/>
      <c r="F4" s="62"/>
    </row>
    <row r="5" spans="1:6" s="61" customFormat="1" ht="18" customHeight="1">
      <c r="A5" s="898" t="s">
        <v>541</v>
      </c>
      <c r="B5" s="898"/>
      <c r="C5" s="62"/>
      <c r="D5" s="62"/>
      <c r="E5" s="14"/>
      <c r="F5" s="13" t="s">
        <v>542</v>
      </c>
    </row>
    <row r="6" spans="1:6" s="65" customFormat="1" ht="17.25" customHeight="1">
      <c r="A6" s="899" t="s">
        <v>429</v>
      </c>
      <c r="B6" s="899"/>
      <c r="C6" s="899"/>
      <c r="D6" s="899"/>
      <c r="E6" s="899"/>
      <c r="F6" s="899"/>
    </row>
    <row r="7" spans="1:6" s="65" customFormat="1" ht="17.25" customHeight="1">
      <c r="A7" s="900" t="s">
        <v>543</v>
      </c>
      <c r="B7" s="900"/>
      <c r="C7" s="900"/>
      <c r="D7" s="900"/>
      <c r="E7" s="900"/>
      <c r="F7" s="900"/>
    </row>
    <row r="8" spans="1:6" s="65" customFormat="1" ht="17.25" customHeight="1">
      <c r="A8" s="901" t="s">
        <v>544</v>
      </c>
      <c r="B8" s="901"/>
      <c r="C8" s="901"/>
      <c r="D8" s="901"/>
      <c r="E8" s="901"/>
      <c r="F8" s="901"/>
    </row>
    <row r="9" spans="1:6" s="68" customFormat="1" ht="12.75">
      <c r="A9" s="57"/>
      <c r="B9" s="8"/>
      <c r="C9" s="10"/>
      <c r="D9" s="11"/>
      <c r="E9" s="66"/>
      <c r="F9" s="67" t="s">
        <v>545</v>
      </c>
    </row>
    <row r="10" spans="1:6" s="55" customFormat="1" ht="12.75">
      <c r="A10" s="57"/>
      <c r="B10" s="16"/>
      <c r="C10" s="15"/>
      <c r="D10" s="15"/>
      <c r="E10" s="15"/>
      <c r="F10" s="58" t="s">
        <v>461</v>
      </c>
    </row>
    <row r="11" spans="1:6" s="55" customFormat="1" ht="51">
      <c r="A11" s="69"/>
      <c r="B11" s="18" t="s">
        <v>462</v>
      </c>
      <c r="C11" s="18" t="s">
        <v>546</v>
      </c>
      <c r="D11" s="18" t="s">
        <v>464</v>
      </c>
      <c r="E11" s="18" t="s">
        <v>465</v>
      </c>
      <c r="F11" s="18" t="s">
        <v>466</v>
      </c>
    </row>
    <row r="12" spans="1:6" s="55" customFormat="1" ht="12.75">
      <c r="A12" s="19">
        <v>1</v>
      </c>
      <c r="B12" s="18">
        <v>2</v>
      </c>
      <c r="C12" s="19">
        <v>3</v>
      </c>
      <c r="D12" s="19">
        <v>4</v>
      </c>
      <c r="E12" s="19">
        <v>5</v>
      </c>
      <c r="F12" s="19">
        <v>6</v>
      </c>
    </row>
    <row r="13" spans="1:6" ht="17.25" customHeight="1">
      <c r="A13" s="70" t="s">
        <v>547</v>
      </c>
      <c r="B13" s="71" t="s">
        <v>548</v>
      </c>
      <c r="C13" s="72">
        <v>1102119050</v>
      </c>
      <c r="D13" s="72">
        <v>193789073</v>
      </c>
      <c r="E13" s="73">
        <v>17.583315795149353</v>
      </c>
      <c r="F13" s="72">
        <v>100055004</v>
      </c>
    </row>
    <row r="14" spans="1:6" ht="17.25" customHeight="1">
      <c r="A14" s="70"/>
      <c r="B14" s="75" t="s">
        <v>549</v>
      </c>
      <c r="C14" s="72">
        <v>1150184036</v>
      </c>
      <c r="D14" s="72">
        <v>201190836</v>
      </c>
      <c r="E14" s="73">
        <v>17.492056027805972</v>
      </c>
      <c r="F14" s="72">
        <v>103281952</v>
      </c>
    </row>
    <row r="15" spans="1:6" ht="12.75">
      <c r="A15" s="76"/>
      <c r="B15" s="77" t="s">
        <v>470</v>
      </c>
      <c r="C15" s="78">
        <v>670071986</v>
      </c>
      <c r="D15" s="78">
        <v>111662569</v>
      </c>
      <c r="E15" s="79">
        <v>16.66426463618791</v>
      </c>
      <c r="F15" s="80">
        <v>59264349</v>
      </c>
    </row>
    <row r="16" spans="1:6" ht="12.75">
      <c r="A16" s="69"/>
      <c r="B16" s="77" t="s">
        <v>490</v>
      </c>
      <c r="C16" s="78">
        <v>15917110</v>
      </c>
      <c r="D16" s="78">
        <v>4787630</v>
      </c>
      <c r="E16" s="79">
        <v>30.078512996391932</v>
      </c>
      <c r="F16" s="80">
        <v>2505243</v>
      </c>
    </row>
    <row r="17" spans="1:6" s="85" customFormat="1" ht="12.75">
      <c r="A17" s="81"/>
      <c r="B17" s="82" t="s">
        <v>550</v>
      </c>
      <c r="C17" s="83">
        <v>105520</v>
      </c>
      <c r="D17" s="83">
        <v>398279</v>
      </c>
      <c r="E17" s="84">
        <v>377.444086429113</v>
      </c>
      <c r="F17" s="83">
        <v>202396</v>
      </c>
    </row>
    <row r="18" spans="1:6" ht="12.75">
      <c r="A18" s="69"/>
      <c r="B18" s="86" t="s">
        <v>551</v>
      </c>
      <c r="C18" s="80">
        <v>81460407</v>
      </c>
      <c r="D18" s="80">
        <v>14523427</v>
      </c>
      <c r="E18" s="87">
        <v>17.82881713321172</v>
      </c>
      <c r="F18" s="80">
        <v>7395415</v>
      </c>
    </row>
    <row r="19" spans="1:6" ht="12.75">
      <c r="A19" s="69"/>
      <c r="B19" s="86" t="s">
        <v>492</v>
      </c>
      <c r="C19" s="80">
        <v>748823</v>
      </c>
      <c r="D19" s="80">
        <v>92785</v>
      </c>
      <c r="E19" s="87">
        <v>12.390778595208747</v>
      </c>
      <c r="F19" s="80">
        <v>56640</v>
      </c>
    </row>
    <row r="20" spans="1:6" ht="12.75">
      <c r="A20" s="69"/>
      <c r="B20" s="86" t="s">
        <v>493</v>
      </c>
      <c r="C20" s="80">
        <v>381985710</v>
      </c>
      <c r="D20" s="80">
        <v>70124425</v>
      </c>
      <c r="E20" s="87">
        <v>18.357866057345444</v>
      </c>
      <c r="F20" s="80">
        <v>34060305</v>
      </c>
    </row>
    <row r="21" spans="1:6" ht="12.75">
      <c r="A21" s="76"/>
      <c r="B21" s="88" t="s">
        <v>552</v>
      </c>
      <c r="C21" s="89">
        <v>55121974</v>
      </c>
      <c r="D21" s="89">
        <v>10344835</v>
      </c>
      <c r="E21" s="90">
        <v>18.76717078383296</v>
      </c>
      <c r="F21" s="83">
        <v>4868745</v>
      </c>
    </row>
    <row r="22" spans="1:6" ht="12" customHeight="1">
      <c r="A22" s="69"/>
      <c r="B22" s="88" t="s">
        <v>553</v>
      </c>
      <c r="C22" s="89">
        <v>13129072</v>
      </c>
      <c r="D22" s="89">
        <v>543611</v>
      </c>
      <c r="E22" s="90">
        <v>4.1405135107797415</v>
      </c>
      <c r="F22" s="83">
        <v>301171</v>
      </c>
    </row>
    <row r="23" spans="1:6" ht="12.75">
      <c r="A23" s="76" t="s">
        <v>554</v>
      </c>
      <c r="B23" s="71" t="s">
        <v>555</v>
      </c>
      <c r="C23" s="72">
        <v>1081827470</v>
      </c>
      <c r="D23" s="72">
        <v>189904111</v>
      </c>
      <c r="E23" s="73">
        <v>17.554010807287042</v>
      </c>
      <c r="F23" s="72">
        <v>97909640</v>
      </c>
    </row>
    <row r="24" spans="1:6" ht="14.25" customHeight="1">
      <c r="A24" s="69"/>
      <c r="B24" s="70" t="s">
        <v>556</v>
      </c>
      <c r="C24" s="72">
        <v>20720501</v>
      </c>
      <c r="D24" s="72">
        <v>3984175</v>
      </c>
      <c r="E24" s="73">
        <v>19.228178893936978</v>
      </c>
      <c r="F24" s="72">
        <v>2166700</v>
      </c>
    </row>
    <row r="25" spans="1:6" ht="12.75">
      <c r="A25" s="69"/>
      <c r="B25" s="91" t="s">
        <v>470</v>
      </c>
      <c r="C25" s="78">
        <v>2544707</v>
      </c>
      <c r="D25" s="78">
        <v>752222</v>
      </c>
      <c r="E25" s="79">
        <v>29.56025978629367</v>
      </c>
      <c r="F25" s="80">
        <v>750972</v>
      </c>
    </row>
    <row r="26" spans="1:6" ht="12.75">
      <c r="A26" s="69"/>
      <c r="B26" s="77" t="s">
        <v>490</v>
      </c>
      <c r="C26" s="78">
        <v>1398678</v>
      </c>
      <c r="D26" s="78">
        <v>254509</v>
      </c>
      <c r="E26" s="79">
        <v>18.1963968833427</v>
      </c>
      <c r="F26" s="80">
        <v>118657</v>
      </c>
    </row>
    <row r="27" spans="1:6" ht="12.75">
      <c r="A27" s="69"/>
      <c r="B27" s="88" t="s">
        <v>550</v>
      </c>
      <c r="C27" s="83">
        <v>59748</v>
      </c>
      <c r="D27" s="83">
        <v>10607</v>
      </c>
      <c r="E27" s="84">
        <v>17.752895494409852</v>
      </c>
      <c r="F27" s="83">
        <v>3404</v>
      </c>
    </row>
    <row r="28" spans="1:6" ht="12.75">
      <c r="A28" s="69"/>
      <c r="B28" s="77" t="s">
        <v>551</v>
      </c>
      <c r="C28" s="80">
        <v>168820</v>
      </c>
      <c r="D28" s="80">
        <v>19401</v>
      </c>
      <c r="E28" s="79">
        <v>11.492121786518185</v>
      </c>
      <c r="F28" s="80">
        <v>10071</v>
      </c>
    </row>
    <row r="29" spans="1:6" ht="12.75" hidden="1">
      <c r="A29" s="69"/>
      <c r="B29" s="77" t="s">
        <v>492</v>
      </c>
      <c r="C29" s="83">
        <v>0</v>
      </c>
      <c r="D29" s="83">
        <v>0</v>
      </c>
      <c r="E29" s="84">
        <v>0</v>
      </c>
      <c r="F29" s="80">
        <v>0</v>
      </c>
    </row>
    <row r="30" spans="1:6" ht="12" customHeight="1">
      <c r="A30" s="69"/>
      <c r="B30" s="77" t="s">
        <v>493</v>
      </c>
      <c r="C30" s="80">
        <v>16608296</v>
      </c>
      <c r="D30" s="80">
        <v>2958043</v>
      </c>
      <c r="E30" s="87">
        <v>17.81063511873825</v>
      </c>
      <c r="F30" s="80">
        <v>1287000</v>
      </c>
    </row>
    <row r="31" spans="1:6" ht="12" customHeight="1">
      <c r="A31" s="69"/>
      <c r="B31" s="88" t="s">
        <v>553</v>
      </c>
      <c r="C31" s="83">
        <v>369173</v>
      </c>
      <c r="D31" s="83">
        <v>88606</v>
      </c>
      <c r="E31" s="84">
        <v>24.001213523199148</v>
      </c>
      <c r="F31" s="83">
        <v>17932</v>
      </c>
    </row>
    <row r="32" spans="1:6" ht="17.25" customHeight="1">
      <c r="A32" s="76" t="s">
        <v>557</v>
      </c>
      <c r="B32" s="71" t="s">
        <v>558</v>
      </c>
      <c r="C32" s="72">
        <v>20291580</v>
      </c>
      <c r="D32" s="72">
        <v>3884962</v>
      </c>
      <c r="E32" s="73">
        <v>19.145685057546036</v>
      </c>
      <c r="F32" s="72">
        <v>2145364</v>
      </c>
    </row>
    <row r="33" spans="1:6" ht="15" customHeight="1">
      <c r="A33" s="76" t="s">
        <v>503</v>
      </c>
      <c r="B33" s="70" t="s">
        <v>559</v>
      </c>
      <c r="C33" s="72">
        <v>1317143923</v>
      </c>
      <c r="D33" s="72">
        <v>171613873</v>
      </c>
      <c r="E33" s="73">
        <v>13.029242287291028</v>
      </c>
      <c r="F33" s="72">
        <v>96339771</v>
      </c>
    </row>
    <row r="34" spans="1:6" s="92" customFormat="1" ht="11.25" customHeight="1">
      <c r="A34" s="76" t="s">
        <v>505</v>
      </c>
      <c r="B34" s="71" t="s">
        <v>560</v>
      </c>
      <c r="C34" s="72">
        <v>986421941</v>
      </c>
      <c r="D34" s="72">
        <v>148175196</v>
      </c>
      <c r="E34" s="73">
        <v>15.021482171187836</v>
      </c>
      <c r="F34" s="72">
        <v>86990437</v>
      </c>
    </row>
    <row r="35" spans="1:6" s="92" customFormat="1" ht="12.75">
      <c r="A35" s="76" t="s">
        <v>507</v>
      </c>
      <c r="B35" s="71" t="s">
        <v>561</v>
      </c>
      <c r="C35" s="72">
        <v>330664316</v>
      </c>
      <c r="D35" s="72">
        <v>23429317</v>
      </c>
      <c r="E35" s="73">
        <v>7.085529301565156</v>
      </c>
      <c r="F35" s="72">
        <v>9347198</v>
      </c>
    </row>
    <row r="36" spans="1:6" s="92" customFormat="1" ht="25.5">
      <c r="A36" s="76" t="s">
        <v>562</v>
      </c>
      <c r="B36" s="71" t="s">
        <v>563</v>
      </c>
      <c r="C36" s="72">
        <v>57666</v>
      </c>
      <c r="D36" s="72">
        <v>9360</v>
      </c>
      <c r="E36" s="73">
        <v>16.231401519092707</v>
      </c>
      <c r="F36" s="72">
        <v>2136</v>
      </c>
    </row>
    <row r="37" spans="1:6" ht="12.75">
      <c r="A37" s="93"/>
      <c r="B37" s="71" t="s">
        <v>564</v>
      </c>
      <c r="C37" s="72">
        <v>-215024873</v>
      </c>
      <c r="D37" s="72">
        <v>22175200</v>
      </c>
      <c r="E37" s="73">
        <v>-10.312853434402447</v>
      </c>
      <c r="F37" s="72">
        <v>3715233</v>
      </c>
    </row>
    <row r="38" spans="1:6" s="94" customFormat="1" ht="12.75">
      <c r="A38" s="93"/>
      <c r="B38" s="71" t="s">
        <v>565</v>
      </c>
      <c r="C38" s="72">
        <v>215024873</v>
      </c>
      <c r="D38" s="72">
        <v>-22175200</v>
      </c>
      <c r="E38" s="73">
        <v>-10.312853434402447</v>
      </c>
      <c r="F38" s="72">
        <v>-3715233</v>
      </c>
    </row>
    <row r="39" spans="1:6" s="94" customFormat="1" ht="12.75">
      <c r="A39" s="76"/>
      <c r="B39" s="77" t="s">
        <v>566</v>
      </c>
      <c r="C39" s="78">
        <v>24092117</v>
      </c>
      <c r="D39" s="78">
        <v>-9559547</v>
      </c>
      <c r="E39" s="79">
        <v>-39.67914899300879</v>
      </c>
      <c r="F39" s="80">
        <v>-259648</v>
      </c>
    </row>
    <row r="40" spans="1:6" s="94" customFormat="1" ht="12.75">
      <c r="A40" s="76"/>
      <c r="B40" s="77" t="s">
        <v>450</v>
      </c>
      <c r="C40" s="78">
        <v>2409</v>
      </c>
      <c r="D40" s="78">
        <v>7437</v>
      </c>
      <c r="E40" s="79">
        <v>308.7173100871731</v>
      </c>
      <c r="F40" s="80">
        <v>3751</v>
      </c>
    </row>
    <row r="41" spans="1:6" s="94" customFormat="1" ht="12.75">
      <c r="A41" s="70"/>
      <c r="B41" s="77" t="s">
        <v>510</v>
      </c>
      <c r="C41" s="95">
        <v>193872846</v>
      </c>
      <c r="D41" s="95">
        <v>-10875000</v>
      </c>
      <c r="E41" s="79">
        <v>-5.609346653940387</v>
      </c>
      <c r="F41" s="80">
        <v>-2413370</v>
      </c>
    </row>
    <row r="42" spans="1:6" s="94" customFormat="1" ht="25.5" hidden="1">
      <c r="A42" s="70"/>
      <c r="B42" s="91" t="s">
        <v>447</v>
      </c>
      <c r="C42" s="95"/>
      <c r="D42" s="95"/>
      <c r="E42" s="79"/>
      <c r="F42" s="80">
        <v>0</v>
      </c>
    </row>
    <row r="43" spans="1:6" s="94" customFormat="1" ht="25.5">
      <c r="A43" s="70"/>
      <c r="B43" s="91" t="s">
        <v>567</v>
      </c>
      <c r="C43" s="95">
        <v>-3105997</v>
      </c>
      <c r="D43" s="95">
        <v>-893246</v>
      </c>
      <c r="E43" s="79">
        <v>28.758752825582253</v>
      </c>
      <c r="F43" s="80">
        <v>-861122</v>
      </c>
    </row>
    <row r="44" spans="1:6" s="94" customFormat="1" ht="12.75">
      <c r="A44" s="70"/>
      <c r="B44" s="91" t="s">
        <v>568</v>
      </c>
      <c r="C44" s="95">
        <v>163498</v>
      </c>
      <c r="D44" s="95">
        <v>-854844</v>
      </c>
      <c r="E44" s="79">
        <v>-522.8467626515309</v>
      </c>
      <c r="F44" s="80">
        <v>-184844</v>
      </c>
    </row>
    <row r="45" spans="1:6" ht="17.25" customHeight="1">
      <c r="A45" s="76"/>
      <c r="B45" s="71" t="s">
        <v>569</v>
      </c>
      <c r="C45" s="72">
        <v>1363606291</v>
      </c>
      <c r="D45" s="72">
        <v>182606949</v>
      </c>
      <c r="E45" s="73">
        <v>13.391471585693937</v>
      </c>
      <c r="F45" s="72">
        <v>99426651</v>
      </c>
    </row>
    <row r="46" spans="1:6" ht="12.75">
      <c r="A46" s="96"/>
      <c r="B46" s="88" t="s">
        <v>553</v>
      </c>
      <c r="C46" s="89">
        <v>68251046</v>
      </c>
      <c r="D46" s="89">
        <v>10888446</v>
      </c>
      <c r="E46" s="90">
        <v>15.953522529163875</v>
      </c>
      <c r="F46" s="83">
        <v>5169916</v>
      </c>
    </row>
    <row r="47" spans="1:6" ht="25.5">
      <c r="A47" s="96"/>
      <c r="B47" s="88" t="s">
        <v>570</v>
      </c>
      <c r="C47" s="89">
        <v>4590923</v>
      </c>
      <c r="D47" s="89">
        <v>4590923</v>
      </c>
      <c r="E47" s="90">
        <v>100</v>
      </c>
      <c r="F47" s="83">
        <v>0</v>
      </c>
    </row>
    <row r="48" spans="1:14" s="97" customFormat="1" ht="17.25" customHeight="1">
      <c r="A48" s="70" t="s">
        <v>518</v>
      </c>
      <c r="B48" s="71" t="s">
        <v>571</v>
      </c>
      <c r="C48" s="72">
        <v>1290764322</v>
      </c>
      <c r="D48" s="72">
        <v>167127580</v>
      </c>
      <c r="E48" s="73">
        <v>12.94795472352698</v>
      </c>
      <c r="F48" s="72">
        <v>94256735</v>
      </c>
      <c r="G48" s="74"/>
      <c r="H48" s="74"/>
      <c r="I48" s="74"/>
      <c r="J48" s="74"/>
      <c r="K48" s="74"/>
      <c r="L48" s="74"/>
      <c r="M48" s="74"/>
      <c r="N48" s="74"/>
    </row>
    <row r="49" spans="1:6" ht="12.75">
      <c r="A49" s="96"/>
      <c r="B49" s="98" t="s">
        <v>572</v>
      </c>
      <c r="C49" s="78">
        <v>1032976254</v>
      </c>
      <c r="D49" s="78">
        <v>154753204</v>
      </c>
      <c r="E49" s="79">
        <v>14.981293461562961</v>
      </c>
      <c r="F49" s="80">
        <v>90153873</v>
      </c>
    </row>
    <row r="50" spans="1:6" ht="12.75">
      <c r="A50" s="96"/>
      <c r="B50" s="88" t="s">
        <v>573</v>
      </c>
      <c r="C50" s="89">
        <v>68251046</v>
      </c>
      <c r="D50" s="89">
        <v>10861827</v>
      </c>
      <c r="E50" s="84">
        <v>15.914520929100487</v>
      </c>
      <c r="F50" s="83">
        <v>5169916</v>
      </c>
    </row>
    <row r="51" spans="1:6" ht="12.75">
      <c r="A51" s="70" t="s">
        <v>521</v>
      </c>
      <c r="B51" s="70" t="s">
        <v>574</v>
      </c>
      <c r="C51" s="72">
        <v>964725208</v>
      </c>
      <c r="D51" s="72">
        <v>143891377</v>
      </c>
      <c r="E51" s="73">
        <v>14.915270774182984</v>
      </c>
      <c r="F51" s="72">
        <v>84983957</v>
      </c>
    </row>
    <row r="52" spans="1:6" ht="19.5" customHeight="1">
      <c r="A52" s="70"/>
      <c r="B52" s="98" t="s">
        <v>575</v>
      </c>
      <c r="C52" s="78">
        <v>330572856</v>
      </c>
      <c r="D52" s="78">
        <v>27844462</v>
      </c>
      <c r="E52" s="79">
        <v>8.423093879190128</v>
      </c>
      <c r="F52" s="80">
        <v>9270676</v>
      </c>
    </row>
    <row r="53" spans="1:6" ht="12.75">
      <c r="A53" s="70"/>
      <c r="B53" s="88" t="s">
        <v>576</v>
      </c>
      <c r="C53" s="89">
        <v>0</v>
      </c>
      <c r="D53" s="89">
        <v>26619</v>
      </c>
      <c r="E53" s="84">
        <v>0</v>
      </c>
      <c r="F53" s="83">
        <v>0</v>
      </c>
    </row>
    <row r="54" spans="1:6" ht="15.75" customHeight="1">
      <c r="A54" s="70"/>
      <c r="B54" s="88" t="s">
        <v>577</v>
      </c>
      <c r="C54" s="83">
        <v>4590923</v>
      </c>
      <c r="D54" s="83">
        <v>4590923</v>
      </c>
      <c r="E54" s="84">
        <v>100</v>
      </c>
      <c r="F54" s="83">
        <v>0</v>
      </c>
    </row>
    <row r="55" spans="1:6" ht="18" customHeight="1">
      <c r="A55" s="70" t="s">
        <v>524</v>
      </c>
      <c r="B55" s="71" t="s">
        <v>578</v>
      </c>
      <c r="C55" s="72">
        <v>325981933</v>
      </c>
      <c r="D55" s="72">
        <v>23226920</v>
      </c>
      <c r="E55" s="73">
        <v>7.125216967162411</v>
      </c>
      <c r="F55" s="72">
        <v>9270676</v>
      </c>
    </row>
    <row r="56" spans="1:6" ht="25.5">
      <c r="A56" s="70" t="s">
        <v>579</v>
      </c>
      <c r="B56" s="71" t="s">
        <v>563</v>
      </c>
      <c r="C56" s="72">
        <v>57181</v>
      </c>
      <c r="D56" s="72">
        <v>9283</v>
      </c>
      <c r="E56" s="73">
        <v>16.234413528969412</v>
      </c>
      <c r="F56" s="72">
        <v>2102</v>
      </c>
    </row>
    <row r="57" spans="1:15" s="97" customFormat="1" ht="17.25" customHeight="1">
      <c r="A57" s="70"/>
      <c r="B57" s="71" t="s">
        <v>580</v>
      </c>
      <c r="C57" s="72">
        <v>-213422255</v>
      </c>
      <c r="D57" s="72">
        <v>18583887</v>
      </c>
      <c r="E57" s="73">
        <v>-8.70756754022677</v>
      </c>
      <c r="F57" s="72">
        <v>3855301</v>
      </c>
      <c r="G57" s="74"/>
      <c r="H57" s="74"/>
      <c r="I57" s="74"/>
      <c r="J57" s="74"/>
      <c r="K57" s="74"/>
      <c r="L57" s="74"/>
      <c r="M57" s="74"/>
      <c r="N57" s="74"/>
      <c r="O57" s="74"/>
    </row>
    <row r="58" spans="1:6" ht="19.5" customHeight="1">
      <c r="A58" s="96"/>
      <c r="B58" s="71" t="s">
        <v>581</v>
      </c>
      <c r="C58" s="72">
        <v>26748774</v>
      </c>
      <c r="D58" s="72">
        <v>4574899</v>
      </c>
      <c r="E58" s="73">
        <v>17.103210038710557</v>
      </c>
      <c r="F58" s="72">
        <v>2100968</v>
      </c>
    </row>
    <row r="59" spans="1:6" ht="15" customHeight="1">
      <c r="A59" s="96"/>
      <c r="B59" s="88" t="s">
        <v>553</v>
      </c>
      <c r="C59" s="83">
        <v>369173</v>
      </c>
      <c r="D59" s="83">
        <v>88606</v>
      </c>
      <c r="E59" s="84">
        <v>24.001213523199148</v>
      </c>
      <c r="F59" s="83">
        <v>17932</v>
      </c>
    </row>
    <row r="60" spans="1:15" s="97" customFormat="1" ht="15.75" customHeight="1">
      <c r="A60" s="70" t="s">
        <v>528</v>
      </c>
      <c r="B60" s="71" t="s">
        <v>582</v>
      </c>
      <c r="C60" s="99">
        <v>26379601</v>
      </c>
      <c r="D60" s="99">
        <v>4486293</v>
      </c>
      <c r="E60" s="100">
        <v>17.00667496828326</v>
      </c>
      <c r="F60" s="72">
        <v>2083036</v>
      </c>
      <c r="G60" s="74"/>
      <c r="H60" s="74"/>
      <c r="I60" s="74"/>
      <c r="J60" s="74"/>
      <c r="K60" s="74"/>
      <c r="L60" s="74"/>
      <c r="M60" s="74"/>
      <c r="N60" s="74"/>
      <c r="O60" s="74"/>
    </row>
    <row r="61" spans="1:15" s="97" customFormat="1" ht="19.5" customHeight="1">
      <c r="A61" s="96"/>
      <c r="B61" s="98" t="s">
        <v>583</v>
      </c>
      <c r="C61" s="78">
        <v>22024206</v>
      </c>
      <c r="D61" s="78">
        <v>4365725</v>
      </c>
      <c r="E61" s="79">
        <v>19.82239450539102</v>
      </c>
      <c r="F61" s="80">
        <v>2017712</v>
      </c>
      <c r="G61" s="74"/>
      <c r="H61" s="74"/>
      <c r="I61" s="74"/>
      <c r="J61" s="74"/>
      <c r="K61" s="74"/>
      <c r="L61" s="74"/>
      <c r="M61" s="74"/>
      <c r="N61" s="74"/>
      <c r="O61" s="74"/>
    </row>
    <row r="62" spans="1:15" s="101" customFormat="1" ht="12.75">
      <c r="A62" s="96"/>
      <c r="B62" s="88" t="s">
        <v>573</v>
      </c>
      <c r="C62" s="89">
        <v>327473</v>
      </c>
      <c r="D62" s="89">
        <v>81906</v>
      </c>
      <c r="E62" s="90">
        <v>25.011527667929872</v>
      </c>
      <c r="F62" s="83">
        <v>11232</v>
      </c>
      <c r="G62" s="74"/>
      <c r="H62" s="74"/>
      <c r="I62" s="74"/>
      <c r="J62" s="74"/>
      <c r="K62" s="74"/>
      <c r="L62" s="74"/>
      <c r="M62" s="74"/>
      <c r="N62" s="74"/>
      <c r="O62" s="74"/>
    </row>
    <row r="63" spans="1:15" s="101" customFormat="1" ht="14.25" customHeight="1">
      <c r="A63" s="70" t="s">
        <v>531</v>
      </c>
      <c r="B63" s="71" t="s">
        <v>584</v>
      </c>
      <c r="C63" s="72">
        <v>21696733</v>
      </c>
      <c r="D63" s="72">
        <v>4283819</v>
      </c>
      <c r="E63" s="73">
        <v>19.74407391195716</v>
      </c>
      <c r="F63" s="72">
        <v>2006480</v>
      </c>
      <c r="G63" s="74"/>
      <c r="H63" s="74"/>
      <c r="I63" s="74"/>
      <c r="J63" s="74"/>
      <c r="K63" s="74"/>
      <c r="L63" s="74"/>
      <c r="M63" s="74"/>
      <c r="N63" s="74"/>
      <c r="O63" s="74"/>
    </row>
    <row r="64" spans="1:15" s="101" customFormat="1" ht="18" customHeight="1">
      <c r="A64" s="96"/>
      <c r="B64" s="98" t="s">
        <v>585</v>
      </c>
      <c r="C64" s="78">
        <v>4724083</v>
      </c>
      <c r="D64" s="78">
        <v>209097</v>
      </c>
      <c r="E64" s="87">
        <v>4.426192342513881</v>
      </c>
      <c r="F64" s="80">
        <v>83222</v>
      </c>
      <c r="G64" s="74"/>
      <c r="H64" s="74"/>
      <c r="I64" s="74"/>
      <c r="J64" s="74"/>
      <c r="K64" s="74"/>
      <c r="L64" s="74"/>
      <c r="M64" s="74"/>
      <c r="N64" s="74"/>
      <c r="O64" s="74"/>
    </row>
    <row r="65" spans="1:14" s="101" customFormat="1" ht="12.75">
      <c r="A65" s="96"/>
      <c r="B65" s="88" t="s">
        <v>586</v>
      </c>
      <c r="C65" s="89">
        <v>41700</v>
      </c>
      <c r="D65" s="89">
        <v>6700</v>
      </c>
      <c r="E65" s="84">
        <v>16.06714628297362</v>
      </c>
      <c r="F65" s="83">
        <v>6700</v>
      </c>
      <c r="G65" s="74"/>
      <c r="H65" s="74"/>
      <c r="I65" s="74"/>
      <c r="J65" s="74"/>
      <c r="K65" s="74"/>
      <c r="L65" s="74"/>
      <c r="M65" s="74"/>
      <c r="N65" s="74"/>
    </row>
    <row r="66" spans="1:6" ht="12.75">
      <c r="A66" s="70" t="s">
        <v>534</v>
      </c>
      <c r="B66" s="71" t="s">
        <v>587</v>
      </c>
      <c r="C66" s="72">
        <v>4682383</v>
      </c>
      <c r="D66" s="72">
        <v>202397</v>
      </c>
      <c r="E66" s="73">
        <v>4.322521246126172</v>
      </c>
      <c r="F66" s="72">
        <v>76522</v>
      </c>
    </row>
    <row r="67" spans="1:6" ht="25.5">
      <c r="A67" s="70" t="s">
        <v>588</v>
      </c>
      <c r="B67" s="71" t="s">
        <v>563</v>
      </c>
      <c r="C67" s="72">
        <v>485</v>
      </c>
      <c r="D67" s="72">
        <v>77</v>
      </c>
      <c r="E67" s="73">
        <v>15.876288659793813</v>
      </c>
      <c r="F67" s="72">
        <v>34</v>
      </c>
    </row>
    <row r="68" spans="1:14" s="97" customFormat="1" ht="12.75">
      <c r="A68" s="96"/>
      <c r="B68" s="71" t="s">
        <v>589</v>
      </c>
      <c r="C68" s="72">
        <v>-6028273</v>
      </c>
      <c r="D68" s="72">
        <v>-590724</v>
      </c>
      <c r="E68" s="73">
        <v>9.799224421322657</v>
      </c>
      <c r="F68" s="72">
        <v>65732</v>
      </c>
      <c r="G68" s="74"/>
      <c r="H68" s="74"/>
      <c r="I68" s="74"/>
      <c r="J68" s="74"/>
      <c r="K68" s="74"/>
      <c r="L68" s="74"/>
      <c r="M68" s="74"/>
      <c r="N68" s="74"/>
    </row>
    <row r="69" spans="1:6" ht="17.25" customHeight="1">
      <c r="A69" s="102"/>
      <c r="B69" s="103" t="s">
        <v>590</v>
      </c>
      <c r="C69" s="104"/>
      <c r="D69" s="104"/>
      <c r="E69" s="105"/>
      <c r="F69" s="104"/>
    </row>
    <row r="70" spans="1:6" ht="17.25" customHeight="1">
      <c r="A70" s="106"/>
      <c r="B70" s="107" t="s">
        <v>591</v>
      </c>
      <c r="C70" s="108"/>
      <c r="D70" s="109">
        <v>2923232</v>
      </c>
      <c r="E70" s="110"/>
      <c r="F70" s="108"/>
    </row>
    <row r="71" spans="1:6" ht="17.25" customHeight="1">
      <c r="A71" s="106"/>
      <c r="B71" s="107" t="s">
        <v>592</v>
      </c>
      <c r="C71" s="108"/>
      <c r="D71" s="109">
        <v>145662</v>
      </c>
      <c r="E71" s="110"/>
      <c r="F71" s="108"/>
    </row>
    <row r="72" spans="1:6" ht="17.25" customHeight="1">
      <c r="A72" s="106" t="s">
        <v>593</v>
      </c>
      <c r="B72" s="107" t="s">
        <v>594</v>
      </c>
      <c r="C72" s="108"/>
      <c r="D72" s="74"/>
      <c r="E72" s="110"/>
      <c r="F72" s="108"/>
    </row>
    <row r="73" spans="1:6" s="55" customFormat="1" ht="17.25" customHeight="1">
      <c r="A73" s="57"/>
      <c r="B73" s="15"/>
      <c r="C73" s="15"/>
      <c r="D73" s="15"/>
      <c r="E73" s="15"/>
      <c r="F73" s="15"/>
    </row>
    <row r="74" spans="1:6" s="112" customFormat="1" ht="29.25" customHeight="1">
      <c r="A74" s="895" t="s">
        <v>537</v>
      </c>
      <c r="B74" s="895"/>
      <c r="C74" s="6"/>
      <c r="D74" s="7"/>
      <c r="E74" s="7"/>
      <c r="F74" s="111" t="s">
        <v>538</v>
      </c>
    </row>
    <row r="75" spans="1:6" s="55" customFormat="1" ht="17.25" customHeight="1">
      <c r="A75" s="113"/>
      <c r="B75" s="17"/>
      <c r="C75" s="114"/>
      <c r="D75" s="114"/>
      <c r="E75" s="115"/>
      <c r="F75" s="116"/>
    </row>
    <row r="76" spans="1:6" s="55" customFormat="1" ht="15.75" customHeight="1">
      <c r="A76" s="15"/>
      <c r="B76" s="15"/>
      <c r="C76" s="117"/>
      <c r="D76" s="117"/>
      <c r="E76" s="118"/>
      <c r="F76" s="117"/>
    </row>
    <row r="77" spans="1:6" s="55" customFormat="1" ht="16.5" customHeight="1">
      <c r="A77" s="57"/>
      <c r="B77" s="16"/>
      <c r="C77" s="117"/>
      <c r="D77" s="117"/>
      <c r="E77" s="118"/>
      <c r="F77" s="117"/>
    </row>
    <row r="78" spans="1:6" s="55" customFormat="1" ht="17.25" customHeight="1" hidden="1">
      <c r="A78" s="57"/>
      <c r="B78" s="16"/>
      <c r="C78" s="117"/>
      <c r="D78" s="117"/>
      <c r="E78" s="118"/>
      <c r="F78" s="117"/>
    </row>
    <row r="79" spans="1:6" s="55" customFormat="1" ht="17.25" customHeight="1" hidden="1">
      <c r="A79" s="57"/>
      <c r="B79" s="16"/>
      <c r="C79" s="117"/>
      <c r="D79" s="117"/>
      <c r="E79" s="118"/>
      <c r="F79" s="117"/>
    </row>
    <row r="80" spans="1:6" s="55" customFormat="1" ht="17.25" customHeight="1" hidden="1">
      <c r="A80" s="57"/>
      <c r="B80" s="119"/>
      <c r="C80" s="117"/>
      <c r="D80" s="117"/>
      <c r="E80" s="118"/>
      <c r="F80" s="117"/>
    </row>
    <row r="81" spans="1:6" s="55" customFormat="1" ht="17.25" customHeight="1" hidden="1">
      <c r="A81" s="57"/>
      <c r="B81" s="119"/>
      <c r="C81" s="120"/>
      <c r="D81" s="121"/>
      <c r="E81" s="118"/>
      <c r="F81" s="117"/>
    </row>
    <row r="82" spans="1:6" s="55" customFormat="1" ht="17.25" customHeight="1" hidden="1">
      <c r="A82" s="57"/>
      <c r="B82" s="16"/>
      <c r="C82" s="117"/>
      <c r="D82" s="117"/>
      <c r="E82" s="118"/>
      <c r="F82" s="117"/>
    </row>
    <row r="83" spans="1:6" s="55" customFormat="1" ht="17.25" customHeight="1" hidden="1">
      <c r="A83" s="57"/>
      <c r="B83" s="16"/>
      <c r="C83" s="117"/>
      <c r="D83" s="117"/>
      <c r="E83" s="118"/>
      <c r="F83" s="117"/>
    </row>
    <row r="84" spans="1:6" s="55" customFormat="1" ht="17.25" customHeight="1" hidden="1">
      <c r="A84" s="57"/>
      <c r="B84" s="16"/>
      <c r="C84" s="117"/>
      <c r="D84" s="117"/>
      <c r="E84" s="118"/>
      <c r="F84" s="117"/>
    </row>
    <row r="85" spans="1:6" s="55" customFormat="1" ht="17.25" customHeight="1" hidden="1">
      <c r="A85" s="15"/>
      <c r="B85" s="16"/>
      <c r="C85" s="117"/>
      <c r="D85" s="117"/>
      <c r="E85" s="118"/>
      <c r="F85" s="117"/>
    </row>
    <row r="86" spans="1:6" s="55" customFormat="1" ht="17.25" customHeight="1" hidden="1">
      <c r="A86" s="57"/>
      <c r="B86" s="16"/>
      <c r="C86" s="117"/>
      <c r="D86" s="117"/>
      <c r="E86" s="118"/>
      <c r="F86" s="117"/>
    </row>
    <row r="87" spans="1:6" s="55" customFormat="1" ht="17.25" customHeight="1" hidden="1">
      <c r="A87" s="57"/>
      <c r="B87" s="16"/>
      <c r="C87" s="117"/>
      <c r="D87" s="117"/>
      <c r="E87" s="118"/>
      <c r="F87" s="117"/>
    </row>
    <row r="88" spans="1:6" s="55" customFormat="1" ht="17.25" customHeight="1" hidden="1">
      <c r="A88" s="57"/>
      <c r="B88" s="15"/>
      <c r="C88" s="117"/>
      <c r="D88" s="117"/>
      <c r="E88" s="118"/>
      <c r="F88" s="117"/>
    </row>
    <row r="89" spans="1:6" s="55" customFormat="1" ht="17.25" customHeight="1" hidden="1">
      <c r="A89" s="57"/>
      <c r="B89" s="15"/>
      <c r="C89" s="117"/>
      <c r="D89" s="117"/>
      <c r="E89" s="118"/>
      <c r="F89" s="117"/>
    </row>
    <row r="90" spans="1:6" s="55" customFormat="1" ht="17.25" customHeight="1" hidden="1">
      <c r="A90" s="57"/>
      <c r="B90" s="16"/>
      <c r="C90" s="117"/>
      <c r="D90" s="117"/>
      <c r="E90" s="118"/>
      <c r="F90" s="117"/>
    </row>
    <row r="91" spans="1:6" s="55" customFormat="1" ht="17.25" customHeight="1" hidden="1">
      <c r="A91" s="57"/>
      <c r="B91" s="16"/>
      <c r="C91" s="117"/>
      <c r="D91" s="117"/>
      <c r="E91" s="118"/>
      <c r="F91" s="117"/>
    </row>
    <row r="92" spans="1:6" s="55" customFormat="1" ht="17.25" customHeight="1" hidden="1">
      <c r="A92" s="57"/>
      <c r="B92" s="119"/>
      <c r="C92" s="117"/>
      <c r="D92" s="117"/>
      <c r="E92" s="118"/>
      <c r="F92" s="117"/>
    </row>
    <row r="93" spans="1:6" s="55" customFormat="1" ht="17.25" customHeight="1" hidden="1">
      <c r="A93" s="57"/>
      <c r="B93" s="122"/>
      <c r="C93" s="117"/>
      <c r="D93" s="117"/>
      <c r="E93" s="118"/>
      <c r="F93" s="117"/>
    </row>
    <row r="94" ht="17.25" customHeight="1" hidden="1"/>
    <row r="95" ht="17.25" customHeight="1" hidden="1">
      <c r="B95" s="16"/>
    </row>
    <row r="96" spans="1:6" s="55" customFormat="1" ht="17.25" customHeight="1" hidden="1">
      <c r="A96" s="57"/>
      <c r="B96" s="16"/>
      <c r="C96" s="117"/>
      <c r="D96" s="117"/>
      <c r="E96" s="118"/>
      <c r="F96" s="117"/>
    </row>
    <row r="97" spans="1:6" s="55" customFormat="1" ht="17.25" customHeight="1" hidden="1">
      <c r="A97" s="57"/>
      <c r="B97" s="16"/>
      <c r="C97" s="117"/>
      <c r="D97" s="117"/>
      <c r="E97" s="118"/>
      <c r="F97" s="117"/>
    </row>
    <row r="98" spans="1:6" s="55" customFormat="1" ht="17.25" customHeight="1" hidden="1">
      <c r="A98" s="57"/>
      <c r="B98" s="15"/>
      <c r="C98" s="117"/>
      <c r="D98" s="117"/>
      <c r="E98" s="118"/>
      <c r="F98" s="117"/>
    </row>
    <row r="99" spans="1:6" s="55" customFormat="1" ht="17.25" customHeight="1" hidden="1">
      <c r="A99" s="57"/>
      <c r="B99" s="15"/>
      <c r="C99" s="117"/>
      <c r="D99" s="117"/>
      <c r="E99" s="118"/>
      <c r="F99" s="117"/>
    </row>
    <row r="100" spans="1:6" s="55" customFormat="1" ht="17.25" customHeight="1" hidden="1">
      <c r="A100" s="57"/>
      <c r="B100" s="16"/>
      <c r="C100" s="117"/>
      <c r="D100" s="117"/>
      <c r="E100" s="118"/>
      <c r="F100" s="117"/>
    </row>
    <row r="101" spans="1:6" s="55" customFormat="1" ht="17.25" customHeight="1" hidden="1">
      <c r="A101" s="57"/>
      <c r="B101" s="16"/>
      <c r="C101" s="117"/>
      <c r="D101" s="117"/>
      <c r="E101" s="118"/>
      <c r="F101" s="117"/>
    </row>
    <row r="102" spans="1:6" s="55" customFormat="1" ht="17.25" customHeight="1" hidden="1">
      <c r="A102" s="15"/>
      <c r="B102" s="126"/>
      <c r="C102" s="117"/>
      <c r="D102" s="117"/>
      <c r="E102" s="118"/>
      <c r="F102" s="117"/>
    </row>
    <row r="103" ht="17.25" customHeight="1" hidden="1">
      <c r="B103" s="126"/>
    </row>
    <row r="104" spans="1:2" ht="17.25" customHeight="1">
      <c r="A104" s="60" t="s">
        <v>595</v>
      </c>
      <c r="B104" s="126"/>
    </row>
    <row r="105" ht="17.25" customHeight="1">
      <c r="B105" s="126"/>
    </row>
    <row r="106" ht="17.25" customHeight="1">
      <c r="B106" s="126"/>
    </row>
    <row r="107" ht="17.25" customHeight="1">
      <c r="B107" s="126"/>
    </row>
    <row r="108" ht="17.25" customHeight="1">
      <c r="B108" s="126"/>
    </row>
    <row r="110" ht="17.25" customHeight="1">
      <c r="A110" s="122"/>
    </row>
    <row r="114" ht="17.25" customHeight="1">
      <c r="B114" s="126"/>
    </row>
    <row r="115" ht="17.25" customHeight="1">
      <c r="B115" s="126"/>
    </row>
    <row r="116" ht="17.25" customHeight="1">
      <c r="B116" s="126"/>
    </row>
    <row r="117" ht="17.25" customHeight="1">
      <c r="B117" s="126"/>
    </row>
    <row r="120" ht="17.25" customHeight="1">
      <c r="B120" s="126"/>
    </row>
    <row r="121" ht="17.25" customHeight="1">
      <c r="B121" s="126"/>
    </row>
    <row r="124" ht="17.25" customHeight="1">
      <c r="B124" s="126"/>
    </row>
    <row r="125" ht="17.25" customHeight="1">
      <c r="B125" s="126"/>
    </row>
    <row r="126" ht="17.25" customHeight="1">
      <c r="B126" s="126"/>
    </row>
    <row r="127" ht="17.25" customHeight="1">
      <c r="B127" s="126"/>
    </row>
    <row r="128" ht="17.25" customHeight="1">
      <c r="B128" s="126"/>
    </row>
    <row r="129" ht="17.25" customHeight="1">
      <c r="B129" s="126"/>
    </row>
    <row r="130" ht="17.25" customHeight="1">
      <c r="B130" s="126"/>
    </row>
    <row r="131" ht="17.25" customHeight="1">
      <c r="B131" s="126"/>
    </row>
    <row r="132" ht="17.25" customHeight="1">
      <c r="B132" s="126"/>
    </row>
    <row r="133" ht="17.25" customHeight="1">
      <c r="B133" s="126"/>
    </row>
    <row r="134" ht="17.25" customHeight="1">
      <c r="B134" s="126"/>
    </row>
    <row r="135" ht="17.25" customHeight="1">
      <c r="B135" s="126"/>
    </row>
    <row r="136" ht="17.25" customHeight="1">
      <c r="B136" s="126"/>
    </row>
    <row r="137" ht="17.25" customHeight="1">
      <c r="B137" s="126"/>
    </row>
    <row r="138" ht="17.25" customHeight="1">
      <c r="B138" s="126"/>
    </row>
    <row r="139" ht="17.25" customHeight="1">
      <c r="B139" s="126"/>
    </row>
    <row r="140" ht="17.25" customHeight="1">
      <c r="B140" s="126"/>
    </row>
    <row r="141" ht="17.25" customHeight="1">
      <c r="B141" s="126"/>
    </row>
    <row r="142" ht="17.25" customHeight="1">
      <c r="B142" s="126"/>
    </row>
    <row r="143" ht="17.25" customHeight="1">
      <c r="B143" s="126"/>
    </row>
    <row r="144" ht="17.25" customHeight="1">
      <c r="B144" s="126"/>
    </row>
    <row r="145" ht="17.25" customHeight="1">
      <c r="B145" s="126"/>
    </row>
    <row r="146" ht="17.25" customHeight="1">
      <c r="B146" s="126"/>
    </row>
    <row r="147" ht="17.25" customHeight="1">
      <c r="B147" s="126"/>
    </row>
    <row r="148" ht="17.25" customHeight="1">
      <c r="B148" s="126"/>
    </row>
  </sheetData>
  <sheetProtection/>
  <mergeCells count="7">
    <mergeCell ref="A74:B74"/>
    <mergeCell ref="A1:F1"/>
    <mergeCell ref="A2:F2"/>
    <mergeCell ref="A5:B5"/>
    <mergeCell ref="A6:F6"/>
    <mergeCell ref="A7:F7"/>
    <mergeCell ref="A8:F8"/>
  </mergeCells>
  <printOptions/>
  <pageMargins left="0.7480314960629921" right="0.15748031496062992" top="0.5511811023622047" bottom="0.7480314960629921" header="0.5118110236220472" footer="0.5118110236220472"/>
  <pageSetup firstPageNumber="35" useFirstPageNumber="1" fitToHeight="2" horizontalDpi="600" verticalDpi="600" orientation="portrait" paperSize="9" scale="96" r:id="rId2"/>
  <headerFooter alignWithMargins="0">
    <oddFooter>&amp;C&amp;"Times New Roman,Regular"&amp;P</oddFooter>
  </headerFooter>
  <drawing r:id="rId1"/>
</worksheet>
</file>

<file path=xl/worksheets/sheet9.xml><?xml version="1.0" encoding="utf-8"?>
<worksheet xmlns="http://schemas.openxmlformats.org/spreadsheetml/2006/main" xmlns:r="http://schemas.openxmlformats.org/officeDocument/2006/relationships">
  <sheetPr codeName="Sheet9"/>
  <dimension ref="A1:K264"/>
  <sheetViews>
    <sheetView showGridLines="0" zoomScaleSheetLayoutView="100" zoomScalePageLayoutView="0" workbookViewId="0" topLeftCell="A1">
      <selection activeCell="B5" sqref="B5"/>
    </sheetView>
  </sheetViews>
  <sheetFormatPr defaultColWidth="9.140625" defaultRowHeight="15"/>
  <cols>
    <col min="1" max="1" width="14.7109375" style="296" customWidth="1"/>
    <col min="2" max="2" width="48.00390625" style="297" customWidth="1"/>
    <col min="3" max="3" width="12.57421875" style="299" customWidth="1"/>
    <col min="4" max="4" width="14.140625" style="299" customWidth="1"/>
    <col min="5" max="5" width="10.140625" style="299" customWidth="1"/>
    <col min="6" max="6" width="12.8515625" style="299" customWidth="1"/>
    <col min="7" max="7" width="10.8515625" style="301" customWidth="1"/>
    <col min="8" max="16384" width="9.140625" style="301" customWidth="1"/>
  </cols>
  <sheetData>
    <row r="1" spans="1:7" s="285" customFormat="1" ht="66" customHeight="1">
      <c r="A1" s="905"/>
      <c r="B1" s="905"/>
      <c r="C1" s="905"/>
      <c r="D1" s="905"/>
      <c r="E1" s="905"/>
      <c r="F1" s="905"/>
      <c r="G1" s="284"/>
    </row>
    <row r="2" spans="1:7" s="285" customFormat="1" ht="12.75" customHeight="1">
      <c r="A2" s="906" t="s">
        <v>424</v>
      </c>
      <c r="B2" s="906"/>
      <c r="C2" s="906"/>
      <c r="D2" s="906"/>
      <c r="E2" s="906"/>
      <c r="F2" s="906"/>
      <c r="G2" s="286"/>
    </row>
    <row r="3" spans="1:7" s="285" customFormat="1" ht="18.75" customHeight="1">
      <c r="A3" s="286"/>
      <c r="B3" s="907" t="s">
        <v>425</v>
      </c>
      <c r="C3" s="907"/>
      <c r="D3" s="907"/>
      <c r="E3" s="907"/>
      <c r="F3" s="286"/>
      <c r="G3" s="286"/>
    </row>
    <row r="4" spans="1:7" s="285" customFormat="1" ht="12.75" customHeight="1">
      <c r="A4" s="286"/>
      <c r="B4" s="908" t="s">
        <v>426</v>
      </c>
      <c r="C4" s="908"/>
      <c r="D4" s="908"/>
      <c r="E4" s="908"/>
      <c r="F4" s="288"/>
      <c r="G4" s="286"/>
    </row>
    <row r="5" spans="1:7" s="285" customFormat="1" ht="12.75" customHeight="1">
      <c r="A5" s="289" t="s">
        <v>427</v>
      </c>
      <c r="B5" s="8"/>
      <c r="C5" s="11"/>
      <c r="D5" s="12"/>
      <c r="E5" s="290"/>
      <c r="F5" s="13" t="s">
        <v>1255</v>
      </c>
      <c r="G5" s="291"/>
    </row>
    <row r="6" spans="1:6" s="290" customFormat="1" ht="15.75" customHeight="1">
      <c r="A6" s="902" t="s">
        <v>429</v>
      </c>
      <c r="B6" s="902"/>
      <c r="C6" s="902"/>
      <c r="D6" s="902"/>
      <c r="E6" s="902"/>
      <c r="F6" s="902"/>
    </row>
    <row r="7" spans="1:6" s="290" customFormat="1" ht="17.25" customHeight="1">
      <c r="A7" s="909" t="s">
        <v>0</v>
      </c>
      <c r="B7" s="909"/>
      <c r="C7" s="909"/>
      <c r="D7" s="909"/>
      <c r="E7" s="909"/>
      <c r="F7" s="909"/>
    </row>
    <row r="8" spans="1:6" s="290" customFormat="1" ht="17.25" customHeight="1">
      <c r="A8" s="902" t="s">
        <v>544</v>
      </c>
      <c r="B8" s="902"/>
      <c r="C8" s="902"/>
      <c r="D8" s="902"/>
      <c r="E8" s="902"/>
      <c r="F8" s="902"/>
    </row>
    <row r="9" spans="2:6" s="290" customFormat="1" ht="12.75">
      <c r="B9" s="292"/>
      <c r="C9" s="293"/>
      <c r="D9" s="294"/>
      <c r="F9" s="295" t="s">
        <v>1</v>
      </c>
    </row>
    <row r="10" spans="3:6" ht="12.75" customHeight="1">
      <c r="C10" s="298"/>
      <c r="D10" s="298"/>
      <c r="F10" s="300" t="s">
        <v>461</v>
      </c>
    </row>
    <row r="11" spans="1:6" ht="46.5" customHeight="1">
      <c r="A11" s="302" t="s">
        <v>599</v>
      </c>
      <c r="B11" s="302" t="s">
        <v>462</v>
      </c>
      <c r="C11" s="303" t="s">
        <v>546</v>
      </c>
      <c r="D11" s="303" t="s">
        <v>464</v>
      </c>
      <c r="E11" s="303" t="s">
        <v>2</v>
      </c>
      <c r="F11" s="303" t="s">
        <v>437</v>
      </c>
    </row>
    <row r="12" spans="1:8" s="305" customFormat="1" ht="12.75">
      <c r="A12" s="304">
        <v>1</v>
      </c>
      <c r="B12" s="303">
        <v>2</v>
      </c>
      <c r="C12" s="304">
        <v>3</v>
      </c>
      <c r="D12" s="304">
        <v>4</v>
      </c>
      <c r="E12" s="304">
        <v>5</v>
      </c>
      <c r="F12" s="304">
        <v>6</v>
      </c>
      <c r="H12" s="306"/>
    </row>
    <row r="13" spans="1:6" s="311" customFormat="1" ht="12.75">
      <c r="A13" s="307" t="s">
        <v>3</v>
      </c>
      <c r="B13" s="308" t="s">
        <v>4</v>
      </c>
      <c r="C13" s="309">
        <v>1150184036</v>
      </c>
      <c r="D13" s="309">
        <v>201190836</v>
      </c>
      <c r="E13" s="310">
        <v>17.492056027805972</v>
      </c>
      <c r="F13" s="309">
        <v>103281952</v>
      </c>
    </row>
    <row r="14" spans="1:6" s="311" customFormat="1" ht="12.75">
      <c r="A14" s="307" t="s">
        <v>5</v>
      </c>
      <c r="B14" s="308" t="s">
        <v>470</v>
      </c>
      <c r="C14" s="309">
        <v>670071986</v>
      </c>
      <c r="D14" s="309">
        <v>111662569</v>
      </c>
      <c r="E14" s="310">
        <v>16.66426463618791</v>
      </c>
      <c r="F14" s="309">
        <v>59264349</v>
      </c>
    </row>
    <row r="15" spans="1:6" s="311" customFormat="1" ht="12.75">
      <c r="A15" s="307" t="s">
        <v>603</v>
      </c>
      <c r="B15" s="308" t="s">
        <v>6</v>
      </c>
      <c r="C15" s="309">
        <v>573622150</v>
      </c>
      <c r="D15" s="309">
        <v>98962431</v>
      </c>
      <c r="E15" s="310">
        <v>17.25219833299673</v>
      </c>
      <c r="F15" s="309">
        <v>49067556</v>
      </c>
    </row>
    <row r="16" spans="1:6" s="311" customFormat="1" ht="12.75">
      <c r="A16" s="307" t="s">
        <v>7</v>
      </c>
      <c r="B16" s="308" t="s">
        <v>472</v>
      </c>
      <c r="C16" s="309">
        <v>570099125</v>
      </c>
      <c r="D16" s="309">
        <v>98962431</v>
      </c>
      <c r="E16" s="310">
        <v>17.358811241816937</v>
      </c>
      <c r="F16" s="309">
        <v>49067556</v>
      </c>
    </row>
    <row r="17" spans="1:6" s="305" customFormat="1" ht="12.75">
      <c r="A17" s="312" t="s">
        <v>605</v>
      </c>
      <c r="B17" s="313" t="s">
        <v>472</v>
      </c>
      <c r="C17" s="314">
        <v>569009515</v>
      </c>
      <c r="D17" s="314">
        <v>98962431</v>
      </c>
      <c r="E17" s="315">
        <v>17.392052046792223</v>
      </c>
      <c r="F17" s="314">
        <v>49067556</v>
      </c>
    </row>
    <row r="18" spans="1:6" s="311" customFormat="1" ht="12.75">
      <c r="A18" s="312" t="s">
        <v>8</v>
      </c>
      <c r="B18" s="316" t="s">
        <v>9</v>
      </c>
      <c r="C18" s="314">
        <v>303503889</v>
      </c>
      <c r="D18" s="314">
        <v>98962431</v>
      </c>
      <c r="E18" s="315">
        <v>32.606643468743165</v>
      </c>
      <c r="F18" s="314">
        <v>49067556</v>
      </c>
    </row>
    <row r="19" spans="1:6" s="321" customFormat="1" ht="26.25" customHeight="1">
      <c r="A19" s="317" t="s">
        <v>10</v>
      </c>
      <c r="B19" s="318" t="s">
        <v>11</v>
      </c>
      <c r="C19" s="319">
        <v>3203876</v>
      </c>
      <c r="D19" s="319">
        <v>4398933</v>
      </c>
      <c r="E19" s="320">
        <v>137.30035119960948</v>
      </c>
      <c r="F19" s="319">
        <v>0</v>
      </c>
    </row>
    <row r="20" spans="1:6" s="321" customFormat="1" ht="25.5">
      <c r="A20" s="322" t="s">
        <v>12</v>
      </c>
      <c r="B20" s="318" t="s">
        <v>13</v>
      </c>
      <c r="C20" s="319">
        <v>262765714</v>
      </c>
      <c r="D20" s="319">
        <v>59218293</v>
      </c>
      <c r="E20" s="320">
        <v>22.5365372439724</v>
      </c>
      <c r="F20" s="319">
        <v>31233481</v>
      </c>
    </row>
    <row r="21" spans="1:6" s="321" customFormat="1" ht="12.75">
      <c r="A21" s="317" t="s">
        <v>14</v>
      </c>
      <c r="B21" s="318" t="s">
        <v>15</v>
      </c>
      <c r="C21" s="319">
        <v>0</v>
      </c>
      <c r="D21" s="319">
        <v>35345205</v>
      </c>
      <c r="E21" s="320">
        <v>0</v>
      </c>
      <c r="F21" s="319">
        <v>17834075</v>
      </c>
    </row>
    <row r="22" spans="1:6" s="321" customFormat="1" ht="12.75" hidden="1">
      <c r="A22" s="304" t="s">
        <v>16</v>
      </c>
      <c r="B22" s="323" t="s">
        <v>17</v>
      </c>
      <c r="C22" s="314"/>
      <c r="D22" s="314"/>
      <c r="E22" s="310" t="e">
        <v>#DIV/0!</v>
      </c>
      <c r="F22" s="309">
        <v>0</v>
      </c>
    </row>
    <row r="23" spans="1:6" s="326" customFormat="1" ht="13.5">
      <c r="A23" s="324" t="s">
        <v>18</v>
      </c>
      <c r="B23" s="325" t="s">
        <v>488</v>
      </c>
      <c r="C23" s="309">
        <v>92734104</v>
      </c>
      <c r="D23" s="309">
        <v>12027162</v>
      </c>
      <c r="E23" s="310">
        <v>12.969513351851655</v>
      </c>
      <c r="F23" s="309">
        <v>9823959</v>
      </c>
    </row>
    <row r="24" spans="1:6" s="311" customFormat="1" ht="18" customHeight="1">
      <c r="A24" s="324" t="s">
        <v>638</v>
      </c>
      <c r="B24" s="327" t="s">
        <v>19</v>
      </c>
      <c r="C24" s="309">
        <v>90667859</v>
      </c>
      <c r="D24" s="309">
        <v>12027162</v>
      </c>
      <c r="E24" s="310">
        <v>13.26507776035607</v>
      </c>
      <c r="F24" s="309">
        <v>9823959</v>
      </c>
    </row>
    <row r="25" spans="1:6" s="305" customFormat="1" ht="12.75">
      <c r="A25" s="312" t="s">
        <v>20</v>
      </c>
      <c r="B25" s="313" t="s">
        <v>21</v>
      </c>
      <c r="C25" s="314">
        <v>90609729</v>
      </c>
      <c r="D25" s="314">
        <v>12026791</v>
      </c>
      <c r="E25" s="315">
        <v>13.273178424361031</v>
      </c>
      <c r="F25" s="314">
        <v>9823595</v>
      </c>
    </row>
    <row r="26" spans="1:6" s="305" customFormat="1" ht="12.75">
      <c r="A26" s="317" t="s">
        <v>22</v>
      </c>
      <c r="B26" s="328" t="s">
        <v>23</v>
      </c>
      <c r="C26" s="319">
        <v>26976732</v>
      </c>
      <c r="D26" s="319">
        <v>6391666</v>
      </c>
      <c r="E26" s="320">
        <v>23.693255357987766</v>
      </c>
      <c r="F26" s="319">
        <v>5221790</v>
      </c>
    </row>
    <row r="27" spans="1:6" s="305" customFormat="1" ht="12.75">
      <c r="A27" s="317" t="s">
        <v>24</v>
      </c>
      <c r="B27" s="328" t="s">
        <v>25</v>
      </c>
      <c r="C27" s="319">
        <v>12199649</v>
      </c>
      <c r="D27" s="319">
        <v>5311475</v>
      </c>
      <c r="E27" s="320">
        <v>43.53793293561151</v>
      </c>
      <c r="F27" s="319">
        <v>4308899</v>
      </c>
    </row>
    <row r="28" spans="1:6" s="305" customFormat="1" ht="12.75">
      <c r="A28" s="317" t="s">
        <v>26</v>
      </c>
      <c r="B28" s="328" t="s">
        <v>27</v>
      </c>
      <c r="C28" s="319">
        <v>1457125</v>
      </c>
      <c r="D28" s="319">
        <v>323650</v>
      </c>
      <c r="E28" s="320">
        <v>22.211546710131252</v>
      </c>
      <c r="F28" s="319">
        <v>292906</v>
      </c>
    </row>
    <row r="29" spans="1:6" s="305" customFormat="1" ht="12.75">
      <c r="A29" s="312" t="s">
        <v>28</v>
      </c>
      <c r="B29" s="313" t="s">
        <v>29</v>
      </c>
      <c r="C29" s="314">
        <v>4220</v>
      </c>
      <c r="D29" s="314">
        <v>9</v>
      </c>
      <c r="E29" s="315">
        <v>0.21327014218009477</v>
      </c>
      <c r="F29" s="314">
        <v>9</v>
      </c>
    </row>
    <row r="30" spans="1:6" s="305" customFormat="1" ht="12.75">
      <c r="A30" s="312" t="s">
        <v>30</v>
      </c>
      <c r="B30" s="313" t="s">
        <v>31</v>
      </c>
      <c r="C30" s="314">
        <v>35036</v>
      </c>
      <c r="D30" s="314">
        <v>362</v>
      </c>
      <c r="E30" s="315">
        <v>1.033222970658751</v>
      </c>
      <c r="F30" s="314">
        <v>355</v>
      </c>
    </row>
    <row r="31" spans="1:6" s="305" customFormat="1" ht="12.75">
      <c r="A31" s="324" t="s">
        <v>611</v>
      </c>
      <c r="B31" s="327" t="s">
        <v>32</v>
      </c>
      <c r="C31" s="309">
        <v>3715732</v>
      </c>
      <c r="D31" s="309">
        <v>672976</v>
      </c>
      <c r="E31" s="310">
        <v>18.11153226336022</v>
      </c>
      <c r="F31" s="309">
        <v>372834</v>
      </c>
    </row>
    <row r="32" spans="1:6" s="305" customFormat="1" ht="12.75">
      <c r="A32" s="307" t="s">
        <v>33</v>
      </c>
      <c r="B32" s="308" t="s">
        <v>478</v>
      </c>
      <c r="C32" s="309">
        <v>3267312</v>
      </c>
      <c r="D32" s="309">
        <v>605718</v>
      </c>
      <c r="E32" s="310">
        <v>18.538725410980035</v>
      </c>
      <c r="F32" s="309">
        <v>305576</v>
      </c>
    </row>
    <row r="33" spans="1:6" s="305" customFormat="1" ht="12.75">
      <c r="A33" s="312" t="s">
        <v>617</v>
      </c>
      <c r="B33" s="313" t="s">
        <v>478</v>
      </c>
      <c r="C33" s="314">
        <v>3267312</v>
      </c>
      <c r="D33" s="314">
        <v>605718</v>
      </c>
      <c r="E33" s="315">
        <v>18.538725410980035</v>
      </c>
      <c r="F33" s="314">
        <v>305576</v>
      </c>
    </row>
    <row r="34" spans="1:6" s="305" customFormat="1" ht="12.75">
      <c r="A34" s="317" t="s">
        <v>34</v>
      </c>
      <c r="B34" s="328" t="s">
        <v>479</v>
      </c>
      <c r="C34" s="319">
        <v>1173012</v>
      </c>
      <c r="D34" s="319">
        <v>605718</v>
      </c>
      <c r="E34" s="320">
        <v>51.637834907059776</v>
      </c>
      <c r="F34" s="319">
        <v>305576</v>
      </c>
    </row>
    <row r="35" spans="1:6" s="305" customFormat="1" ht="12.75" hidden="1">
      <c r="A35" s="329" t="s">
        <v>35</v>
      </c>
      <c r="B35" s="330" t="s">
        <v>480</v>
      </c>
      <c r="C35" s="331"/>
      <c r="D35" s="331">
        <v>0</v>
      </c>
      <c r="E35" s="310" t="e">
        <v>#DIV/0!</v>
      </c>
      <c r="F35" s="309">
        <v>0</v>
      </c>
    </row>
    <row r="36" spans="1:6" s="305" customFormat="1" ht="25.5">
      <c r="A36" s="332" t="s">
        <v>36</v>
      </c>
      <c r="B36" s="333" t="s">
        <v>485</v>
      </c>
      <c r="C36" s="309">
        <v>306000</v>
      </c>
      <c r="D36" s="309">
        <v>67258</v>
      </c>
      <c r="E36" s="310">
        <v>21.9797385620915</v>
      </c>
      <c r="F36" s="309">
        <v>67258</v>
      </c>
    </row>
    <row r="37" spans="1:6" s="305" customFormat="1" ht="12.75">
      <c r="A37" s="317" t="s">
        <v>37</v>
      </c>
      <c r="B37" s="328" t="s">
        <v>486</v>
      </c>
      <c r="C37" s="319">
        <v>36000</v>
      </c>
      <c r="D37" s="319">
        <v>67258</v>
      </c>
      <c r="E37" s="320">
        <v>186.82777777777778</v>
      </c>
      <c r="F37" s="319">
        <v>67258</v>
      </c>
    </row>
    <row r="38" spans="1:6" s="311" customFormat="1" ht="12.75">
      <c r="A38" s="324" t="s">
        <v>38</v>
      </c>
      <c r="B38" s="327" t="s">
        <v>39</v>
      </c>
      <c r="C38" s="334">
        <v>15917110</v>
      </c>
      <c r="D38" s="334">
        <v>4787630</v>
      </c>
      <c r="E38" s="310">
        <v>30.078512996391932</v>
      </c>
      <c r="F38" s="309">
        <v>2505243</v>
      </c>
    </row>
    <row r="39" spans="1:6" s="305" customFormat="1" ht="12.75">
      <c r="A39" s="312" t="s">
        <v>643</v>
      </c>
      <c r="B39" s="313" t="s">
        <v>40</v>
      </c>
      <c r="C39" s="314">
        <v>1409157</v>
      </c>
      <c r="D39" s="314">
        <v>1749501</v>
      </c>
      <c r="E39" s="315">
        <v>124.15231233993089</v>
      </c>
      <c r="F39" s="314">
        <v>875189</v>
      </c>
    </row>
    <row r="40" spans="1:6" s="305" customFormat="1" ht="12.75" hidden="1">
      <c r="A40" s="312" t="s">
        <v>41</v>
      </c>
      <c r="B40" s="316" t="s">
        <v>42</v>
      </c>
      <c r="C40" s="314"/>
      <c r="D40" s="314"/>
      <c r="E40" s="315" t="e">
        <v>#DIV/0!</v>
      </c>
      <c r="F40" s="314">
        <v>0</v>
      </c>
    </row>
    <row r="41" spans="1:6" s="305" customFormat="1" ht="31.5" customHeight="1" hidden="1">
      <c r="A41" s="312" t="s">
        <v>647</v>
      </c>
      <c r="B41" s="316" t="s">
        <v>43</v>
      </c>
      <c r="C41" s="314"/>
      <c r="D41" s="314"/>
      <c r="E41" s="315" t="e">
        <v>#DIV/0!</v>
      </c>
      <c r="F41" s="314">
        <v>0</v>
      </c>
    </row>
    <row r="42" spans="1:6" s="305" customFormat="1" ht="31.5" customHeight="1" hidden="1">
      <c r="A42" s="312" t="s">
        <v>650</v>
      </c>
      <c r="B42" s="316" t="s">
        <v>44</v>
      </c>
      <c r="C42" s="314"/>
      <c r="D42" s="314"/>
      <c r="E42" s="315" t="e">
        <v>#DIV/0!</v>
      </c>
      <c r="F42" s="314">
        <v>0</v>
      </c>
    </row>
    <row r="43" spans="1:6" s="305" customFormat="1" ht="25.5" hidden="1">
      <c r="A43" s="312" t="s">
        <v>45</v>
      </c>
      <c r="B43" s="335" t="s">
        <v>46</v>
      </c>
      <c r="C43" s="314"/>
      <c r="D43" s="314"/>
      <c r="E43" s="315" t="e">
        <v>#DIV/0!</v>
      </c>
      <c r="F43" s="314">
        <v>0</v>
      </c>
    </row>
    <row r="44" spans="1:6" s="305" customFormat="1" ht="12.75" hidden="1">
      <c r="A44" s="312" t="s">
        <v>652</v>
      </c>
      <c r="B44" s="316" t="s">
        <v>47</v>
      </c>
      <c r="C44" s="314"/>
      <c r="D44" s="314"/>
      <c r="E44" s="315" t="e">
        <v>#DIV/0!</v>
      </c>
      <c r="F44" s="314">
        <v>0</v>
      </c>
    </row>
    <row r="45" spans="1:6" s="305" customFormat="1" ht="25.5" hidden="1">
      <c r="A45" s="312" t="s">
        <v>48</v>
      </c>
      <c r="B45" s="335" t="s">
        <v>49</v>
      </c>
      <c r="C45" s="314"/>
      <c r="D45" s="314"/>
      <c r="E45" s="315" t="e">
        <v>#DIV/0!</v>
      </c>
      <c r="F45" s="314">
        <v>0</v>
      </c>
    </row>
    <row r="46" spans="1:6" s="305" customFormat="1" ht="15.75" customHeight="1" hidden="1">
      <c r="A46" s="312" t="s">
        <v>654</v>
      </c>
      <c r="B46" s="316" t="s">
        <v>50</v>
      </c>
      <c r="C46" s="314"/>
      <c r="D46" s="314"/>
      <c r="E46" s="315" t="e">
        <v>#DIV/0!</v>
      </c>
      <c r="F46" s="314">
        <v>0</v>
      </c>
    </row>
    <row r="47" spans="1:6" s="305" customFormat="1" ht="25.5" hidden="1">
      <c r="A47" s="312" t="s">
        <v>656</v>
      </c>
      <c r="B47" s="316" t="s">
        <v>51</v>
      </c>
      <c r="C47" s="314"/>
      <c r="D47" s="314"/>
      <c r="E47" s="315" t="e">
        <v>#DIV/0!</v>
      </c>
      <c r="F47" s="314">
        <v>0</v>
      </c>
    </row>
    <row r="48" spans="1:6" s="305" customFormat="1" ht="12.75" hidden="1">
      <c r="A48" s="312" t="s">
        <v>52</v>
      </c>
      <c r="B48" s="316" t="s">
        <v>53</v>
      </c>
      <c r="C48" s="314"/>
      <c r="D48" s="314"/>
      <c r="E48" s="315" t="e">
        <v>#DIV/0!</v>
      </c>
      <c r="F48" s="314">
        <v>0</v>
      </c>
    </row>
    <row r="49" spans="1:6" s="305" customFormat="1" ht="15" customHeight="1">
      <c r="A49" s="312" t="s">
        <v>660</v>
      </c>
      <c r="B49" s="313" t="s">
        <v>54</v>
      </c>
      <c r="C49" s="314">
        <v>3776533</v>
      </c>
      <c r="D49" s="314">
        <v>527858</v>
      </c>
      <c r="E49" s="315">
        <v>13.977317290753186</v>
      </c>
      <c r="F49" s="314">
        <v>238127</v>
      </c>
    </row>
    <row r="50" spans="1:6" s="305" customFormat="1" ht="12.75" hidden="1">
      <c r="A50" s="312" t="s">
        <v>55</v>
      </c>
      <c r="B50" s="316" t="s">
        <v>56</v>
      </c>
      <c r="C50" s="314"/>
      <c r="D50" s="314"/>
      <c r="E50" s="315" t="e">
        <v>#DIV/0!</v>
      </c>
      <c r="F50" s="314">
        <v>0</v>
      </c>
    </row>
    <row r="51" spans="1:6" s="305" customFormat="1" ht="12.75" hidden="1">
      <c r="A51" s="312" t="s">
        <v>57</v>
      </c>
      <c r="B51" s="316" t="s">
        <v>58</v>
      </c>
      <c r="C51" s="314"/>
      <c r="D51" s="314"/>
      <c r="E51" s="315" t="e">
        <v>#DIV/0!</v>
      </c>
      <c r="F51" s="314">
        <v>0</v>
      </c>
    </row>
    <row r="52" spans="1:6" s="305" customFormat="1" ht="12.75" hidden="1">
      <c r="A52" s="312" t="s">
        <v>684</v>
      </c>
      <c r="B52" s="316" t="s">
        <v>59</v>
      </c>
      <c r="C52" s="314"/>
      <c r="D52" s="314"/>
      <c r="E52" s="315" t="e">
        <v>#DIV/0!</v>
      </c>
      <c r="F52" s="314">
        <v>0</v>
      </c>
    </row>
    <row r="53" spans="1:6" s="305" customFormat="1" ht="12.75">
      <c r="A53" s="312" t="s">
        <v>686</v>
      </c>
      <c r="B53" s="313" t="s">
        <v>60</v>
      </c>
      <c r="C53" s="314">
        <v>2219271</v>
      </c>
      <c r="D53" s="314">
        <v>314653</v>
      </c>
      <c r="E53" s="315">
        <v>14.178214377604178</v>
      </c>
      <c r="F53" s="314">
        <v>165323</v>
      </c>
    </row>
    <row r="54" spans="1:6" s="305" customFormat="1" ht="12.75">
      <c r="A54" s="312" t="s">
        <v>61</v>
      </c>
      <c r="B54" s="313" t="s">
        <v>62</v>
      </c>
      <c r="C54" s="314">
        <v>6207549</v>
      </c>
      <c r="D54" s="314">
        <v>1613969</v>
      </c>
      <c r="E54" s="315">
        <v>26.00010084495507</v>
      </c>
      <c r="F54" s="314">
        <v>973332</v>
      </c>
    </row>
    <row r="55" spans="1:6" s="305" customFormat="1" ht="12.75">
      <c r="A55" s="336" t="s">
        <v>63</v>
      </c>
      <c r="B55" s="313" t="s">
        <v>64</v>
      </c>
      <c r="C55" s="314">
        <v>105520</v>
      </c>
      <c r="D55" s="314">
        <v>398279</v>
      </c>
      <c r="E55" s="315">
        <v>377.444086429113</v>
      </c>
      <c r="F55" s="314">
        <v>202396</v>
      </c>
    </row>
    <row r="56" spans="1:6" s="305" customFormat="1" ht="25.5">
      <c r="A56" s="312" t="s">
        <v>65</v>
      </c>
      <c r="B56" s="313" t="s">
        <v>66</v>
      </c>
      <c r="C56" s="314">
        <v>2247510</v>
      </c>
      <c r="D56" s="314">
        <v>581649</v>
      </c>
      <c r="E56" s="315">
        <v>25.87970687560901</v>
      </c>
      <c r="F56" s="314">
        <v>253272</v>
      </c>
    </row>
    <row r="57" spans="1:6" s="305" customFormat="1" ht="12.75" customHeight="1" hidden="1">
      <c r="A57" s="304" t="s">
        <v>67</v>
      </c>
      <c r="B57" s="323" t="s">
        <v>68</v>
      </c>
      <c r="C57" s="331"/>
      <c r="D57" s="331">
        <v>0</v>
      </c>
      <c r="E57" s="310" t="e">
        <v>#DIV/0!</v>
      </c>
      <c r="F57" s="309">
        <v>0</v>
      </c>
    </row>
    <row r="58" spans="1:6" s="305" customFormat="1" ht="12.75" customHeight="1" hidden="1">
      <c r="A58" s="304" t="s">
        <v>69</v>
      </c>
      <c r="B58" s="323" t="s">
        <v>70</v>
      </c>
      <c r="C58" s="331"/>
      <c r="D58" s="331">
        <v>0</v>
      </c>
      <c r="E58" s="310" t="e">
        <v>#DIV/0!</v>
      </c>
      <c r="F58" s="309">
        <v>0</v>
      </c>
    </row>
    <row r="59" spans="1:6" s="305" customFormat="1" ht="25.5" customHeight="1" hidden="1">
      <c r="A59" s="304" t="s">
        <v>71</v>
      </c>
      <c r="B59" s="323" t="s">
        <v>72</v>
      </c>
      <c r="C59" s="331"/>
      <c r="D59" s="331">
        <v>0</v>
      </c>
      <c r="E59" s="310" t="e">
        <v>#DIV/0!</v>
      </c>
      <c r="F59" s="309">
        <v>0</v>
      </c>
    </row>
    <row r="60" spans="1:6" s="305" customFormat="1" ht="27.75" customHeight="1" hidden="1">
      <c r="A60" s="304" t="s">
        <v>73</v>
      </c>
      <c r="B60" s="323" t="s">
        <v>74</v>
      </c>
      <c r="C60" s="331"/>
      <c r="D60" s="331">
        <v>0</v>
      </c>
      <c r="E60" s="310" t="e">
        <v>#DIV/0!</v>
      </c>
      <c r="F60" s="309">
        <v>0</v>
      </c>
    </row>
    <row r="61" spans="1:6" s="311" customFormat="1" ht="17.25" customHeight="1">
      <c r="A61" s="324" t="s">
        <v>75</v>
      </c>
      <c r="B61" s="325" t="s">
        <v>551</v>
      </c>
      <c r="C61" s="334">
        <v>81460407</v>
      </c>
      <c r="D61" s="334">
        <v>14523427</v>
      </c>
      <c r="E61" s="310">
        <v>17.82881713321172</v>
      </c>
      <c r="F61" s="309">
        <v>7395415</v>
      </c>
    </row>
    <row r="62" spans="1:6" s="311" customFormat="1" ht="17.25" customHeight="1">
      <c r="A62" s="324" t="s">
        <v>76</v>
      </c>
      <c r="B62" s="325" t="s">
        <v>492</v>
      </c>
      <c r="C62" s="334">
        <v>748823</v>
      </c>
      <c r="D62" s="334">
        <v>92785</v>
      </c>
      <c r="E62" s="310">
        <v>12.390778595208747</v>
      </c>
      <c r="F62" s="309">
        <v>56640</v>
      </c>
    </row>
    <row r="63" spans="1:6" s="311" customFormat="1" ht="12.75">
      <c r="A63" s="324" t="s">
        <v>77</v>
      </c>
      <c r="B63" s="327" t="s">
        <v>493</v>
      </c>
      <c r="C63" s="334">
        <v>381985710</v>
      </c>
      <c r="D63" s="334">
        <v>70124425</v>
      </c>
      <c r="E63" s="310">
        <v>18.357866057345444</v>
      </c>
      <c r="F63" s="309">
        <v>34060305</v>
      </c>
    </row>
    <row r="64" spans="1:6" s="311" customFormat="1" ht="18" customHeight="1">
      <c r="A64" s="324" t="s">
        <v>696</v>
      </c>
      <c r="B64" s="327" t="s">
        <v>78</v>
      </c>
      <c r="C64" s="334">
        <v>366828711</v>
      </c>
      <c r="D64" s="334">
        <v>69580814</v>
      </c>
      <c r="E64" s="310">
        <v>18.968202846041677</v>
      </c>
      <c r="F64" s="309">
        <v>33759134</v>
      </c>
    </row>
    <row r="65" spans="1:6" s="305" customFormat="1" ht="25.5">
      <c r="A65" s="312" t="s">
        <v>79</v>
      </c>
      <c r="B65" s="313" t="s">
        <v>80</v>
      </c>
      <c r="C65" s="314">
        <v>262322506</v>
      </c>
      <c r="D65" s="314">
        <v>61550925</v>
      </c>
      <c r="E65" s="315">
        <v>23.46383691531218</v>
      </c>
      <c r="F65" s="314">
        <v>29217696</v>
      </c>
    </row>
    <row r="66" spans="1:6" s="311" customFormat="1" ht="12.75">
      <c r="A66" s="302" t="s">
        <v>81</v>
      </c>
      <c r="B66" s="316" t="s">
        <v>82</v>
      </c>
      <c r="C66" s="314">
        <v>19068235</v>
      </c>
      <c r="D66" s="314">
        <v>4195699</v>
      </c>
      <c r="E66" s="315">
        <v>22.003604423796958</v>
      </c>
      <c r="F66" s="314">
        <v>1626267</v>
      </c>
    </row>
    <row r="67" spans="1:6" s="311" customFormat="1" ht="25.5" hidden="1">
      <c r="A67" s="337" t="s">
        <v>83</v>
      </c>
      <c r="B67" s="318" t="s">
        <v>84</v>
      </c>
      <c r="C67" s="319"/>
      <c r="D67" s="319"/>
      <c r="E67" s="315" t="e">
        <v>#DIV/0!</v>
      </c>
      <c r="F67" s="314">
        <v>0</v>
      </c>
    </row>
    <row r="68" spans="1:6" s="311" customFormat="1" ht="25.5" hidden="1">
      <c r="A68" s="337" t="s">
        <v>85</v>
      </c>
      <c r="B68" s="318" t="s">
        <v>86</v>
      </c>
      <c r="C68" s="319"/>
      <c r="D68" s="319"/>
      <c r="E68" s="315" t="e">
        <v>#DIV/0!</v>
      </c>
      <c r="F68" s="314">
        <v>0</v>
      </c>
    </row>
    <row r="69" spans="1:6" s="311" customFormat="1" ht="25.5" hidden="1">
      <c r="A69" s="337" t="s">
        <v>87</v>
      </c>
      <c r="B69" s="318" t="s">
        <v>88</v>
      </c>
      <c r="C69" s="319"/>
      <c r="D69" s="319"/>
      <c r="E69" s="315" t="e">
        <v>#DIV/0!</v>
      </c>
      <c r="F69" s="314">
        <v>0</v>
      </c>
    </row>
    <row r="70" spans="1:6" s="311" customFormat="1" ht="42" customHeight="1" hidden="1">
      <c r="A70" s="337" t="s">
        <v>89</v>
      </c>
      <c r="B70" s="318" t="s">
        <v>90</v>
      </c>
      <c r="C70" s="319"/>
      <c r="D70" s="319"/>
      <c r="E70" s="315" t="e">
        <v>#DIV/0!</v>
      </c>
      <c r="F70" s="314">
        <v>0</v>
      </c>
    </row>
    <row r="71" spans="1:6" s="311" customFormat="1" ht="12.75" hidden="1">
      <c r="A71" s="337" t="s">
        <v>91</v>
      </c>
      <c r="B71" s="318" t="s">
        <v>92</v>
      </c>
      <c r="C71" s="319"/>
      <c r="D71" s="319"/>
      <c r="E71" s="315" t="e">
        <v>#DIV/0!</v>
      </c>
      <c r="F71" s="314">
        <v>0</v>
      </c>
    </row>
    <row r="72" spans="1:6" s="311" customFormat="1" ht="38.25" hidden="1">
      <c r="A72" s="337" t="s">
        <v>93</v>
      </c>
      <c r="B72" s="318" t="s">
        <v>94</v>
      </c>
      <c r="C72" s="319"/>
      <c r="D72" s="319"/>
      <c r="E72" s="315" t="e">
        <v>#DIV/0!</v>
      </c>
      <c r="F72" s="314">
        <v>0</v>
      </c>
    </row>
    <row r="73" spans="1:6" s="311" customFormat="1" ht="38.25" hidden="1">
      <c r="A73" s="337" t="s">
        <v>95</v>
      </c>
      <c r="B73" s="318" t="s">
        <v>96</v>
      </c>
      <c r="C73" s="319"/>
      <c r="D73" s="319"/>
      <c r="E73" s="315" t="e">
        <v>#DIV/0!</v>
      </c>
      <c r="F73" s="314">
        <v>0</v>
      </c>
    </row>
    <row r="74" spans="1:6" s="311" customFormat="1" ht="25.5" hidden="1">
      <c r="A74" s="337" t="s">
        <v>97</v>
      </c>
      <c r="B74" s="318" t="s">
        <v>98</v>
      </c>
      <c r="C74" s="319"/>
      <c r="D74" s="319"/>
      <c r="E74" s="315" t="e">
        <v>#DIV/0!</v>
      </c>
      <c r="F74" s="314">
        <v>0</v>
      </c>
    </row>
    <row r="75" spans="1:6" s="311" customFormat="1" ht="12.75" hidden="1">
      <c r="A75" s="337" t="s">
        <v>99</v>
      </c>
      <c r="B75" s="318" t="s">
        <v>100</v>
      </c>
      <c r="C75" s="319"/>
      <c r="D75" s="319"/>
      <c r="E75" s="315" t="e">
        <v>#DIV/0!</v>
      </c>
      <c r="F75" s="314">
        <v>0</v>
      </c>
    </row>
    <row r="76" spans="1:6" s="311" customFormat="1" ht="25.5">
      <c r="A76" s="302" t="s">
        <v>101</v>
      </c>
      <c r="B76" s="316" t="s">
        <v>102</v>
      </c>
      <c r="C76" s="314">
        <v>156283038</v>
      </c>
      <c r="D76" s="314">
        <v>39590296</v>
      </c>
      <c r="E76" s="315">
        <v>25.332433069288047</v>
      </c>
      <c r="F76" s="314">
        <v>19923678</v>
      </c>
    </row>
    <row r="77" spans="1:6" s="311" customFormat="1" ht="12.75" hidden="1">
      <c r="A77" s="337" t="s">
        <v>103</v>
      </c>
      <c r="B77" s="318" t="s">
        <v>104</v>
      </c>
      <c r="C77" s="319"/>
      <c r="D77" s="319"/>
      <c r="E77" s="315" t="e">
        <v>#DIV/0!</v>
      </c>
      <c r="F77" s="314">
        <v>0</v>
      </c>
    </row>
    <row r="78" spans="1:6" s="311" customFormat="1" ht="12.75" hidden="1">
      <c r="A78" s="337" t="s">
        <v>105</v>
      </c>
      <c r="B78" s="318" t="s">
        <v>106</v>
      </c>
      <c r="C78" s="319"/>
      <c r="D78" s="319"/>
      <c r="E78" s="315" t="e">
        <v>#DIV/0!</v>
      </c>
      <c r="F78" s="314">
        <v>0</v>
      </c>
    </row>
    <row r="79" spans="1:6" s="311" customFormat="1" ht="25.5" hidden="1">
      <c r="A79" s="337" t="s">
        <v>107</v>
      </c>
      <c r="B79" s="318" t="s">
        <v>108</v>
      </c>
      <c r="C79" s="319"/>
      <c r="D79" s="319"/>
      <c r="E79" s="315" t="e">
        <v>#DIV/0!</v>
      </c>
      <c r="F79" s="314">
        <v>0</v>
      </c>
    </row>
    <row r="80" spans="1:6" s="311" customFormat="1" ht="63.75" hidden="1">
      <c r="A80" s="337" t="s">
        <v>109</v>
      </c>
      <c r="B80" s="318" t="s">
        <v>110</v>
      </c>
      <c r="C80" s="319"/>
      <c r="D80" s="319"/>
      <c r="E80" s="315" t="e">
        <v>#DIV/0!</v>
      </c>
      <c r="F80" s="314">
        <v>0</v>
      </c>
    </row>
    <row r="81" spans="1:6" s="311" customFormat="1" ht="51.75" customHeight="1" hidden="1">
      <c r="A81" s="337" t="s">
        <v>111</v>
      </c>
      <c r="B81" s="318" t="s">
        <v>112</v>
      </c>
      <c r="C81" s="319"/>
      <c r="D81" s="319"/>
      <c r="E81" s="315" t="e">
        <v>#DIV/0!</v>
      </c>
      <c r="F81" s="314">
        <v>0</v>
      </c>
    </row>
    <row r="82" spans="1:6" s="311" customFormat="1" ht="39.75" customHeight="1" hidden="1">
      <c r="A82" s="337" t="s">
        <v>113</v>
      </c>
      <c r="B82" s="318" t="s">
        <v>114</v>
      </c>
      <c r="C82" s="319"/>
      <c r="D82" s="319"/>
      <c r="E82" s="315" t="e">
        <v>#DIV/0!</v>
      </c>
      <c r="F82" s="314">
        <v>0</v>
      </c>
    </row>
    <row r="83" spans="1:6" s="311" customFormat="1" ht="12.75" hidden="1">
      <c r="A83" s="337" t="s">
        <v>115</v>
      </c>
      <c r="B83" s="318" t="s">
        <v>116</v>
      </c>
      <c r="C83" s="319"/>
      <c r="D83" s="319"/>
      <c r="E83" s="315" t="e">
        <v>#DIV/0!</v>
      </c>
      <c r="F83" s="314">
        <v>0</v>
      </c>
    </row>
    <row r="84" spans="1:6" s="311" customFormat="1" ht="16.5" customHeight="1" hidden="1">
      <c r="A84" s="337" t="s">
        <v>117</v>
      </c>
      <c r="B84" s="318" t="s">
        <v>118</v>
      </c>
      <c r="C84" s="319"/>
      <c r="D84" s="319"/>
      <c r="E84" s="315" t="e">
        <v>#DIV/0!</v>
      </c>
      <c r="F84" s="314">
        <v>0</v>
      </c>
    </row>
    <row r="85" spans="1:6" s="311" customFormat="1" ht="12.75" hidden="1">
      <c r="A85" s="337" t="s">
        <v>119</v>
      </c>
      <c r="B85" s="318" t="s">
        <v>120</v>
      </c>
      <c r="C85" s="319"/>
      <c r="D85" s="319"/>
      <c r="E85" s="315" t="e">
        <v>#DIV/0!</v>
      </c>
      <c r="F85" s="314">
        <v>0</v>
      </c>
    </row>
    <row r="86" spans="1:6" s="311" customFormat="1" ht="38.25">
      <c r="A86" s="302" t="s">
        <v>121</v>
      </c>
      <c r="B86" s="316" t="s">
        <v>122</v>
      </c>
      <c r="C86" s="314">
        <v>4337396</v>
      </c>
      <c r="D86" s="314">
        <v>1512585</v>
      </c>
      <c r="E86" s="315">
        <v>34.87311280777683</v>
      </c>
      <c r="F86" s="314">
        <v>584542</v>
      </c>
    </row>
    <row r="87" spans="1:6" s="311" customFormat="1" ht="25.5">
      <c r="A87" s="302" t="s">
        <v>123</v>
      </c>
      <c r="B87" s="316" t="s">
        <v>124</v>
      </c>
      <c r="C87" s="314">
        <v>51510427</v>
      </c>
      <c r="D87" s="314">
        <v>11856750</v>
      </c>
      <c r="E87" s="315">
        <v>23.018155139735104</v>
      </c>
      <c r="F87" s="314">
        <v>5549477</v>
      </c>
    </row>
    <row r="88" spans="1:6" s="311" customFormat="1" ht="31.5" customHeight="1">
      <c r="A88" s="302" t="s">
        <v>125</v>
      </c>
      <c r="B88" s="316" t="s">
        <v>126</v>
      </c>
      <c r="C88" s="314">
        <v>4073827</v>
      </c>
      <c r="D88" s="314">
        <v>4395595</v>
      </c>
      <c r="E88" s="315">
        <v>107.89842082150274</v>
      </c>
      <c r="F88" s="314">
        <v>1533732</v>
      </c>
    </row>
    <row r="89" spans="1:6" s="305" customFormat="1" ht="25.5">
      <c r="A89" s="302" t="s">
        <v>127</v>
      </c>
      <c r="B89" s="313" t="s">
        <v>128</v>
      </c>
      <c r="C89" s="314">
        <v>2476193</v>
      </c>
      <c r="D89" s="314">
        <v>36206</v>
      </c>
      <c r="E89" s="315">
        <v>1.4621638943329538</v>
      </c>
      <c r="F89" s="314">
        <v>36206</v>
      </c>
    </row>
    <row r="90" spans="1:6" s="311" customFormat="1" ht="12.75" hidden="1">
      <c r="A90" s="302" t="s">
        <v>129</v>
      </c>
      <c r="B90" s="316" t="s">
        <v>130</v>
      </c>
      <c r="C90" s="314"/>
      <c r="D90" s="314">
        <v>0</v>
      </c>
      <c r="E90" s="315">
        <v>0</v>
      </c>
      <c r="F90" s="314">
        <v>0</v>
      </c>
    </row>
    <row r="91" spans="1:6" s="311" customFormat="1" ht="47.25" customHeight="1">
      <c r="A91" s="302" t="s">
        <v>131</v>
      </c>
      <c r="B91" s="316" t="s">
        <v>132</v>
      </c>
      <c r="C91" s="314">
        <v>1063918</v>
      </c>
      <c r="D91" s="314">
        <v>36206</v>
      </c>
      <c r="E91" s="315">
        <v>3.4030818164557797</v>
      </c>
      <c r="F91" s="314">
        <v>36206</v>
      </c>
    </row>
    <row r="92" spans="1:6" s="311" customFormat="1" ht="25.5">
      <c r="A92" s="302" t="s">
        <v>133</v>
      </c>
      <c r="B92" s="316" t="s">
        <v>134</v>
      </c>
      <c r="C92" s="314">
        <v>601737</v>
      </c>
      <c r="D92" s="314">
        <v>0</v>
      </c>
      <c r="E92" s="315">
        <v>0</v>
      </c>
      <c r="F92" s="314">
        <v>0</v>
      </c>
    </row>
    <row r="93" spans="1:6" s="305" customFormat="1" ht="38.25">
      <c r="A93" s="302" t="s">
        <v>135</v>
      </c>
      <c r="B93" s="313" t="s">
        <v>136</v>
      </c>
      <c r="C93" s="314">
        <v>69228740</v>
      </c>
      <c r="D93" s="314">
        <v>6398535</v>
      </c>
      <c r="E93" s="315">
        <v>9.242599244186735</v>
      </c>
      <c r="F93" s="314">
        <v>4135497</v>
      </c>
    </row>
    <row r="94" spans="1:6" s="311" customFormat="1" ht="25.5">
      <c r="A94" s="302" t="s">
        <v>137</v>
      </c>
      <c r="B94" s="316" t="s">
        <v>138</v>
      </c>
      <c r="C94" s="314">
        <v>52019543</v>
      </c>
      <c r="D94" s="314">
        <v>5885920</v>
      </c>
      <c r="E94" s="315">
        <v>11.314824507397153</v>
      </c>
      <c r="F94" s="314">
        <v>3736940</v>
      </c>
    </row>
    <row r="95" spans="1:6" s="311" customFormat="1" ht="38.25">
      <c r="A95" s="337" t="s">
        <v>139</v>
      </c>
      <c r="B95" s="318" t="s">
        <v>140</v>
      </c>
      <c r="C95" s="319">
        <v>13824091</v>
      </c>
      <c r="D95" s="319">
        <v>2483545</v>
      </c>
      <c r="E95" s="320">
        <v>17.965340361257752</v>
      </c>
      <c r="F95" s="319">
        <v>1143877</v>
      </c>
    </row>
    <row r="96" spans="1:6" s="311" customFormat="1" ht="38.25">
      <c r="A96" s="337" t="s">
        <v>141</v>
      </c>
      <c r="B96" s="318" t="s">
        <v>142</v>
      </c>
      <c r="C96" s="319">
        <v>23617973</v>
      </c>
      <c r="D96" s="319">
        <v>3402375</v>
      </c>
      <c r="E96" s="320">
        <v>14.405872172010698</v>
      </c>
      <c r="F96" s="319">
        <v>2593063</v>
      </c>
    </row>
    <row r="97" spans="1:6" s="311" customFormat="1" ht="32.25" customHeight="1">
      <c r="A97" s="302" t="s">
        <v>143</v>
      </c>
      <c r="B97" s="316" t="s">
        <v>144</v>
      </c>
      <c r="C97" s="314">
        <v>6730671</v>
      </c>
      <c r="D97" s="314">
        <v>512615</v>
      </c>
      <c r="E97" s="320">
        <v>7.616105437333068</v>
      </c>
      <c r="F97" s="314">
        <v>398557</v>
      </c>
    </row>
    <row r="98" spans="1:6" s="311" customFormat="1" ht="48" customHeight="1">
      <c r="A98" s="337" t="s">
        <v>145</v>
      </c>
      <c r="B98" s="318" t="s">
        <v>146</v>
      </c>
      <c r="C98" s="319">
        <v>3670191</v>
      </c>
      <c r="D98" s="319">
        <v>346858</v>
      </c>
      <c r="E98" s="320">
        <v>9.450679814756235</v>
      </c>
      <c r="F98" s="319">
        <v>264570</v>
      </c>
    </row>
    <row r="99" spans="1:6" s="311" customFormat="1" ht="55.5" customHeight="1">
      <c r="A99" s="337" t="s">
        <v>147</v>
      </c>
      <c r="B99" s="318" t="s">
        <v>148</v>
      </c>
      <c r="C99" s="319">
        <v>2206613</v>
      </c>
      <c r="D99" s="319">
        <v>165757</v>
      </c>
      <c r="E99" s="320">
        <v>7.51182921518182</v>
      </c>
      <c r="F99" s="319">
        <v>133987</v>
      </c>
    </row>
    <row r="100" spans="1:6" s="311" customFormat="1" ht="32.25" customHeight="1">
      <c r="A100" s="302" t="s">
        <v>149</v>
      </c>
      <c r="B100" s="316" t="s">
        <v>150</v>
      </c>
      <c r="C100" s="314">
        <v>7936829</v>
      </c>
      <c r="D100" s="314">
        <v>1595148</v>
      </c>
      <c r="E100" s="315">
        <v>20.098051753414367</v>
      </c>
      <c r="F100" s="314">
        <v>369735</v>
      </c>
    </row>
    <row r="101" spans="1:6" s="311" customFormat="1" ht="12.75">
      <c r="A101" s="302" t="s">
        <v>151</v>
      </c>
      <c r="B101" s="316" t="s">
        <v>152</v>
      </c>
      <c r="C101" s="314">
        <v>69141</v>
      </c>
      <c r="D101" s="314">
        <v>739470</v>
      </c>
      <c r="E101" s="315">
        <v>1069.5101314704734</v>
      </c>
      <c r="F101" s="314">
        <v>369735</v>
      </c>
    </row>
    <row r="102" spans="1:6" s="311" customFormat="1" ht="32.25" customHeight="1">
      <c r="A102" s="302" t="s">
        <v>153</v>
      </c>
      <c r="B102" s="316" t="s">
        <v>154</v>
      </c>
      <c r="C102" s="314">
        <v>0</v>
      </c>
      <c r="D102" s="314">
        <v>855678</v>
      </c>
      <c r="E102" s="315">
        <v>0</v>
      </c>
      <c r="F102" s="314">
        <v>0</v>
      </c>
    </row>
    <row r="103" spans="1:6" s="311" customFormat="1" ht="12.75">
      <c r="A103" s="338" t="s">
        <v>698</v>
      </c>
      <c r="B103" s="327" t="s">
        <v>155</v>
      </c>
      <c r="C103" s="334">
        <v>13129072</v>
      </c>
      <c r="D103" s="334">
        <v>543611</v>
      </c>
      <c r="E103" s="310">
        <v>4.1405135107797415</v>
      </c>
      <c r="F103" s="309">
        <v>301171</v>
      </c>
    </row>
    <row r="104" spans="1:6" s="305" customFormat="1" ht="12" customHeight="1">
      <c r="A104" s="302" t="s">
        <v>156</v>
      </c>
      <c r="B104" s="313" t="s">
        <v>157</v>
      </c>
      <c r="C104" s="314">
        <v>157543</v>
      </c>
      <c r="D104" s="314">
        <v>31297</v>
      </c>
      <c r="E104" s="315">
        <v>19.86568746310531</v>
      </c>
      <c r="F104" s="314">
        <v>10083</v>
      </c>
    </row>
    <row r="105" spans="1:6" s="305" customFormat="1" ht="25.5" hidden="1">
      <c r="A105" s="339" t="s">
        <v>158</v>
      </c>
      <c r="B105" s="340" t="s">
        <v>159</v>
      </c>
      <c r="C105" s="341"/>
      <c r="D105" s="341"/>
      <c r="E105" s="342" t="e">
        <v>#DIV/0!</v>
      </c>
      <c r="F105" s="314">
        <v>0</v>
      </c>
    </row>
    <row r="106" spans="1:6" s="305" customFormat="1" ht="12.75" hidden="1">
      <c r="A106" s="343" t="s">
        <v>160</v>
      </c>
      <c r="B106" s="344" t="s">
        <v>161</v>
      </c>
      <c r="C106" s="345"/>
      <c r="D106" s="345"/>
      <c r="E106" s="342" t="e">
        <v>#DIV/0!</v>
      </c>
      <c r="F106" s="314">
        <v>0</v>
      </c>
    </row>
    <row r="107" spans="1:6" s="305" customFormat="1" ht="25.5" hidden="1">
      <c r="A107" s="339" t="s">
        <v>162</v>
      </c>
      <c r="B107" s="340" t="s">
        <v>163</v>
      </c>
      <c r="C107" s="341"/>
      <c r="D107" s="341"/>
      <c r="E107" s="342" t="e">
        <v>#DIV/0!</v>
      </c>
      <c r="F107" s="314">
        <v>0</v>
      </c>
    </row>
    <row r="108" spans="1:6" s="305" customFormat="1" ht="12.75" hidden="1">
      <c r="A108" s="343" t="s">
        <v>164</v>
      </c>
      <c r="B108" s="344" t="s">
        <v>161</v>
      </c>
      <c r="C108" s="345"/>
      <c r="D108" s="345"/>
      <c r="E108" s="342" t="e">
        <v>#DIV/0!</v>
      </c>
      <c r="F108" s="314">
        <v>0</v>
      </c>
    </row>
    <row r="109" spans="1:6" s="305" customFormat="1" ht="12.75">
      <c r="A109" s="302" t="s">
        <v>165</v>
      </c>
      <c r="B109" s="313" t="s">
        <v>166</v>
      </c>
      <c r="C109" s="314">
        <v>11864333</v>
      </c>
      <c r="D109" s="314">
        <v>512314</v>
      </c>
      <c r="E109" s="315">
        <v>4.318101995282837</v>
      </c>
      <c r="F109" s="314">
        <v>291088</v>
      </c>
    </row>
    <row r="110" spans="1:6" s="305" customFormat="1" ht="12.75" hidden="1">
      <c r="A110" s="339" t="s">
        <v>167</v>
      </c>
      <c r="B110" s="340" t="s">
        <v>168</v>
      </c>
      <c r="C110" s="341"/>
      <c r="D110" s="341"/>
      <c r="E110" s="342" t="e">
        <v>#DIV/0!</v>
      </c>
      <c r="F110" s="309">
        <v>0</v>
      </c>
    </row>
    <row r="111" spans="1:6" s="305" customFormat="1" ht="12.75" hidden="1">
      <c r="A111" s="339" t="s">
        <v>169</v>
      </c>
      <c r="B111" s="340" t="s">
        <v>170</v>
      </c>
      <c r="C111" s="341"/>
      <c r="D111" s="341"/>
      <c r="E111" s="342" t="e">
        <v>#DIV/0!</v>
      </c>
      <c r="F111" s="309">
        <v>0</v>
      </c>
    </row>
    <row r="112" spans="1:6" s="305" customFormat="1" ht="12.75" hidden="1">
      <c r="A112" s="339" t="s">
        <v>171</v>
      </c>
      <c r="B112" s="340" t="s">
        <v>172</v>
      </c>
      <c r="C112" s="341"/>
      <c r="D112" s="341"/>
      <c r="E112" s="342" t="e">
        <v>#DIV/0!</v>
      </c>
      <c r="F112" s="309">
        <v>0</v>
      </c>
    </row>
    <row r="113" spans="1:6" s="305" customFormat="1" ht="12.75" hidden="1">
      <c r="A113" s="339" t="s">
        <v>173</v>
      </c>
      <c r="B113" s="340" t="s">
        <v>174</v>
      </c>
      <c r="C113" s="341"/>
      <c r="D113" s="341"/>
      <c r="E113" s="342" t="e">
        <v>#DIV/0!</v>
      </c>
      <c r="F113" s="309">
        <v>0</v>
      </c>
    </row>
    <row r="114" spans="1:6" s="305" customFormat="1" ht="12.75" hidden="1">
      <c r="A114" s="339" t="s">
        <v>175</v>
      </c>
      <c r="B114" s="340" t="s">
        <v>176</v>
      </c>
      <c r="C114" s="341"/>
      <c r="D114" s="341"/>
      <c r="E114" s="342" t="e">
        <v>#DIV/0!</v>
      </c>
      <c r="F114" s="309">
        <v>0</v>
      </c>
    </row>
    <row r="115" spans="1:6" s="305" customFormat="1" ht="12.75" hidden="1">
      <c r="A115" s="302" t="s">
        <v>177</v>
      </c>
      <c r="B115" s="313" t="s">
        <v>178</v>
      </c>
      <c r="C115" s="314"/>
      <c r="D115" s="314">
        <v>0</v>
      </c>
      <c r="E115" s="315" t="e">
        <v>#DIV/0!</v>
      </c>
      <c r="F115" s="309">
        <v>0</v>
      </c>
    </row>
    <row r="116" spans="1:6" s="311" customFormat="1" ht="25.5" hidden="1">
      <c r="A116" s="302" t="s">
        <v>179</v>
      </c>
      <c r="B116" s="316" t="s">
        <v>180</v>
      </c>
      <c r="C116" s="314"/>
      <c r="D116" s="314"/>
      <c r="E116" s="315" t="e">
        <v>#DIV/0!</v>
      </c>
      <c r="F116" s="309">
        <v>0</v>
      </c>
    </row>
    <row r="117" spans="1:6" s="311" customFormat="1" ht="25.5" hidden="1">
      <c r="A117" s="337" t="s">
        <v>181</v>
      </c>
      <c r="B117" s="318" t="s">
        <v>182</v>
      </c>
      <c r="C117" s="319"/>
      <c r="D117" s="319"/>
      <c r="E117" s="315" t="e">
        <v>#DIV/0!</v>
      </c>
      <c r="F117" s="309">
        <v>0</v>
      </c>
    </row>
    <row r="118" spans="1:6" s="311" customFormat="1" ht="25.5" hidden="1">
      <c r="A118" s="337" t="s">
        <v>183</v>
      </c>
      <c r="B118" s="318" t="s">
        <v>184</v>
      </c>
      <c r="C118" s="319"/>
      <c r="D118" s="319"/>
      <c r="E118" s="315" t="e">
        <v>#DIV/0!</v>
      </c>
      <c r="F118" s="309">
        <v>0</v>
      </c>
    </row>
    <row r="119" spans="1:6" s="311" customFormat="1" ht="25.5" hidden="1">
      <c r="A119" s="337" t="s">
        <v>185</v>
      </c>
      <c r="B119" s="318" t="s">
        <v>186</v>
      </c>
      <c r="C119" s="319"/>
      <c r="D119" s="319"/>
      <c r="E119" s="315" t="e">
        <v>#DIV/0!</v>
      </c>
      <c r="F119" s="309">
        <v>0</v>
      </c>
    </row>
    <row r="120" spans="1:6" s="311" customFormat="1" ht="12.75" hidden="1">
      <c r="A120" s="302" t="s">
        <v>187</v>
      </c>
      <c r="B120" s="316" t="s">
        <v>188</v>
      </c>
      <c r="C120" s="314"/>
      <c r="D120" s="314">
        <v>0</v>
      </c>
      <c r="E120" s="315" t="e">
        <v>#DIV/0!</v>
      </c>
      <c r="F120" s="309">
        <v>0</v>
      </c>
    </row>
    <row r="121" spans="1:6" s="311" customFormat="1" ht="25.5" hidden="1">
      <c r="A121" s="337" t="s">
        <v>189</v>
      </c>
      <c r="B121" s="318" t="s">
        <v>190</v>
      </c>
      <c r="C121" s="319"/>
      <c r="D121" s="319"/>
      <c r="E121" s="315" t="e">
        <v>#DIV/0!</v>
      </c>
      <c r="F121" s="309">
        <v>0</v>
      </c>
    </row>
    <row r="122" spans="1:6" s="311" customFormat="1" ht="25.5" hidden="1">
      <c r="A122" s="337" t="s">
        <v>191</v>
      </c>
      <c r="B122" s="318" t="s">
        <v>192</v>
      </c>
      <c r="C122" s="319"/>
      <c r="D122" s="319">
        <v>0</v>
      </c>
      <c r="E122" s="315" t="e">
        <v>#DIV/0!</v>
      </c>
      <c r="F122" s="309">
        <v>0</v>
      </c>
    </row>
    <row r="123" spans="1:6" s="311" customFormat="1" ht="25.5" hidden="1">
      <c r="A123" s="337" t="s">
        <v>193</v>
      </c>
      <c r="B123" s="318" t="s">
        <v>194</v>
      </c>
      <c r="C123" s="319"/>
      <c r="D123" s="319">
        <v>0</v>
      </c>
      <c r="E123" s="315" t="e">
        <v>#DIV/0!</v>
      </c>
      <c r="F123" s="309">
        <v>0</v>
      </c>
    </row>
    <row r="124" spans="1:6" s="305" customFormat="1" ht="0.75" customHeight="1" hidden="1">
      <c r="A124" s="302" t="s">
        <v>195</v>
      </c>
      <c r="B124" s="313" t="s">
        <v>196</v>
      </c>
      <c r="C124" s="314"/>
      <c r="D124" s="314">
        <v>0</v>
      </c>
      <c r="E124" s="315">
        <v>0</v>
      </c>
      <c r="F124" s="309">
        <v>0</v>
      </c>
    </row>
    <row r="125" spans="1:6" s="311" customFormat="1" ht="37.5" customHeight="1" hidden="1">
      <c r="A125" s="302" t="s">
        <v>197</v>
      </c>
      <c r="B125" s="316" t="s">
        <v>198</v>
      </c>
      <c r="C125" s="314"/>
      <c r="D125" s="314">
        <v>0</v>
      </c>
      <c r="E125" s="315">
        <v>0</v>
      </c>
      <c r="F125" s="309">
        <v>0</v>
      </c>
    </row>
    <row r="126" spans="1:6" s="311" customFormat="1" ht="25.5" hidden="1">
      <c r="A126" s="346" t="s">
        <v>199</v>
      </c>
      <c r="B126" s="323" t="s">
        <v>200</v>
      </c>
      <c r="C126" s="331"/>
      <c r="D126" s="331"/>
      <c r="E126" s="310" t="e">
        <v>#DIV/0!</v>
      </c>
      <c r="F126" s="309">
        <v>0</v>
      </c>
    </row>
    <row r="127" spans="1:7" s="305" customFormat="1" ht="12.75">
      <c r="A127" s="347" t="s">
        <v>201</v>
      </c>
      <c r="B127" s="327" t="s">
        <v>202</v>
      </c>
      <c r="C127" s="334">
        <v>1363606291</v>
      </c>
      <c r="D127" s="334">
        <v>182606949</v>
      </c>
      <c r="E127" s="310">
        <v>13.391471585693937</v>
      </c>
      <c r="F127" s="309">
        <v>99426651</v>
      </c>
      <c r="G127" s="306">
        <f>D127-D138</f>
        <v>0</v>
      </c>
    </row>
    <row r="128" spans="1:6" s="321" customFormat="1" ht="12.75">
      <c r="A128" s="348" t="s">
        <v>960</v>
      </c>
      <c r="B128" s="313" t="s">
        <v>961</v>
      </c>
      <c r="C128" s="314">
        <v>184728986</v>
      </c>
      <c r="D128" s="314">
        <v>26655925</v>
      </c>
      <c r="E128" s="315">
        <v>14.42974682922798</v>
      </c>
      <c r="F128" s="314">
        <v>12117503</v>
      </c>
    </row>
    <row r="129" spans="1:6" s="305" customFormat="1" ht="12.75">
      <c r="A129" s="348" t="s">
        <v>962</v>
      </c>
      <c r="B129" s="313" t="s">
        <v>963</v>
      </c>
      <c r="C129" s="314">
        <v>15451</v>
      </c>
      <c r="D129" s="314">
        <v>338</v>
      </c>
      <c r="E129" s="315">
        <v>2.1875606756844217</v>
      </c>
      <c r="F129" s="314">
        <v>308</v>
      </c>
    </row>
    <row r="130" spans="1:6" s="305" customFormat="1" ht="12.75">
      <c r="A130" s="348" t="s">
        <v>964</v>
      </c>
      <c r="B130" s="313" t="s">
        <v>965</v>
      </c>
      <c r="C130" s="314">
        <v>20453239</v>
      </c>
      <c r="D130" s="314">
        <v>2453266</v>
      </c>
      <c r="E130" s="315">
        <v>11.99451099163316</v>
      </c>
      <c r="F130" s="314">
        <v>1643313</v>
      </c>
    </row>
    <row r="131" spans="1:6" s="305" customFormat="1" ht="12.75">
      <c r="A131" s="348" t="s">
        <v>966</v>
      </c>
      <c r="B131" s="313" t="s">
        <v>967</v>
      </c>
      <c r="C131" s="314">
        <v>238187007</v>
      </c>
      <c r="D131" s="314">
        <v>25229298</v>
      </c>
      <c r="E131" s="315">
        <v>10.592222605996305</v>
      </c>
      <c r="F131" s="314">
        <v>14607731</v>
      </c>
    </row>
    <row r="132" spans="1:6" s="305" customFormat="1" ht="12.75">
      <c r="A132" s="348" t="s">
        <v>968</v>
      </c>
      <c r="B132" s="313" t="s">
        <v>969</v>
      </c>
      <c r="C132" s="314">
        <v>19271253</v>
      </c>
      <c r="D132" s="314">
        <v>2406230</v>
      </c>
      <c r="E132" s="315">
        <v>12.486110788955965</v>
      </c>
      <c r="F132" s="314">
        <v>1403763</v>
      </c>
    </row>
    <row r="133" spans="1:6" s="305" customFormat="1" ht="12.75">
      <c r="A133" s="348" t="s">
        <v>970</v>
      </c>
      <c r="B133" s="313" t="s">
        <v>971</v>
      </c>
      <c r="C133" s="314">
        <v>156235051</v>
      </c>
      <c r="D133" s="314">
        <v>15991937</v>
      </c>
      <c r="E133" s="315">
        <v>10.23581897765054</v>
      </c>
      <c r="F133" s="314">
        <v>8707781</v>
      </c>
    </row>
    <row r="134" spans="1:6" s="305" customFormat="1" ht="12.75">
      <c r="A134" s="348" t="s">
        <v>972</v>
      </c>
      <c r="B134" s="313" t="s">
        <v>973</v>
      </c>
      <c r="C134" s="314">
        <v>6489146</v>
      </c>
      <c r="D134" s="314">
        <v>581850</v>
      </c>
      <c r="E134" s="315">
        <v>8.966511155705234</v>
      </c>
      <c r="F134" s="314">
        <v>275187</v>
      </c>
    </row>
    <row r="135" spans="1:6" s="305" customFormat="1" ht="12.75">
      <c r="A135" s="348" t="s">
        <v>974</v>
      </c>
      <c r="B135" s="313" t="s">
        <v>975</v>
      </c>
      <c r="C135" s="314">
        <v>102953693</v>
      </c>
      <c r="D135" s="314">
        <v>11646685</v>
      </c>
      <c r="E135" s="315">
        <v>11.312547088524546</v>
      </c>
      <c r="F135" s="314">
        <v>7038347</v>
      </c>
    </row>
    <row r="136" spans="1:6" s="311" customFormat="1" ht="12.75">
      <c r="A136" s="348" t="s">
        <v>976</v>
      </c>
      <c r="B136" s="313" t="s">
        <v>1252</v>
      </c>
      <c r="C136" s="314">
        <v>494372604</v>
      </c>
      <c r="D136" s="314">
        <v>65420450</v>
      </c>
      <c r="E136" s="315">
        <v>13.233024943267285</v>
      </c>
      <c r="F136" s="314">
        <v>41506189</v>
      </c>
    </row>
    <row r="137" spans="1:6" s="311" customFormat="1" ht="12.75">
      <c r="A137" s="348" t="s">
        <v>978</v>
      </c>
      <c r="B137" s="313" t="s">
        <v>979</v>
      </c>
      <c r="C137" s="314">
        <v>140899861</v>
      </c>
      <c r="D137" s="314">
        <v>32220970</v>
      </c>
      <c r="E137" s="315">
        <v>22.86799275124906</v>
      </c>
      <c r="F137" s="314">
        <v>12126529</v>
      </c>
    </row>
    <row r="138" spans="1:6" s="305" customFormat="1" ht="12.75">
      <c r="A138" s="349"/>
      <c r="B138" s="327" t="s">
        <v>203</v>
      </c>
      <c r="C138" s="334">
        <v>1363606291</v>
      </c>
      <c r="D138" s="334">
        <v>182606949</v>
      </c>
      <c r="E138" s="310">
        <v>13.391471585693937</v>
      </c>
      <c r="F138" s="309">
        <v>99426651</v>
      </c>
    </row>
    <row r="139" spans="1:8" s="290" customFormat="1" ht="12.75" customHeight="1">
      <c r="A139" s="350" t="s">
        <v>5</v>
      </c>
      <c r="B139" s="350" t="s">
        <v>204</v>
      </c>
      <c r="C139" s="351">
        <v>1032976254</v>
      </c>
      <c r="D139" s="351">
        <v>154753204</v>
      </c>
      <c r="E139" s="310">
        <v>14.981293461562961</v>
      </c>
      <c r="F139" s="309">
        <v>90153873</v>
      </c>
      <c r="G139" s="311"/>
      <c r="H139" s="311"/>
    </row>
    <row r="140" spans="1:7" s="353" customFormat="1" ht="12.75" customHeight="1">
      <c r="A140" s="352" t="s">
        <v>7</v>
      </c>
      <c r="B140" s="352" t="s">
        <v>205</v>
      </c>
      <c r="C140" s="351">
        <v>771520521</v>
      </c>
      <c r="D140" s="351">
        <v>108861651</v>
      </c>
      <c r="E140" s="310">
        <v>14.110013672598088</v>
      </c>
      <c r="F140" s="309">
        <v>68515055</v>
      </c>
      <c r="G140" s="311"/>
    </row>
    <row r="141" spans="1:6" s="305" customFormat="1" ht="12.75">
      <c r="A141" s="354">
        <v>1000</v>
      </c>
      <c r="B141" s="355" t="s">
        <v>206</v>
      </c>
      <c r="C141" s="314">
        <v>490711593</v>
      </c>
      <c r="D141" s="314">
        <v>65349832</v>
      </c>
      <c r="E141" s="315">
        <v>13.317360529527983</v>
      </c>
      <c r="F141" s="314">
        <v>43351059</v>
      </c>
    </row>
    <row r="142" spans="1:6" s="305" customFormat="1" ht="12.75">
      <c r="A142" s="356" t="s">
        <v>865</v>
      </c>
      <c r="B142" s="357" t="s">
        <v>866</v>
      </c>
      <c r="C142" s="314">
        <v>368177976</v>
      </c>
      <c r="D142" s="314">
        <v>52686678</v>
      </c>
      <c r="E142" s="315">
        <v>14.310111259886984</v>
      </c>
      <c r="F142" s="314">
        <v>34785120</v>
      </c>
    </row>
    <row r="143" spans="1:6" s="305" customFormat="1" ht="25.5">
      <c r="A143" s="356" t="s">
        <v>867</v>
      </c>
      <c r="B143" s="316" t="s">
        <v>868</v>
      </c>
      <c r="C143" s="314">
        <v>91400350</v>
      </c>
      <c r="D143" s="314">
        <v>12663154</v>
      </c>
      <c r="E143" s="315">
        <v>13.854601213233867</v>
      </c>
      <c r="F143" s="314">
        <v>8565939</v>
      </c>
    </row>
    <row r="144" spans="1:6" s="305" customFormat="1" ht="12.75">
      <c r="A144" s="354">
        <v>2000</v>
      </c>
      <c r="B144" s="313" t="s">
        <v>870</v>
      </c>
      <c r="C144" s="314">
        <v>280808928</v>
      </c>
      <c r="D144" s="314">
        <v>43511819</v>
      </c>
      <c r="E144" s="315">
        <v>15.495169370113473</v>
      </c>
      <c r="F144" s="314">
        <v>25163996</v>
      </c>
    </row>
    <row r="145" spans="1:6" s="305" customFormat="1" ht="12.75">
      <c r="A145" s="356">
        <v>2100</v>
      </c>
      <c r="B145" s="357" t="s">
        <v>872</v>
      </c>
      <c r="C145" s="314">
        <v>2307084</v>
      </c>
      <c r="D145" s="314">
        <v>330151</v>
      </c>
      <c r="E145" s="315">
        <v>14.310315532507703</v>
      </c>
      <c r="F145" s="314">
        <v>193719</v>
      </c>
    </row>
    <row r="146" spans="1:6" s="305" customFormat="1" ht="12.75">
      <c r="A146" s="356">
        <v>2200</v>
      </c>
      <c r="B146" s="357" t="s">
        <v>874</v>
      </c>
      <c r="C146" s="314">
        <v>164356350</v>
      </c>
      <c r="D146" s="314">
        <v>26130162</v>
      </c>
      <c r="E146" s="315">
        <v>15.898480344690057</v>
      </c>
      <c r="F146" s="314">
        <v>14238062</v>
      </c>
    </row>
    <row r="147" spans="1:6" s="305" customFormat="1" ht="25.5">
      <c r="A147" s="356">
        <v>2300</v>
      </c>
      <c r="B147" s="316" t="s">
        <v>207</v>
      </c>
      <c r="C147" s="314">
        <v>69283259</v>
      </c>
      <c r="D147" s="314">
        <v>12272498</v>
      </c>
      <c r="E147" s="315">
        <v>17.713511427053398</v>
      </c>
      <c r="F147" s="314">
        <v>6780632</v>
      </c>
    </row>
    <row r="148" spans="1:6" s="305" customFormat="1" ht="12.75">
      <c r="A148" s="356">
        <v>2400</v>
      </c>
      <c r="B148" s="316" t="s">
        <v>878</v>
      </c>
      <c r="C148" s="314">
        <v>552988</v>
      </c>
      <c r="D148" s="314">
        <v>21639</v>
      </c>
      <c r="E148" s="315">
        <v>3.9131048051675625</v>
      </c>
      <c r="F148" s="314">
        <v>6909</v>
      </c>
    </row>
    <row r="149" spans="1:6" s="305" customFormat="1" ht="12.75">
      <c r="A149" s="356">
        <v>2500</v>
      </c>
      <c r="B149" s="316" t="s">
        <v>208</v>
      </c>
      <c r="C149" s="314">
        <v>3835854</v>
      </c>
      <c r="D149" s="314">
        <v>717377</v>
      </c>
      <c r="E149" s="315">
        <v>18.701884899685965</v>
      </c>
      <c r="F149" s="314">
        <v>287264</v>
      </c>
    </row>
    <row r="150" spans="1:6" s="305" customFormat="1" ht="38.25">
      <c r="A150" s="356">
        <v>2800</v>
      </c>
      <c r="B150" s="316" t="s">
        <v>209</v>
      </c>
      <c r="C150" s="314">
        <v>18629577</v>
      </c>
      <c r="D150" s="314">
        <v>4039992</v>
      </c>
      <c r="E150" s="315">
        <v>21.685903013256823</v>
      </c>
      <c r="F150" s="314">
        <v>3657410</v>
      </c>
    </row>
    <row r="151" spans="1:8" s="353" customFormat="1" ht="12.75" customHeight="1">
      <c r="A151" s="358" t="s">
        <v>210</v>
      </c>
      <c r="B151" s="359" t="s">
        <v>211</v>
      </c>
      <c r="C151" s="351">
        <v>34244488</v>
      </c>
      <c r="D151" s="351">
        <v>6637235</v>
      </c>
      <c r="E151" s="310">
        <v>19.381907535017024</v>
      </c>
      <c r="F151" s="309">
        <v>932156</v>
      </c>
      <c r="G151" s="311"/>
      <c r="H151" s="311"/>
    </row>
    <row r="152" spans="1:8" s="290" customFormat="1" ht="12.75" customHeight="1">
      <c r="A152" s="360">
        <v>4000</v>
      </c>
      <c r="B152" s="361" t="s">
        <v>884</v>
      </c>
      <c r="C152" s="362">
        <v>34188064</v>
      </c>
      <c r="D152" s="362">
        <v>6637235</v>
      </c>
      <c r="E152" s="315">
        <v>19.41389544608317</v>
      </c>
      <c r="F152" s="314">
        <v>932156</v>
      </c>
      <c r="G152" s="305"/>
      <c r="H152" s="305"/>
    </row>
    <row r="153" spans="1:6" s="305" customFormat="1" ht="25.5">
      <c r="A153" s="363">
        <v>4100</v>
      </c>
      <c r="B153" s="316" t="s">
        <v>212</v>
      </c>
      <c r="C153" s="314">
        <v>13234245</v>
      </c>
      <c r="D153" s="314">
        <v>1881516</v>
      </c>
      <c r="E153" s="315">
        <v>14.217025602896122</v>
      </c>
      <c r="F153" s="314">
        <v>917326</v>
      </c>
    </row>
    <row r="154" spans="1:6" s="321" customFormat="1" ht="12.75">
      <c r="A154" s="363">
        <v>4200</v>
      </c>
      <c r="B154" s="316" t="s">
        <v>213</v>
      </c>
      <c r="C154" s="314">
        <v>2593551</v>
      </c>
      <c r="D154" s="314">
        <v>452769</v>
      </c>
      <c r="E154" s="315">
        <v>17.457493606256442</v>
      </c>
      <c r="F154" s="314">
        <v>-70182</v>
      </c>
    </row>
    <row r="155" spans="1:6" s="305" customFormat="1" ht="12.75">
      <c r="A155" s="363" t="s">
        <v>889</v>
      </c>
      <c r="B155" s="316" t="s">
        <v>214</v>
      </c>
      <c r="C155" s="314">
        <v>14360409</v>
      </c>
      <c r="D155" s="314">
        <v>4302950</v>
      </c>
      <c r="E155" s="315">
        <v>29.963979438190098</v>
      </c>
      <c r="F155" s="314">
        <v>85012</v>
      </c>
    </row>
    <row r="156" spans="1:6" s="305" customFormat="1" ht="12.75">
      <c r="A156" s="363" t="s">
        <v>215</v>
      </c>
      <c r="B156" s="316" t="s">
        <v>216</v>
      </c>
      <c r="C156" s="314">
        <v>6681551</v>
      </c>
      <c r="D156" s="314">
        <v>4153585</v>
      </c>
      <c r="E156" s="315">
        <v>62.16498235215147</v>
      </c>
      <c r="F156" s="314">
        <v>7315</v>
      </c>
    </row>
    <row r="157" spans="1:6" s="305" customFormat="1" ht="25.5">
      <c r="A157" s="363" t="s">
        <v>217</v>
      </c>
      <c r="B157" s="316" t="s">
        <v>218</v>
      </c>
      <c r="C157" s="314">
        <v>246000</v>
      </c>
      <c r="D157" s="314">
        <v>149365</v>
      </c>
      <c r="E157" s="315">
        <v>60.71747967479675</v>
      </c>
      <c r="F157" s="314">
        <v>77697</v>
      </c>
    </row>
    <row r="158" spans="1:7" s="353" customFormat="1" ht="12.75" customHeight="1">
      <c r="A158" s="364" t="s">
        <v>219</v>
      </c>
      <c r="B158" s="359" t="s">
        <v>220</v>
      </c>
      <c r="C158" s="351">
        <v>150298315</v>
      </c>
      <c r="D158" s="351">
        <v>28096244</v>
      </c>
      <c r="E158" s="310">
        <v>18.693652021315078</v>
      </c>
      <c r="F158" s="309">
        <v>15374732</v>
      </c>
      <c r="G158" s="311"/>
    </row>
    <row r="159" spans="1:6" s="305" customFormat="1" ht="12.75">
      <c r="A159" s="354">
        <v>3000</v>
      </c>
      <c r="B159" s="313" t="s">
        <v>894</v>
      </c>
      <c r="C159" s="314">
        <v>71843530</v>
      </c>
      <c r="D159" s="314">
        <v>12478890</v>
      </c>
      <c r="E159" s="315">
        <v>17.369539052437986</v>
      </c>
      <c r="F159" s="314">
        <v>6613150</v>
      </c>
    </row>
    <row r="160" spans="1:6" s="305" customFormat="1" ht="12.75" hidden="1">
      <c r="A160" s="356">
        <v>3100</v>
      </c>
      <c r="B160" s="357" t="s">
        <v>896</v>
      </c>
      <c r="C160" s="314"/>
      <c r="D160" s="314">
        <v>0</v>
      </c>
      <c r="E160" s="315" t="e">
        <v>#DIV/0!</v>
      </c>
      <c r="F160" s="314">
        <v>0</v>
      </c>
    </row>
    <row r="161" spans="1:6" s="305" customFormat="1" ht="25.5">
      <c r="A161" s="356">
        <v>3200</v>
      </c>
      <c r="B161" s="316" t="s">
        <v>898</v>
      </c>
      <c r="C161" s="314">
        <v>68038078</v>
      </c>
      <c r="D161" s="314">
        <v>12080510</v>
      </c>
      <c r="E161" s="315">
        <v>17.755513317116336</v>
      </c>
      <c r="F161" s="314">
        <v>6407382</v>
      </c>
    </row>
    <row r="162" spans="1:6" s="305" customFormat="1" ht="38.25">
      <c r="A162" s="356">
        <v>3300</v>
      </c>
      <c r="B162" s="316" t="s">
        <v>221</v>
      </c>
      <c r="C162" s="314">
        <v>2059520</v>
      </c>
      <c r="D162" s="314">
        <v>398380</v>
      </c>
      <c r="E162" s="315">
        <v>19.343342137973895</v>
      </c>
      <c r="F162" s="314">
        <v>205768</v>
      </c>
    </row>
    <row r="163" spans="1:6" s="305" customFormat="1" ht="12.75" hidden="1">
      <c r="A163" s="356">
        <v>3900</v>
      </c>
      <c r="B163" s="316" t="s">
        <v>222</v>
      </c>
      <c r="C163" s="314"/>
      <c r="D163" s="314">
        <v>0</v>
      </c>
      <c r="E163" s="315" t="e">
        <v>#DIV/0!</v>
      </c>
      <c r="F163" s="309">
        <v>0</v>
      </c>
    </row>
    <row r="164" spans="1:6" s="305" customFormat="1" ht="12.75">
      <c r="A164" s="354">
        <v>6000</v>
      </c>
      <c r="B164" s="313" t="s">
        <v>223</v>
      </c>
      <c r="C164" s="314">
        <v>78418185</v>
      </c>
      <c r="D164" s="314">
        <v>15617354</v>
      </c>
      <c r="E164" s="315">
        <v>19.9154749628546</v>
      </c>
      <c r="F164" s="309">
        <v>8761582</v>
      </c>
    </row>
    <row r="165" spans="1:6" s="305" customFormat="1" ht="12.75">
      <c r="A165" s="356">
        <v>6200</v>
      </c>
      <c r="B165" s="316" t="s">
        <v>906</v>
      </c>
      <c r="C165" s="314">
        <v>45730224</v>
      </c>
      <c r="D165" s="314">
        <v>11498924</v>
      </c>
      <c r="E165" s="315">
        <v>25.14512940063447</v>
      </c>
      <c r="F165" s="309">
        <v>6443944</v>
      </c>
    </row>
    <row r="166" spans="1:6" s="305" customFormat="1" ht="12.75">
      <c r="A166" s="356">
        <v>6300</v>
      </c>
      <c r="B166" s="316" t="s">
        <v>916</v>
      </c>
      <c r="C166" s="314">
        <v>13059701</v>
      </c>
      <c r="D166" s="314">
        <v>2924060</v>
      </c>
      <c r="E166" s="315">
        <v>22.38994598727796</v>
      </c>
      <c r="F166" s="309">
        <v>1708703</v>
      </c>
    </row>
    <row r="167" spans="1:6" s="305" customFormat="1" ht="25.5">
      <c r="A167" s="356">
        <v>6400</v>
      </c>
      <c r="B167" s="316" t="s">
        <v>918</v>
      </c>
      <c r="C167" s="314">
        <v>7396733</v>
      </c>
      <c r="D167" s="314">
        <v>1194370</v>
      </c>
      <c r="E167" s="315">
        <v>16.147263933955706</v>
      </c>
      <c r="F167" s="314">
        <v>608935</v>
      </c>
    </row>
    <row r="168" spans="1:6" s="305" customFormat="1" ht="38.25">
      <c r="A168" s="365" t="s">
        <v>224</v>
      </c>
      <c r="B168" s="327" t="s">
        <v>225</v>
      </c>
      <c r="C168" s="309">
        <v>76912930</v>
      </c>
      <c r="D168" s="309">
        <v>11158074</v>
      </c>
      <c r="E168" s="310">
        <v>14.507409872436272</v>
      </c>
      <c r="F168" s="309">
        <v>5331930</v>
      </c>
    </row>
    <row r="169" spans="1:8" s="353" customFormat="1" ht="25.5" customHeight="1">
      <c r="A169" s="358" t="s">
        <v>18</v>
      </c>
      <c r="B169" s="366" t="s">
        <v>226</v>
      </c>
      <c r="C169" s="309">
        <v>48649</v>
      </c>
      <c r="D169" s="309">
        <v>12496</v>
      </c>
      <c r="E169" s="310">
        <v>25.686036711957076</v>
      </c>
      <c r="F169" s="309">
        <v>11162</v>
      </c>
      <c r="G169" s="311"/>
      <c r="H169" s="311"/>
    </row>
    <row r="170" spans="1:8" s="311" customFormat="1" ht="12.75">
      <c r="A170" s="356">
        <v>7700</v>
      </c>
      <c r="B170" s="316" t="s">
        <v>227</v>
      </c>
      <c r="C170" s="314">
        <v>48649</v>
      </c>
      <c r="D170" s="314">
        <v>12496</v>
      </c>
      <c r="E170" s="315">
        <v>25.686036711957076</v>
      </c>
      <c r="F170" s="314">
        <v>11162</v>
      </c>
      <c r="G170" s="305"/>
      <c r="H170" s="305"/>
    </row>
    <row r="171" spans="1:8" s="353" customFormat="1" ht="12.75" customHeight="1">
      <c r="A171" s="358" t="s">
        <v>228</v>
      </c>
      <c r="B171" s="359" t="s">
        <v>926</v>
      </c>
      <c r="C171" s="351">
        <v>73822654</v>
      </c>
      <c r="D171" s="351">
        <v>11145578</v>
      </c>
      <c r="E171" s="310">
        <v>15.097774729150215</v>
      </c>
      <c r="F171" s="309">
        <v>5320768</v>
      </c>
      <c r="G171" s="311"/>
      <c r="H171" s="311"/>
    </row>
    <row r="172" spans="1:6" s="305" customFormat="1" ht="12.75">
      <c r="A172" s="356">
        <v>7200</v>
      </c>
      <c r="B172" s="316" t="s">
        <v>229</v>
      </c>
      <c r="C172" s="314">
        <v>73418994</v>
      </c>
      <c r="D172" s="314">
        <v>11145578</v>
      </c>
      <c r="E172" s="315">
        <v>15.180782782177593</v>
      </c>
      <c r="F172" s="314">
        <v>5320768</v>
      </c>
    </row>
    <row r="173" spans="1:6" s="305" customFormat="1" ht="25.5">
      <c r="A173" s="367">
        <v>7210</v>
      </c>
      <c r="B173" s="316" t="s">
        <v>230</v>
      </c>
      <c r="C173" s="314">
        <v>7279843</v>
      </c>
      <c r="D173" s="314">
        <v>632702</v>
      </c>
      <c r="E173" s="315">
        <v>8.691148971207209</v>
      </c>
      <c r="F173" s="314">
        <v>363695</v>
      </c>
    </row>
    <row r="174" spans="1:6" s="305" customFormat="1" ht="25.5">
      <c r="A174" s="367">
        <v>7220</v>
      </c>
      <c r="B174" s="316" t="s">
        <v>231</v>
      </c>
      <c r="C174" s="314">
        <v>12766</v>
      </c>
      <c r="D174" s="314">
        <v>88606</v>
      </c>
      <c r="E174" s="315">
        <v>694.0780197399342</v>
      </c>
      <c r="F174" s="314">
        <v>17932</v>
      </c>
    </row>
    <row r="175" spans="1:8" s="369" customFormat="1" ht="12.75" customHeight="1" hidden="1">
      <c r="A175" s="367">
        <v>7230</v>
      </c>
      <c r="B175" s="368" t="s">
        <v>232</v>
      </c>
      <c r="C175" s="314"/>
      <c r="D175" s="314">
        <v>0</v>
      </c>
      <c r="E175" s="315" t="e">
        <v>#DIV/0!</v>
      </c>
      <c r="F175" s="314">
        <v>0</v>
      </c>
      <c r="G175" s="305"/>
      <c r="H175" s="305"/>
    </row>
    <row r="176" spans="1:6" s="305" customFormat="1" ht="25.5">
      <c r="A176" s="367">
        <v>7240</v>
      </c>
      <c r="B176" s="316" t="s">
        <v>233</v>
      </c>
      <c r="C176" s="314">
        <v>127324</v>
      </c>
      <c r="D176" s="314">
        <v>79435</v>
      </c>
      <c r="E176" s="315">
        <v>62.388080801734155</v>
      </c>
      <c r="F176" s="314">
        <v>70396</v>
      </c>
    </row>
    <row r="177" spans="1:6" s="305" customFormat="1" ht="25.5">
      <c r="A177" s="367">
        <v>7260</v>
      </c>
      <c r="B177" s="316" t="s">
        <v>234</v>
      </c>
      <c r="C177" s="314">
        <v>55121974</v>
      </c>
      <c r="D177" s="314">
        <v>10344835</v>
      </c>
      <c r="E177" s="315">
        <v>18.76717078383296</v>
      </c>
      <c r="F177" s="314">
        <v>4868745</v>
      </c>
    </row>
    <row r="178" spans="1:6" s="305" customFormat="1" ht="12.75" hidden="1">
      <c r="A178" s="370">
        <v>7500</v>
      </c>
      <c r="B178" s="323" t="s">
        <v>1007</v>
      </c>
      <c r="C178" s="331"/>
      <c r="D178" s="331"/>
      <c r="E178" s="310" t="e">
        <v>#DIV/0!</v>
      </c>
      <c r="F178" s="309">
        <v>0</v>
      </c>
    </row>
    <row r="179" spans="1:8" s="290" customFormat="1" ht="12.75" customHeight="1">
      <c r="A179" s="350" t="s">
        <v>38</v>
      </c>
      <c r="B179" s="359" t="s">
        <v>936</v>
      </c>
      <c r="C179" s="371">
        <v>330572856</v>
      </c>
      <c r="D179" s="371">
        <v>27844462</v>
      </c>
      <c r="E179" s="310">
        <v>8.423093879190128</v>
      </c>
      <c r="F179" s="309">
        <v>9270676</v>
      </c>
      <c r="G179" s="305"/>
      <c r="H179" s="305"/>
    </row>
    <row r="180" spans="1:8" s="353" customFormat="1" ht="12.75" customHeight="1">
      <c r="A180" s="352" t="s">
        <v>235</v>
      </c>
      <c r="B180" s="359" t="s">
        <v>236</v>
      </c>
      <c r="C180" s="371">
        <v>325336675</v>
      </c>
      <c r="D180" s="371">
        <v>27817843</v>
      </c>
      <c r="E180" s="310">
        <v>8.550478669519814</v>
      </c>
      <c r="F180" s="309">
        <v>9270676</v>
      </c>
      <c r="G180" s="311"/>
      <c r="H180" s="311"/>
    </row>
    <row r="181" spans="1:11" s="305" customFormat="1" ht="12.75">
      <c r="A181" s="356">
        <v>5100</v>
      </c>
      <c r="B181" s="316" t="s">
        <v>940</v>
      </c>
      <c r="C181" s="314">
        <v>1970130</v>
      </c>
      <c r="D181" s="314">
        <v>89108</v>
      </c>
      <c r="E181" s="315">
        <v>4.52295026216544</v>
      </c>
      <c r="F181" s="314">
        <v>56725</v>
      </c>
      <c r="K181" s="306"/>
    </row>
    <row r="182" spans="1:6" s="305" customFormat="1" ht="12.75">
      <c r="A182" s="356">
        <v>5200</v>
      </c>
      <c r="B182" s="316" t="s">
        <v>942</v>
      </c>
      <c r="C182" s="314">
        <v>273313351</v>
      </c>
      <c r="D182" s="314">
        <v>27728735</v>
      </c>
      <c r="E182" s="315">
        <v>10.14540083700485</v>
      </c>
      <c r="F182" s="314">
        <v>9213951</v>
      </c>
    </row>
    <row r="183" spans="1:6" s="311" customFormat="1" ht="12.75">
      <c r="A183" s="372" t="s">
        <v>237</v>
      </c>
      <c r="B183" s="327" t="s">
        <v>1074</v>
      </c>
      <c r="C183" s="334">
        <v>380178</v>
      </c>
      <c r="D183" s="334">
        <v>26619</v>
      </c>
      <c r="E183" s="310">
        <v>7.001720246831747</v>
      </c>
      <c r="F183" s="309">
        <v>0</v>
      </c>
    </row>
    <row r="184" spans="1:6" s="311" customFormat="1" ht="25.5" hidden="1">
      <c r="A184" s="356">
        <v>9200</v>
      </c>
      <c r="B184" s="316" t="s">
        <v>238</v>
      </c>
      <c r="C184" s="314"/>
      <c r="D184" s="314"/>
      <c r="E184" s="310" t="e">
        <v>#DIV/0!</v>
      </c>
      <c r="F184" s="309">
        <v>0</v>
      </c>
    </row>
    <row r="185" spans="1:6" s="311" customFormat="1" ht="25.5" hidden="1">
      <c r="A185" s="367">
        <v>9210</v>
      </c>
      <c r="B185" s="316" t="s">
        <v>239</v>
      </c>
      <c r="C185" s="314"/>
      <c r="D185" s="314"/>
      <c r="E185" s="310" t="e">
        <v>#DIV/0!</v>
      </c>
      <c r="F185" s="309">
        <v>0</v>
      </c>
    </row>
    <row r="186" spans="1:6" s="311" customFormat="1" ht="25.5">
      <c r="A186" s="370">
        <v>9300</v>
      </c>
      <c r="B186" s="323" t="s">
        <v>240</v>
      </c>
      <c r="C186" s="331">
        <v>352978</v>
      </c>
      <c r="D186" s="331">
        <v>26619</v>
      </c>
      <c r="E186" s="315">
        <v>7.541263194873335</v>
      </c>
      <c r="F186" s="314">
        <v>0</v>
      </c>
    </row>
    <row r="187" spans="1:6" s="311" customFormat="1" ht="25.5">
      <c r="A187" s="373">
        <v>9310</v>
      </c>
      <c r="B187" s="323" t="s">
        <v>241</v>
      </c>
      <c r="C187" s="331">
        <v>0</v>
      </c>
      <c r="D187" s="331">
        <v>26619</v>
      </c>
      <c r="E187" s="315">
        <v>0</v>
      </c>
      <c r="F187" s="314">
        <v>0</v>
      </c>
    </row>
    <row r="188" spans="1:6" s="311" customFormat="1" ht="25.5" hidden="1">
      <c r="A188" s="373">
        <v>9320</v>
      </c>
      <c r="B188" s="323" t="s">
        <v>242</v>
      </c>
      <c r="C188" s="331"/>
      <c r="D188" s="331">
        <v>0</v>
      </c>
      <c r="E188" s="315">
        <v>0</v>
      </c>
      <c r="F188" s="309">
        <v>0</v>
      </c>
    </row>
    <row r="189" spans="1:6" s="311" customFormat="1" ht="38.25" hidden="1">
      <c r="A189" s="373">
        <v>9330</v>
      </c>
      <c r="B189" s="323" t="s">
        <v>243</v>
      </c>
      <c r="C189" s="331"/>
      <c r="D189" s="331"/>
      <c r="E189" s="310" t="e">
        <v>#DIV/0!</v>
      </c>
      <c r="F189" s="309">
        <v>0</v>
      </c>
    </row>
    <row r="190" spans="1:6" s="311" customFormat="1" ht="30.75" customHeight="1">
      <c r="A190" s="374" t="s">
        <v>75</v>
      </c>
      <c r="B190" s="325" t="s">
        <v>244</v>
      </c>
      <c r="C190" s="334">
        <v>57181</v>
      </c>
      <c r="D190" s="334">
        <v>9283</v>
      </c>
      <c r="E190" s="310">
        <v>16.234413528969412</v>
      </c>
      <c r="F190" s="309">
        <v>2102</v>
      </c>
    </row>
    <row r="191" spans="1:6" s="375" customFormat="1" ht="25.5" customHeight="1">
      <c r="A191" s="356">
        <v>5300</v>
      </c>
      <c r="B191" s="316" t="s">
        <v>245</v>
      </c>
      <c r="C191" s="314">
        <v>5000</v>
      </c>
      <c r="D191" s="314">
        <v>5000</v>
      </c>
      <c r="E191" s="315">
        <v>100</v>
      </c>
      <c r="F191" s="314">
        <v>5000</v>
      </c>
    </row>
    <row r="192" spans="1:6" s="311" customFormat="1" ht="25.5" customHeight="1">
      <c r="A192" s="356">
        <v>8000</v>
      </c>
      <c r="B192" s="313" t="s">
        <v>246</v>
      </c>
      <c r="C192" s="314">
        <v>52181</v>
      </c>
      <c r="D192" s="314">
        <v>4283</v>
      </c>
      <c r="E192" s="315">
        <v>8.207968417623272</v>
      </c>
      <c r="F192" s="314">
        <v>-2898</v>
      </c>
    </row>
    <row r="193" spans="1:7" s="305" customFormat="1" ht="12.75">
      <c r="A193" s="376"/>
      <c r="B193" s="377" t="s">
        <v>247</v>
      </c>
      <c r="C193" s="334">
        <v>-213422255</v>
      </c>
      <c r="D193" s="334">
        <v>18583887</v>
      </c>
      <c r="E193" s="310">
        <v>-8.70756754022677</v>
      </c>
      <c r="F193" s="309">
        <v>3855301</v>
      </c>
      <c r="G193" s="306">
        <f>D193+D194</f>
        <v>0</v>
      </c>
    </row>
    <row r="194" spans="1:6" s="305" customFormat="1" ht="12.75">
      <c r="A194" s="376"/>
      <c r="B194" s="377" t="s">
        <v>248</v>
      </c>
      <c r="C194" s="334">
        <v>213422255</v>
      </c>
      <c r="D194" s="334">
        <v>-18583887</v>
      </c>
      <c r="E194" s="310">
        <v>-8.70756754022677</v>
      </c>
      <c r="F194" s="309">
        <v>-3855301</v>
      </c>
    </row>
    <row r="195" spans="1:6" s="305" customFormat="1" ht="12.75">
      <c r="A195" s="374" t="s">
        <v>249</v>
      </c>
      <c r="B195" s="378" t="s">
        <v>250</v>
      </c>
      <c r="C195" s="334">
        <v>187555099</v>
      </c>
      <c r="D195" s="334">
        <v>-11939606</v>
      </c>
      <c r="E195" s="310">
        <v>-6.365919169171722</v>
      </c>
      <c r="F195" s="309">
        <v>-2605277</v>
      </c>
    </row>
    <row r="196" spans="1:6" s="305" customFormat="1" ht="12.75">
      <c r="A196" s="312" t="s">
        <v>951</v>
      </c>
      <c r="B196" s="316" t="s">
        <v>510</v>
      </c>
      <c r="C196" s="314">
        <v>8153939</v>
      </c>
      <c r="D196" s="314">
        <v>100037</v>
      </c>
      <c r="E196" s="315">
        <v>1.2268548979824352</v>
      </c>
      <c r="F196" s="314">
        <v>371418</v>
      </c>
    </row>
    <row r="197" spans="1:6" s="305" customFormat="1" ht="12.75">
      <c r="A197" s="312" t="s">
        <v>251</v>
      </c>
      <c r="B197" s="316" t="s">
        <v>252</v>
      </c>
      <c r="C197" s="314">
        <v>176586115</v>
      </c>
      <c r="D197" s="314">
        <v>1814160</v>
      </c>
      <c r="E197" s="315">
        <v>1.0273514426658064</v>
      </c>
      <c r="F197" s="314">
        <v>-3755441</v>
      </c>
    </row>
    <row r="198" spans="1:6" s="305" customFormat="1" ht="12.75">
      <c r="A198" s="312" t="s">
        <v>253</v>
      </c>
      <c r="B198" s="316" t="s">
        <v>254</v>
      </c>
      <c r="C198" s="314">
        <v>1748101</v>
      </c>
      <c r="D198" s="314">
        <v>-13853803</v>
      </c>
      <c r="E198" s="315">
        <v>-792.5058677959682</v>
      </c>
      <c r="F198" s="314">
        <v>778746</v>
      </c>
    </row>
    <row r="199" spans="1:6" s="375" customFormat="1" ht="25.5" hidden="1">
      <c r="A199" s="379" t="s">
        <v>255</v>
      </c>
      <c r="B199" s="327" t="s">
        <v>447</v>
      </c>
      <c r="C199" s="334"/>
      <c r="D199" s="334">
        <v>0</v>
      </c>
      <c r="E199" s="310" t="e">
        <v>#DIV/0!</v>
      </c>
      <c r="F199" s="309">
        <v>0</v>
      </c>
    </row>
    <row r="200" spans="1:6" s="375" customFormat="1" ht="12.75" hidden="1">
      <c r="A200" s="379" t="s">
        <v>256</v>
      </c>
      <c r="B200" s="327" t="s">
        <v>448</v>
      </c>
      <c r="C200" s="334"/>
      <c r="D200" s="380"/>
      <c r="E200" s="310">
        <v>0</v>
      </c>
      <c r="F200" s="309">
        <v>0</v>
      </c>
    </row>
    <row r="201" spans="1:6" s="290" customFormat="1" ht="12.75">
      <c r="A201" s="374" t="s">
        <v>957</v>
      </c>
      <c r="B201" s="377" t="s">
        <v>449</v>
      </c>
      <c r="C201" s="334">
        <v>28865711</v>
      </c>
      <c r="D201" s="334">
        <v>-4900883</v>
      </c>
      <c r="E201" s="310">
        <v>-16.97821681925659</v>
      </c>
      <c r="F201" s="309">
        <v>-206249</v>
      </c>
    </row>
    <row r="202" spans="1:6" s="305" customFormat="1" ht="12.75">
      <c r="A202" s="374" t="s">
        <v>955</v>
      </c>
      <c r="B202" s="377" t="s">
        <v>450</v>
      </c>
      <c r="C202" s="334">
        <v>-22056</v>
      </c>
      <c r="D202" s="334">
        <v>4692</v>
      </c>
      <c r="E202" s="310">
        <v>-21.273122959738846</v>
      </c>
      <c r="F202" s="309">
        <v>2191</v>
      </c>
    </row>
    <row r="203" spans="1:6" ht="12.75" customHeight="1">
      <c r="A203" s="381" t="s">
        <v>1089</v>
      </c>
      <c r="B203" s="382" t="s">
        <v>451</v>
      </c>
      <c r="C203" s="383">
        <v>-2976499</v>
      </c>
      <c r="D203" s="383">
        <v>-1748090</v>
      </c>
      <c r="E203" s="310">
        <v>58.72973584066381</v>
      </c>
      <c r="F203" s="309">
        <v>-1045966</v>
      </c>
    </row>
    <row r="204" spans="1:6" ht="27" customHeight="1">
      <c r="A204" s="384" t="s">
        <v>257</v>
      </c>
      <c r="B204" s="385" t="s">
        <v>258</v>
      </c>
      <c r="C204" s="314">
        <v>-2761437</v>
      </c>
      <c r="D204" s="314">
        <v>-893246</v>
      </c>
      <c r="E204" s="315">
        <v>32.34714389645681</v>
      </c>
      <c r="F204" s="314">
        <v>-861122</v>
      </c>
    </row>
    <row r="205" spans="1:6" ht="12.75" customHeight="1">
      <c r="A205" s="384" t="s">
        <v>259</v>
      </c>
      <c r="B205" s="386" t="s">
        <v>260</v>
      </c>
      <c r="C205" s="314">
        <v>109498</v>
      </c>
      <c r="D205" s="314">
        <v>-854844</v>
      </c>
      <c r="E205" s="315">
        <v>-780.693711300663</v>
      </c>
      <c r="F205" s="314">
        <v>-184844</v>
      </c>
    </row>
    <row r="206" spans="1:6" ht="26.25" customHeight="1" hidden="1">
      <c r="A206" s="387"/>
      <c r="B206" s="388"/>
      <c r="C206" s="298"/>
      <c r="D206" s="389"/>
      <c r="E206" s="298"/>
      <c r="F206" s="309">
        <v>0</v>
      </c>
    </row>
    <row r="207" spans="1:7" s="290" customFormat="1" ht="18.75" customHeight="1">
      <c r="A207" s="390"/>
      <c r="B207" s="391" t="s">
        <v>261</v>
      </c>
      <c r="C207" s="305"/>
      <c r="D207" s="392">
        <v>4398928.34</v>
      </c>
      <c r="G207" s="392"/>
    </row>
    <row r="208" spans="1:4" s="290" customFormat="1" ht="15.75" customHeight="1">
      <c r="A208" s="390"/>
      <c r="B208" s="391" t="s">
        <v>262</v>
      </c>
      <c r="C208" s="305"/>
      <c r="D208" s="392">
        <v>3921372.83</v>
      </c>
    </row>
    <row r="209" spans="1:4" s="290" customFormat="1" ht="20.25" customHeight="1">
      <c r="A209" s="393"/>
      <c r="B209" s="391" t="s">
        <v>263</v>
      </c>
      <c r="C209" s="305"/>
      <c r="D209" s="392">
        <v>359782.47</v>
      </c>
    </row>
    <row r="210" spans="1:6" s="290" customFormat="1" ht="21.75" customHeight="1">
      <c r="A210" s="394"/>
      <c r="B210" s="391" t="s">
        <v>264</v>
      </c>
      <c r="C210" s="395"/>
      <c r="D210" s="392">
        <v>157386.84</v>
      </c>
      <c r="E210" s="395"/>
      <c r="F210" s="395"/>
    </row>
    <row r="211" spans="1:4" s="290" customFormat="1" ht="17.25" customHeight="1">
      <c r="A211" s="396"/>
      <c r="B211" s="391" t="s">
        <v>265</v>
      </c>
      <c r="C211" s="305"/>
      <c r="D211" s="392">
        <v>0</v>
      </c>
    </row>
    <row r="212" spans="1:5" s="290" customFormat="1" ht="17.25" customHeight="1" hidden="1">
      <c r="A212" s="397"/>
      <c r="B212" s="398"/>
      <c r="D212" s="399"/>
      <c r="E212" s="400"/>
    </row>
    <row r="213" spans="1:6" s="405" customFormat="1" ht="6" customHeight="1" hidden="1">
      <c r="A213" s="401"/>
      <c r="B213" s="401"/>
      <c r="C213" s="402"/>
      <c r="D213" s="402"/>
      <c r="E213" s="403"/>
      <c r="F213" s="404"/>
    </row>
    <row r="214" spans="1:6" s="290" customFormat="1" ht="40.5" customHeight="1">
      <c r="A214" s="903" t="s">
        <v>537</v>
      </c>
      <c r="B214" s="903"/>
      <c r="C214" s="406"/>
      <c r="D214" s="406"/>
      <c r="E214" s="406"/>
      <c r="F214" s="290" t="s">
        <v>455</v>
      </c>
    </row>
    <row r="215" spans="1:6" ht="15.75">
      <c r="A215" s="301"/>
      <c r="B215" s="407"/>
      <c r="C215" s="408"/>
      <c r="F215" s="409"/>
    </row>
    <row r="216" spans="1:3" ht="15.75">
      <c r="A216" s="396"/>
      <c r="B216" s="407"/>
      <c r="C216" s="408"/>
    </row>
    <row r="217" spans="1:6" s="375" customFormat="1" ht="12.75">
      <c r="A217" s="410" t="s">
        <v>266</v>
      </c>
      <c r="B217" s="411"/>
      <c r="C217" s="295"/>
      <c r="D217" s="412"/>
      <c r="E217" s="412"/>
      <c r="F217" s="412"/>
    </row>
    <row r="218" spans="1:3" ht="15.75">
      <c r="A218" s="396"/>
      <c r="B218" s="413"/>
      <c r="C218" s="414"/>
    </row>
    <row r="219" spans="1:3" ht="15.75">
      <c r="A219" s="396"/>
      <c r="B219" s="413"/>
      <c r="C219" s="414"/>
    </row>
    <row r="220" spans="1:3" ht="15.75">
      <c r="A220" s="396"/>
      <c r="B220" s="413"/>
      <c r="C220" s="414"/>
    </row>
    <row r="221" spans="1:3" ht="15.75">
      <c r="A221" s="396"/>
      <c r="B221" s="413"/>
      <c r="C221" s="414"/>
    </row>
    <row r="222" spans="1:3" ht="15.75">
      <c r="A222" s="396"/>
      <c r="B222" s="413"/>
      <c r="C222" s="414"/>
    </row>
    <row r="223" spans="1:3" ht="15.75">
      <c r="A223" s="396"/>
      <c r="B223" s="413"/>
      <c r="C223" s="414"/>
    </row>
    <row r="224" spans="1:3" ht="15.75">
      <c r="A224" s="415"/>
      <c r="B224" s="413"/>
      <c r="C224" s="414"/>
    </row>
    <row r="225" spans="1:3" ht="16.5" customHeight="1">
      <c r="A225" s="416"/>
      <c r="B225" s="407"/>
      <c r="C225" s="414"/>
    </row>
    <row r="226" spans="1:3" ht="15.75">
      <c r="A226" s="416"/>
      <c r="B226" s="407"/>
      <c r="C226" s="414"/>
    </row>
    <row r="227" spans="1:3" ht="15.75">
      <c r="A227" s="416"/>
      <c r="B227" s="407"/>
      <c r="C227" s="414"/>
    </row>
    <row r="228" spans="1:2" ht="15.75">
      <c r="A228" s="416"/>
      <c r="B228" s="407"/>
    </row>
    <row r="229" spans="1:2" ht="15.75">
      <c r="A229" s="904"/>
      <c r="B229" s="904"/>
    </row>
    <row r="230" spans="1:2" ht="15.75">
      <c r="A230" s="417"/>
      <c r="B230" s="418"/>
    </row>
    <row r="231" spans="1:2" ht="15.75">
      <c r="A231" s="417"/>
      <c r="B231" s="418"/>
    </row>
    <row r="232" ht="15.75">
      <c r="B232" s="419"/>
    </row>
    <row r="239" ht="15.75">
      <c r="B239" s="419"/>
    </row>
    <row r="246" ht="15.75">
      <c r="B246" s="419"/>
    </row>
    <row r="248" ht="15.75">
      <c r="B248" s="419"/>
    </row>
    <row r="250" ht="15.75">
      <c r="B250" s="419"/>
    </row>
    <row r="252" ht="15.75">
      <c r="B252" s="419"/>
    </row>
    <row r="254" ht="15.75">
      <c r="B254" s="419"/>
    </row>
    <row r="256" ht="15.75">
      <c r="B256" s="419"/>
    </row>
    <row r="258" ht="15.75">
      <c r="B258" s="419"/>
    </row>
    <row r="264" ht="15.75">
      <c r="B264" s="419"/>
    </row>
  </sheetData>
  <sheetProtection/>
  <mergeCells count="9">
    <mergeCell ref="A8:F8"/>
    <mergeCell ref="A214:B214"/>
    <mergeCell ref="A229:B229"/>
    <mergeCell ref="A1:F1"/>
    <mergeCell ref="A2:F2"/>
    <mergeCell ref="B3:E3"/>
    <mergeCell ref="B4:E4"/>
    <mergeCell ref="A6:F6"/>
    <mergeCell ref="A7:F7"/>
  </mergeCells>
  <printOptions horizontalCentered="1"/>
  <pageMargins left="0.3937007874015748" right="0.2755905511811024" top="0.5905511811023623" bottom="0.4724409448818898" header="0.2362204724409449" footer="0.3937007874015748"/>
  <pageSetup firstPageNumber="37" useFirstPageNumber="1" fitToWidth="5" horizontalDpi="600" verticalDpi="600" orientation="portrait" paperSize="9" scale="73" r:id="rId2"/>
  <headerFooter alignWithMargins="0">
    <oddFooter>&amp;C&amp;P</oddFooter>
  </headerFooter>
  <rowBreaks count="2" manualBreakCount="2">
    <brk id="91" max="5" man="1"/>
    <brk id="157"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 Lansmane</dc:creator>
  <cp:keywords/>
  <dc:description/>
  <cp:lastModifiedBy>AndrisC</cp:lastModifiedBy>
  <dcterms:created xsi:type="dcterms:W3CDTF">2011-03-15T14:42:04Z</dcterms:created>
  <dcterms:modified xsi:type="dcterms:W3CDTF">2011-03-16T10:57:13Z</dcterms:modified>
  <cp:category/>
  <cp:version/>
  <cp:contentType/>
  <cp:contentStatus/>
</cp:coreProperties>
</file>