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Titles" localSheetId="0">'1'!$3:$9</definedName>
    <definedName name="_xlnm.Print_Titles" localSheetId="1">'2'!$3:$9</definedName>
    <definedName name="_xlnm.Print_Titles" localSheetId="2">'3'!$3:$9</definedName>
    <definedName name="_xlnm.Print_Titles" localSheetId="3">'4'!$3:$9</definedName>
  </definedNames>
  <calcPr fullCalcOnLoad="1"/>
</workbook>
</file>

<file path=xl/sharedStrings.xml><?xml version="1.0" encoding="utf-8"?>
<sst xmlns="http://schemas.openxmlformats.org/spreadsheetml/2006/main" count="508" uniqueCount="126">
  <si>
    <t>Valsts kases oficiālais ceturkšņa pārskats par valsts izsniegtajiem galvojumiem</t>
  </si>
  <si>
    <t>(tūkst. valūtas vienību)</t>
  </si>
  <si>
    <t>Galvojuma</t>
  </si>
  <si>
    <t>Parāds</t>
  </si>
  <si>
    <t>Pārskata periodā</t>
  </si>
  <si>
    <t>Nākamā ceturkšņa</t>
  </si>
  <si>
    <t>Galvo-</t>
  </si>
  <si>
    <t>Galvojuma saņēmējs</t>
  </si>
  <si>
    <t>summa</t>
  </si>
  <si>
    <t>pārskata perioda</t>
  </si>
  <si>
    <t>pārskata</t>
  </si>
  <si>
    <t>Valūtas</t>
  </si>
  <si>
    <t>neizmaksātā</t>
  </si>
  <si>
    <t>juma</t>
  </si>
  <si>
    <t>(Aizdevējs)</t>
  </si>
  <si>
    <t>beigās</t>
  </si>
  <si>
    <t>perioda</t>
  </si>
  <si>
    <t>izmaksātā</t>
  </si>
  <si>
    <t>atmaksātā</t>
  </si>
  <si>
    <t>kursa</t>
  </si>
  <si>
    <t>apkalpošanas</t>
  </si>
  <si>
    <t>daļa pārskata</t>
  </si>
  <si>
    <t>atmaksājamā</t>
  </si>
  <si>
    <t>ārvalstu</t>
  </si>
  <si>
    <t>(7+8-9+10)</t>
  </si>
  <si>
    <t>sākumā</t>
  </si>
  <si>
    <t>daļa</t>
  </si>
  <si>
    <t>izmaiņas</t>
  </si>
  <si>
    <t>izdevumi</t>
  </si>
  <si>
    <t>perioda beigās</t>
  </si>
  <si>
    <t>valūtā</t>
  </si>
  <si>
    <t>latos</t>
  </si>
  <si>
    <t>Galvojumi Šveices frankos (CHF)</t>
  </si>
  <si>
    <t>VPA/s ''Latvenergo'' (Credit Suisse)</t>
  </si>
  <si>
    <t xml:space="preserve">Kopā   CHF </t>
  </si>
  <si>
    <t>A/s ''Rīgas Miesnieks'' (AKA)</t>
  </si>
  <si>
    <t>A/s ''Ādaži'' (Thode+Sehobel osthand.haft mbh)</t>
  </si>
  <si>
    <t>A/s ''Preses nams'' (KFW)</t>
  </si>
  <si>
    <t>Latvijas Investīciju banka (DEG)</t>
  </si>
  <si>
    <t>VPA/s ''Latvenergo'' (Societe Generale)</t>
  </si>
  <si>
    <t>Galvojumi Japānas jēnās (JPY)</t>
  </si>
  <si>
    <t>A/s ''Tolaram Fibers'' (''Marubeni Corporation'')</t>
  </si>
  <si>
    <t xml:space="preserve">Kopā   JPY </t>
  </si>
  <si>
    <t>Galvojumi Latvijas latos (LVL)</t>
  </si>
  <si>
    <t>Liepājas SEZ (A/s Rīgas Komercbanka)</t>
  </si>
  <si>
    <t xml:space="preserve">Kopā   LVL </t>
  </si>
  <si>
    <t>Galvojumi ASV dolāros (USD)</t>
  </si>
  <si>
    <t>Mērsraga osta (A/s Latvijas Unibanka)</t>
  </si>
  <si>
    <t>Lidosta ''Rīga'' (ERAB)</t>
  </si>
  <si>
    <t>VPA/s ''Latvenergo'' (SEK)</t>
  </si>
  <si>
    <t>VPA/s ''Latvenergo'' (ERAB)</t>
  </si>
  <si>
    <t>Rīgas Dome ūdensapgādei (ERAB)</t>
  </si>
  <si>
    <t>Latvijas Jūras administrācija (A/s Parekss Banka)</t>
  </si>
  <si>
    <t>Ventspils osta (EIB)</t>
  </si>
  <si>
    <t>Ventspils osta (VABB)</t>
  </si>
  <si>
    <t>Rīgas tirdzniecības osta (A/s Latvijas Unibanka)</t>
  </si>
  <si>
    <t>Rīgas tirdzniecības osta (A/s Vereinsbank)</t>
  </si>
  <si>
    <t>VA/S ''Latvijas Dzelzceļš'' (ERAB)</t>
  </si>
  <si>
    <t xml:space="preserve">Kopā   USD </t>
  </si>
  <si>
    <t>Latvijas Investīciju banka (EIB)</t>
  </si>
  <si>
    <t>Rīgas Dome ūdensapgādei (EIB)</t>
  </si>
  <si>
    <t>VPA/s ''Latvenergo'' (EIB)</t>
  </si>
  <si>
    <t>VA/S ''Latvijas Dzelzceļš'' (EIB)</t>
  </si>
  <si>
    <t xml:space="preserve">Kopā pārskata ceturksnī: </t>
  </si>
  <si>
    <t>X</t>
  </si>
  <si>
    <t>Pārvaldnieks</t>
  </si>
  <si>
    <t>A. Veiss</t>
  </si>
  <si>
    <t>(1999. gada 1. ceturksnis)</t>
  </si>
  <si>
    <t>Galvojumi Eiropas vienotā valūtā (EUR)</t>
  </si>
  <si>
    <t>Valsts kase / Pārskatu departaments</t>
  </si>
  <si>
    <t>D. Lauva      t.7094247</t>
  </si>
  <si>
    <t>M:parskdep/parskati/PARSgar-99     15.05.99</t>
  </si>
  <si>
    <t xml:space="preserve">  saskaņā ar uzņēmuma maksātnespēju, galvojuma atmaksu veica Finansu ministrija</t>
  </si>
  <si>
    <t>Liepājas SEZ (A/s Vereinsbank)</t>
  </si>
  <si>
    <t xml:space="preserve">  faktiski pamatsummas atmaksu veica 1998. gadā</t>
  </si>
  <si>
    <t xml:space="preserve">  t. sk. 416 tūkst. latu izmaksāja 1998.g. 4.cet.</t>
  </si>
  <si>
    <t xml:space="preserve">  faktiski līgumu noslēdza 1998. gadā</t>
  </si>
  <si>
    <t xml:space="preserve">Kopā   EUR </t>
  </si>
  <si>
    <t xml:space="preserve">  faktiski pamatsummas atmaksu un procentu maksājumus veica 1998. gadā</t>
  </si>
  <si>
    <t>kods</t>
  </si>
  <si>
    <t>54 *</t>
  </si>
  <si>
    <t>Ventspils Brīvostas pārvalde (VABB)</t>
  </si>
  <si>
    <t xml:space="preserve">Kopā pārskata periodā: </t>
  </si>
  <si>
    <t xml:space="preserve">Kopā 1. ceturksnī: </t>
  </si>
  <si>
    <t xml:space="preserve">Kopā gadā: </t>
  </si>
  <si>
    <t>t.sk. 3709 tūkst. latu izmaksāts iepriekšējos periodos</t>
  </si>
  <si>
    <t>(1999. gada 2. ceturksnis)</t>
  </si>
  <si>
    <t>M:parskdep/parskati/PARSgarmen-99     15.08.99</t>
  </si>
  <si>
    <t>74 *</t>
  </si>
  <si>
    <t>faktiski izmaksāts iepriekšējos periodos</t>
  </si>
  <si>
    <t>Ventspils Brīvostas pārvalde (EIB)</t>
  </si>
  <si>
    <t xml:space="preserve">Kopā 2. ceturksnī: </t>
  </si>
  <si>
    <t>(1999. gada 3. ceturksnis)</t>
  </si>
  <si>
    <t>M:parskdep/parskati/galvojumi - ceturksnis     15.11.99</t>
  </si>
  <si>
    <t>48 *</t>
  </si>
  <si>
    <t>faktiski procenti samaksāti iepriekšējos periodos, atmaksa veikta 2.cet.</t>
  </si>
  <si>
    <t>68 *</t>
  </si>
  <si>
    <t>faktiski procenti 7 tūkst.latu samaksāti iepriekšējos periodos, atmaksa veikta 21 tīkst.latu 1.cet. un 21 tūkst.latu 2.cet.</t>
  </si>
  <si>
    <t>6 *</t>
  </si>
  <si>
    <t>saskaņā ar uzņēmuma maksātnespēju, galvojuma atmaksu veica Finansu ministrija</t>
  </si>
  <si>
    <t>faktiski procenti 21 tūkst.latu samaksāti iepriekšējos periodos, atmaksa veikta 51 tīkst.latu 1998.g. un 96 tūkst.latu 1999.g. 2.cet.</t>
  </si>
  <si>
    <t>(1999. gada 4. ceturksnis)</t>
  </si>
  <si>
    <t xml:space="preserve">Kopā 3. ceturksnī: </t>
  </si>
  <si>
    <t>71 *</t>
  </si>
  <si>
    <t>71*</t>
  </si>
  <si>
    <t xml:space="preserve">t.sk. 847 tūkst.latu izmaksāja un 4 tūkst.latu atmaksāja iepriekšējos periodos </t>
  </si>
  <si>
    <t>45 *</t>
  </si>
  <si>
    <t xml:space="preserve">t.sk. 141 tūkst.latu atmaksāja un 17 tūkst.latu samaksāja procentos iepriekšējos periodos </t>
  </si>
  <si>
    <t>56 *</t>
  </si>
  <si>
    <t xml:space="preserve">t.sk. 3023 tūkst.latu izmaksāja iepriekšējos periodos </t>
  </si>
  <si>
    <t>57 *</t>
  </si>
  <si>
    <t xml:space="preserve">t.sk. 10 tūkst.latu samaksāja procentos iepriekšējos periodos </t>
  </si>
  <si>
    <t>73 *</t>
  </si>
  <si>
    <t xml:space="preserve">t.sk. 93 tūkst.latu izmaksāja iepriekšējos periodos </t>
  </si>
  <si>
    <t>RJA ēkas rekonstrukcijai (ZIB)</t>
  </si>
  <si>
    <t>46 *</t>
  </si>
  <si>
    <t>46,54 *</t>
  </si>
  <si>
    <t>dati koriģēti saskaņā ar datu bāzes inventarizāciju</t>
  </si>
  <si>
    <t>67 *</t>
  </si>
  <si>
    <t xml:space="preserve">t.sk. 149 tūkst.latu atmaksāja un 61 tūkst.latu samaksāja procentos iepriekšējos periodos </t>
  </si>
  <si>
    <t>83 *</t>
  </si>
  <si>
    <t xml:space="preserve">faktiski 388 tūkst.latu izmaksāja iepriekšējos periodos </t>
  </si>
  <si>
    <t>87 *</t>
  </si>
  <si>
    <t>Rīgas Ostas pārvalde (A/s Latvijas Unibanka)</t>
  </si>
  <si>
    <t xml:space="preserve">t.sk. 173 tūkst.latu izmaksāja iepriekšējos periodos </t>
  </si>
  <si>
    <t>2000. gada 15. februāris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</si>
</sst>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Continuous"/>
    </xf>
    <xf numFmtId="0" fontId="3" fillId="0" borderId="17" xfId="0" applyFont="1" applyBorder="1" applyAlignment="1">
      <alignment horizontal="centerContinuous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 horizontal="centerContinuous"/>
    </xf>
    <xf numFmtId="0" fontId="3" fillId="0" borderId="17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3" fontId="3" fillId="0" borderId="23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0" fontId="5" fillId="0" borderId="28" xfId="0" applyFont="1" applyBorder="1" applyAlignment="1">
      <alignment horizontal="centerContinuous"/>
    </xf>
    <xf numFmtId="0" fontId="3" fillId="0" borderId="29" xfId="0" applyFont="1" applyBorder="1" applyAlignment="1">
      <alignment horizontal="centerContinuous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3" fontId="3" fillId="0" borderId="33" xfId="0" applyNumberFormat="1" applyFont="1" applyBorder="1" applyAlignment="1">
      <alignment horizontal="right"/>
    </xf>
    <xf numFmtId="3" fontId="3" fillId="0" borderId="34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33" borderId="32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3" fontId="3" fillId="33" borderId="23" xfId="0" applyNumberFormat="1" applyFont="1" applyFill="1" applyBorder="1" applyAlignment="1">
      <alignment horizontal="right"/>
    </xf>
    <xf numFmtId="3" fontId="3" fillId="33" borderId="24" xfId="0" applyNumberFormat="1" applyFont="1" applyFill="1" applyBorder="1" applyAlignment="1">
      <alignment horizontal="right"/>
    </xf>
    <xf numFmtId="3" fontId="3" fillId="33" borderId="35" xfId="0" applyNumberFormat="1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3" fontId="3" fillId="33" borderId="37" xfId="0" applyNumberFormat="1" applyFont="1" applyFill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8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3" fontId="3" fillId="0" borderId="39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/>
    </xf>
    <xf numFmtId="3" fontId="3" fillId="0" borderId="43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3" fontId="3" fillId="0" borderId="37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Continuous"/>
    </xf>
    <xf numFmtId="3" fontId="5" fillId="0" borderId="2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6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5.57421875" style="52" customWidth="1"/>
    <col min="2" max="2" width="32.8515625" style="2" customWidth="1"/>
    <col min="3" max="4" width="7.8515625" style="2" customWidth="1"/>
    <col min="5" max="6" width="9.140625" style="2" customWidth="1"/>
    <col min="7" max="7" width="7.00390625" style="2" customWidth="1"/>
    <col min="8" max="8" width="7.8515625" style="2" customWidth="1"/>
    <col min="9" max="9" width="8.00390625" style="2" customWidth="1"/>
    <col min="10" max="10" width="7.57421875" style="2" customWidth="1"/>
    <col min="11" max="11" width="9.57421875" style="2" customWidth="1"/>
    <col min="12" max="12" width="11.140625" style="2" customWidth="1"/>
    <col min="13" max="13" width="9.8515625" style="2" customWidth="1"/>
    <col min="14" max="14" width="11.00390625" style="2" customWidth="1"/>
    <col min="60" max="16384" width="9.140625" style="2" customWidth="1"/>
  </cols>
  <sheetData>
    <row r="1" spans="1:59" s="1" customFormat="1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1:14" ht="15.75">
      <c r="A2" s="78" t="s">
        <v>67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59" s="4" customFormat="1" ht="12.75">
      <c r="A3" s="3"/>
      <c r="B3" s="3"/>
      <c r="C3" s="3"/>
      <c r="D3" s="3"/>
      <c r="G3" s="3"/>
      <c r="H3" s="3"/>
      <c r="K3" s="3"/>
      <c r="N3" s="5" t="s">
        <v>1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</row>
    <row r="4" spans="1:59" s="7" customFormat="1" ht="12.75">
      <c r="A4" s="6"/>
      <c r="C4" s="8" t="s">
        <v>2</v>
      </c>
      <c r="D4" s="8"/>
      <c r="E4" s="9" t="s">
        <v>3</v>
      </c>
      <c r="F4" s="10"/>
      <c r="G4" s="74" t="s">
        <v>3</v>
      </c>
      <c r="H4" s="11" t="s">
        <v>4</v>
      </c>
      <c r="I4" s="12"/>
      <c r="J4" s="12"/>
      <c r="K4" s="11"/>
      <c r="L4" s="13" t="s">
        <v>2</v>
      </c>
      <c r="M4" s="12" t="s">
        <v>5</v>
      </c>
      <c r="N4" s="10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</row>
    <row r="5" spans="1:59" s="7" customFormat="1" ht="12.75">
      <c r="A5" s="14" t="s">
        <v>6</v>
      </c>
      <c r="B5" s="14" t="s">
        <v>7</v>
      </c>
      <c r="C5" s="15" t="s">
        <v>8</v>
      </c>
      <c r="D5" s="16"/>
      <c r="E5" s="15" t="s">
        <v>9</v>
      </c>
      <c r="F5" s="16"/>
      <c r="G5" s="8" t="s">
        <v>10</v>
      </c>
      <c r="H5" s="8" t="s">
        <v>2</v>
      </c>
      <c r="I5" s="8" t="s">
        <v>2</v>
      </c>
      <c r="J5" s="13" t="s">
        <v>11</v>
      </c>
      <c r="K5" s="8" t="s">
        <v>2</v>
      </c>
      <c r="L5" s="14" t="s">
        <v>12</v>
      </c>
      <c r="M5" s="13" t="s">
        <v>2</v>
      </c>
      <c r="N5" s="13" t="s">
        <v>2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s="7" customFormat="1" ht="12.75">
      <c r="A6" s="14" t="s">
        <v>13</v>
      </c>
      <c r="B6" s="14" t="s">
        <v>14</v>
      </c>
      <c r="C6" s="17"/>
      <c r="D6" s="17"/>
      <c r="E6" s="18" t="s">
        <v>15</v>
      </c>
      <c r="F6" s="16"/>
      <c r="G6" s="8" t="s">
        <v>16</v>
      </c>
      <c r="H6" s="8" t="s">
        <v>17</v>
      </c>
      <c r="I6" s="8" t="s">
        <v>18</v>
      </c>
      <c r="J6" s="14" t="s">
        <v>19</v>
      </c>
      <c r="K6" s="8" t="s">
        <v>20</v>
      </c>
      <c r="L6" s="14" t="s">
        <v>21</v>
      </c>
      <c r="M6" s="14" t="s">
        <v>22</v>
      </c>
      <c r="N6" s="14" t="s">
        <v>20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s="7" customFormat="1" ht="12.75">
      <c r="A7" s="14" t="s">
        <v>79</v>
      </c>
      <c r="B7" s="14"/>
      <c r="C7" s="14" t="s">
        <v>23</v>
      </c>
      <c r="D7" s="19"/>
      <c r="E7" s="14" t="s">
        <v>23</v>
      </c>
      <c r="F7" s="20" t="s">
        <v>24</v>
      </c>
      <c r="G7" s="8" t="s">
        <v>25</v>
      </c>
      <c r="H7" s="8" t="s">
        <v>26</v>
      </c>
      <c r="I7" s="8" t="s">
        <v>26</v>
      </c>
      <c r="J7" s="14" t="s">
        <v>27</v>
      </c>
      <c r="K7" s="8" t="s">
        <v>28</v>
      </c>
      <c r="L7" s="14" t="s">
        <v>29</v>
      </c>
      <c r="M7" s="14" t="s">
        <v>26</v>
      </c>
      <c r="N7" s="14" t="s">
        <v>28</v>
      </c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s="7" customFormat="1" ht="12.75">
      <c r="A8" s="14"/>
      <c r="B8" s="14"/>
      <c r="C8" s="21" t="s">
        <v>30</v>
      </c>
      <c r="D8" s="21" t="s">
        <v>31</v>
      </c>
      <c r="E8" s="21" t="s">
        <v>30</v>
      </c>
      <c r="F8" s="22" t="s">
        <v>31</v>
      </c>
      <c r="G8" s="23" t="s">
        <v>31</v>
      </c>
      <c r="H8" s="23" t="s">
        <v>31</v>
      </c>
      <c r="I8" s="23" t="s">
        <v>31</v>
      </c>
      <c r="J8" s="14" t="s">
        <v>31</v>
      </c>
      <c r="K8" s="23" t="s">
        <v>31</v>
      </c>
      <c r="L8" s="21" t="s">
        <v>31</v>
      </c>
      <c r="M8" s="21" t="s">
        <v>31</v>
      </c>
      <c r="N8" s="14" t="s">
        <v>31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s="4" customFormat="1" ht="12.7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4">
        <v>7</v>
      </c>
      <c r="H9" s="24">
        <v>8</v>
      </c>
      <c r="I9" s="24">
        <v>9</v>
      </c>
      <c r="J9" s="22">
        <v>10</v>
      </c>
      <c r="K9" s="24">
        <v>11</v>
      </c>
      <c r="L9" s="22">
        <v>12</v>
      </c>
      <c r="M9" s="22">
        <v>13</v>
      </c>
      <c r="N9" s="22">
        <v>14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s="7" customFormat="1" ht="12.75">
      <c r="A10" s="25" t="s">
        <v>32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1:59" s="7" customFormat="1" ht="12.75">
      <c r="A11" s="29">
        <v>71</v>
      </c>
      <c r="B11" s="30" t="s">
        <v>33</v>
      </c>
      <c r="C11" s="31">
        <v>6137</v>
      </c>
      <c r="D11" s="31">
        <v>2437</v>
      </c>
      <c r="E11" s="31">
        <v>2800</v>
      </c>
      <c r="F11" s="31">
        <f>G11+H11-I11+J11</f>
        <v>1112</v>
      </c>
      <c r="G11" s="32">
        <v>1284</v>
      </c>
      <c r="H11" s="32">
        <v>0</v>
      </c>
      <c r="I11" s="32">
        <v>112</v>
      </c>
      <c r="J11" s="31">
        <v>-60</v>
      </c>
      <c r="K11" s="32">
        <v>18</v>
      </c>
      <c r="L11" s="31">
        <v>1180</v>
      </c>
      <c r="M11" s="31">
        <v>12</v>
      </c>
      <c r="N11" s="33">
        <v>2</v>
      </c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</row>
    <row r="12" spans="1:59" s="7" customFormat="1" ht="12.75">
      <c r="A12" s="34"/>
      <c r="B12" s="35" t="s">
        <v>34</v>
      </c>
      <c r="C12" s="36">
        <f aca="true" t="shared" si="0" ref="C12:H12">SUM(C11)</f>
        <v>6137</v>
      </c>
      <c r="D12" s="36">
        <f t="shared" si="0"/>
        <v>2437</v>
      </c>
      <c r="E12" s="36">
        <f t="shared" si="0"/>
        <v>2800</v>
      </c>
      <c r="F12" s="36">
        <f t="shared" si="0"/>
        <v>1112</v>
      </c>
      <c r="G12" s="36">
        <f t="shared" si="0"/>
        <v>1284</v>
      </c>
      <c r="H12" s="37">
        <f t="shared" si="0"/>
        <v>0</v>
      </c>
      <c r="I12" s="37">
        <f aca="true" t="shared" si="1" ref="I12:N12">SUM(I11)</f>
        <v>112</v>
      </c>
      <c r="J12" s="36">
        <f t="shared" si="1"/>
        <v>-60</v>
      </c>
      <c r="K12" s="37">
        <f t="shared" si="1"/>
        <v>18</v>
      </c>
      <c r="L12" s="36">
        <f t="shared" si="1"/>
        <v>1180</v>
      </c>
      <c r="M12" s="36">
        <f t="shared" si="1"/>
        <v>12</v>
      </c>
      <c r="N12" s="36">
        <f t="shared" si="1"/>
        <v>2</v>
      </c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1:59" s="7" customFormat="1" ht="12.75">
      <c r="A13" s="38" t="s">
        <v>68</v>
      </c>
      <c r="B13" s="39"/>
      <c r="C13" s="27"/>
      <c r="D13" s="27"/>
      <c r="E13" s="27"/>
      <c r="F13" s="27"/>
      <c r="G13" s="45"/>
      <c r="H13" s="45"/>
      <c r="I13" s="45"/>
      <c r="J13" s="27"/>
      <c r="K13" s="45"/>
      <c r="L13" s="27"/>
      <c r="M13" s="27"/>
      <c r="N13" s="2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</row>
    <row r="14" spans="1:59" s="7" customFormat="1" ht="12.75">
      <c r="A14" s="40">
        <v>45</v>
      </c>
      <c r="B14" s="41" t="s">
        <v>35</v>
      </c>
      <c r="C14" s="31">
        <v>895</v>
      </c>
      <c r="D14" s="31">
        <v>566</v>
      </c>
      <c r="E14" s="31">
        <v>895</v>
      </c>
      <c r="F14" s="31">
        <f aca="true" t="shared" si="2" ref="F14:F20">G14+H14-I14+J14</f>
        <v>566</v>
      </c>
      <c r="G14" s="32">
        <v>892</v>
      </c>
      <c r="H14" s="32">
        <v>0</v>
      </c>
      <c r="I14" s="32">
        <v>296</v>
      </c>
      <c r="J14" s="31">
        <v>-30</v>
      </c>
      <c r="K14" s="32">
        <v>0</v>
      </c>
      <c r="L14" s="31">
        <v>0</v>
      </c>
      <c r="M14" s="31">
        <v>0</v>
      </c>
      <c r="N14" s="33">
        <v>0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</row>
    <row r="15" spans="1:59" s="7" customFormat="1" ht="12.75">
      <c r="A15" s="40">
        <v>48</v>
      </c>
      <c r="B15" s="41" t="s">
        <v>36</v>
      </c>
      <c r="C15" s="31">
        <v>299</v>
      </c>
      <c r="D15" s="31">
        <v>189</v>
      </c>
      <c r="E15" s="31">
        <v>299</v>
      </c>
      <c r="F15" s="31">
        <f t="shared" si="2"/>
        <v>189</v>
      </c>
      <c r="G15" s="32">
        <v>212</v>
      </c>
      <c r="H15" s="32">
        <v>0</v>
      </c>
      <c r="I15" s="32">
        <v>13</v>
      </c>
      <c r="J15" s="31">
        <v>-10</v>
      </c>
      <c r="K15" s="32">
        <v>0</v>
      </c>
      <c r="L15" s="31">
        <v>0</v>
      </c>
      <c r="M15" s="31">
        <v>0</v>
      </c>
      <c r="N15" s="33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1:59" s="7" customFormat="1" ht="12.75">
      <c r="A16" s="40">
        <v>49</v>
      </c>
      <c r="B16" s="41" t="s">
        <v>37</v>
      </c>
      <c r="C16" s="31">
        <v>695</v>
      </c>
      <c r="D16" s="31">
        <v>440</v>
      </c>
      <c r="E16" s="31">
        <v>695</v>
      </c>
      <c r="F16" s="31">
        <f t="shared" si="2"/>
        <v>440</v>
      </c>
      <c r="G16" s="32">
        <v>462</v>
      </c>
      <c r="H16" s="32">
        <v>0</v>
      </c>
      <c r="I16" s="32">
        <v>0</v>
      </c>
      <c r="J16" s="31">
        <v>-22</v>
      </c>
      <c r="K16" s="32">
        <v>0</v>
      </c>
      <c r="L16" s="31">
        <v>0</v>
      </c>
      <c r="M16" s="31">
        <v>0</v>
      </c>
      <c r="N16" s="33">
        <v>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9" s="7" customFormat="1" ht="12.75">
      <c r="A17" s="40">
        <v>51</v>
      </c>
      <c r="B17" s="41" t="s">
        <v>59</v>
      </c>
      <c r="C17" s="31">
        <v>5000</v>
      </c>
      <c r="D17" s="31">
        <v>3163</v>
      </c>
      <c r="E17" s="31">
        <v>4990</v>
      </c>
      <c r="F17" s="31">
        <f t="shared" si="2"/>
        <v>3157</v>
      </c>
      <c r="G17" s="32">
        <v>3338</v>
      </c>
      <c r="H17" s="32">
        <v>0</v>
      </c>
      <c r="I17" s="32">
        <v>0</v>
      </c>
      <c r="J17" s="31">
        <v>-181</v>
      </c>
      <c r="K17" s="32">
        <v>0</v>
      </c>
      <c r="L17" s="31">
        <v>6</v>
      </c>
      <c r="M17" s="31">
        <v>0</v>
      </c>
      <c r="N17" s="33"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s="7" customFormat="1" ht="12.75">
      <c r="A18" s="40">
        <v>52</v>
      </c>
      <c r="B18" s="41" t="s">
        <v>38</v>
      </c>
      <c r="C18" s="31">
        <v>1738</v>
      </c>
      <c r="D18" s="31">
        <v>1100</v>
      </c>
      <c r="E18" s="31">
        <v>1738</v>
      </c>
      <c r="F18" s="31">
        <f t="shared" si="2"/>
        <v>825</v>
      </c>
      <c r="G18" s="32">
        <v>1156</v>
      </c>
      <c r="H18" s="32">
        <v>0</v>
      </c>
      <c r="I18" s="32">
        <v>292</v>
      </c>
      <c r="J18" s="31">
        <v>-39</v>
      </c>
      <c r="K18" s="32">
        <v>31</v>
      </c>
      <c r="L18" s="31">
        <v>0</v>
      </c>
      <c r="M18" s="31">
        <v>0</v>
      </c>
      <c r="N18" s="33">
        <v>0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59" s="7" customFormat="1" ht="12.75">
      <c r="A19" s="40">
        <v>56</v>
      </c>
      <c r="B19" s="41" t="s">
        <v>60</v>
      </c>
      <c r="C19" s="31">
        <v>15000</v>
      </c>
      <c r="D19" s="31">
        <v>9490</v>
      </c>
      <c r="E19" s="31">
        <v>727</v>
      </c>
      <c r="F19" s="31">
        <f t="shared" si="2"/>
        <v>460</v>
      </c>
      <c r="G19" s="32">
        <v>486</v>
      </c>
      <c r="H19" s="32">
        <v>0</v>
      </c>
      <c r="I19" s="32">
        <v>0</v>
      </c>
      <c r="J19" s="31">
        <v>-26</v>
      </c>
      <c r="K19" s="32">
        <v>0</v>
      </c>
      <c r="L19" s="31">
        <v>9030</v>
      </c>
      <c r="M19" s="31">
        <v>0</v>
      </c>
      <c r="N19" s="33">
        <v>0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s="7" customFormat="1" ht="12.75">
      <c r="A20" s="40">
        <v>57</v>
      </c>
      <c r="B20" s="41" t="s">
        <v>61</v>
      </c>
      <c r="C20" s="31">
        <v>6000</v>
      </c>
      <c r="D20" s="31">
        <v>3796</v>
      </c>
      <c r="E20" s="31">
        <v>500</v>
      </c>
      <c r="F20" s="31">
        <f t="shared" si="2"/>
        <v>316</v>
      </c>
      <c r="G20" s="32">
        <v>335</v>
      </c>
      <c r="H20" s="32">
        <v>0</v>
      </c>
      <c r="I20" s="32">
        <v>0</v>
      </c>
      <c r="J20" s="31">
        <v>-19</v>
      </c>
      <c r="K20" s="32">
        <v>0</v>
      </c>
      <c r="L20" s="31">
        <v>3480</v>
      </c>
      <c r="M20" s="31">
        <v>0</v>
      </c>
      <c r="N20" s="33"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 s="7" customFormat="1" ht="12.75">
      <c r="A21" s="42">
        <v>73</v>
      </c>
      <c r="B21" s="43" t="s">
        <v>39</v>
      </c>
      <c r="C21" s="31">
        <v>7840</v>
      </c>
      <c r="D21" s="31">
        <v>4960</v>
      </c>
      <c r="E21" s="31">
        <v>0</v>
      </c>
      <c r="F21" s="31">
        <v>0</v>
      </c>
      <c r="G21" s="32">
        <v>0</v>
      </c>
      <c r="H21" s="32">
        <v>0</v>
      </c>
      <c r="I21" s="32">
        <v>0</v>
      </c>
      <c r="J21" s="31">
        <v>0</v>
      </c>
      <c r="K21" s="32">
        <v>0</v>
      </c>
      <c r="L21" s="31">
        <v>4960</v>
      </c>
      <c r="M21" s="31">
        <v>0</v>
      </c>
      <c r="N21" s="33"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s="7" customFormat="1" ht="12.75">
      <c r="A22" s="40">
        <v>82</v>
      </c>
      <c r="B22" s="41" t="s">
        <v>62</v>
      </c>
      <c r="C22" s="31">
        <v>34000</v>
      </c>
      <c r="D22" s="31">
        <v>21511</v>
      </c>
      <c r="E22" s="31">
        <v>0</v>
      </c>
      <c r="F22" s="31">
        <f>G22+H22-I22+J22</f>
        <v>0</v>
      </c>
      <c r="G22" s="32">
        <v>0</v>
      </c>
      <c r="H22" s="32">
        <v>0</v>
      </c>
      <c r="I22" s="32">
        <v>0</v>
      </c>
      <c r="J22" s="31">
        <v>0</v>
      </c>
      <c r="K22" s="32">
        <v>0</v>
      </c>
      <c r="L22" s="31">
        <v>21511</v>
      </c>
      <c r="M22" s="31">
        <v>0</v>
      </c>
      <c r="N22" s="33">
        <v>0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</row>
    <row r="23" spans="1:59" s="7" customFormat="1" ht="12.75">
      <c r="A23" s="34"/>
      <c r="B23" s="35" t="s">
        <v>77</v>
      </c>
      <c r="C23" s="36">
        <f>SUM(C14:C22)</f>
        <v>71467</v>
      </c>
      <c r="D23" s="36">
        <f aca="true" t="shared" si="3" ref="D23:N23">SUM(D14:D22)</f>
        <v>45215</v>
      </c>
      <c r="E23" s="36">
        <f t="shared" si="3"/>
        <v>9844</v>
      </c>
      <c r="F23" s="36">
        <f t="shared" si="3"/>
        <v>5953</v>
      </c>
      <c r="G23" s="36">
        <f t="shared" si="3"/>
        <v>6881</v>
      </c>
      <c r="H23" s="36">
        <f t="shared" si="3"/>
        <v>0</v>
      </c>
      <c r="I23" s="36">
        <f t="shared" si="3"/>
        <v>601</v>
      </c>
      <c r="J23" s="36">
        <f t="shared" si="3"/>
        <v>-327</v>
      </c>
      <c r="K23" s="36">
        <f t="shared" si="3"/>
        <v>31</v>
      </c>
      <c r="L23" s="36">
        <f t="shared" si="3"/>
        <v>38987</v>
      </c>
      <c r="M23" s="36">
        <f t="shared" si="3"/>
        <v>0</v>
      </c>
      <c r="N23" s="36">
        <f t="shared" si="3"/>
        <v>0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59" s="7" customFormat="1" ht="12.75">
      <c r="A24" s="38" t="s">
        <v>40</v>
      </c>
      <c r="B24" s="39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</row>
    <row r="25" spans="1:59" s="7" customFormat="1" ht="12.75">
      <c r="A25" s="57">
        <v>47</v>
      </c>
      <c r="B25" s="58" t="s">
        <v>41</v>
      </c>
      <c r="C25" s="59">
        <v>800643</v>
      </c>
      <c r="D25" s="59">
        <v>3931</v>
      </c>
      <c r="E25" s="59">
        <v>240193</v>
      </c>
      <c r="F25" s="59">
        <f>G25+H25-I25+J25</f>
        <v>1179</v>
      </c>
      <c r="G25" s="60">
        <v>1582</v>
      </c>
      <c r="H25" s="61">
        <v>0</v>
      </c>
      <c r="I25" s="59">
        <v>404</v>
      </c>
      <c r="J25" s="59">
        <v>1</v>
      </c>
      <c r="K25" s="59">
        <v>39</v>
      </c>
      <c r="L25" s="61">
        <v>0</v>
      </c>
      <c r="M25" s="59">
        <v>0</v>
      </c>
      <c r="N25" s="63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</row>
    <row r="26" spans="1:59" s="7" customFormat="1" ht="12.75">
      <c r="A26" s="34"/>
      <c r="B26" s="35" t="s">
        <v>42</v>
      </c>
      <c r="C26" s="36">
        <f aca="true" t="shared" si="4" ref="C26:H26">SUM(C25:C25)</f>
        <v>800643</v>
      </c>
      <c r="D26" s="36">
        <f t="shared" si="4"/>
        <v>3931</v>
      </c>
      <c r="E26" s="36">
        <f t="shared" si="4"/>
        <v>240193</v>
      </c>
      <c r="F26" s="36">
        <f t="shared" si="4"/>
        <v>1179</v>
      </c>
      <c r="G26" s="36">
        <f t="shared" si="4"/>
        <v>1582</v>
      </c>
      <c r="H26" s="37">
        <f t="shared" si="4"/>
        <v>0</v>
      </c>
      <c r="I26" s="37">
        <f aca="true" t="shared" si="5" ref="I26:N26">SUM(I25:I25)</f>
        <v>404</v>
      </c>
      <c r="J26" s="36">
        <f t="shared" si="5"/>
        <v>1</v>
      </c>
      <c r="K26" s="37">
        <f t="shared" si="5"/>
        <v>39</v>
      </c>
      <c r="L26" s="36">
        <f t="shared" si="5"/>
        <v>0</v>
      </c>
      <c r="M26" s="36">
        <f t="shared" si="5"/>
        <v>0</v>
      </c>
      <c r="N26" s="36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</row>
    <row r="27" spans="1:59" s="7" customFormat="1" ht="12.75">
      <c r="A27" s="38" t="s">
        <v>43</v>
      </c>
      <c r="B27" s="39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</row>
    <row r="28" spans="1:59" s="7" customFormat="1" ht="12.75">
      <c r="A28" s="42">
        <v>68</v>
      </c>
      <c r="B28" s="43" t="s">
        <v>44</v>
      </c>
      <c r="C28" s="31">
        <v>400</v>
      </c>
      <c r="D28" s="31">
        <v>400</v>
      </c>
      <c r="E28" s="31">
        <v>316</v>
      </c>
      <c r="F28" s="31">
        <f>G28+H28-I28+J28</f>
        <v>316</v>
      </c>
      <c r="G28" s="32">
        <v>316</v>
      </c>
      <c r="H28" s="32">
        <v>0</v>
      </c>
      <c r="I28" s="32">
        <v>0</v>
      </c>
      <c r="J28" s="31">
        <v>0</v>
      </c>
      <c r="K28" s="32">
        <v>3</v>
      </c>
      <c r="L28" s="31">
        <v>0</v>
      </c>
      <c r="M28" s="31">
        <v>0</v>
      </c>
      <c r="N28" s="33">
        <v>2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</row>
    <row r="29" spans="1:59" s="7" customFormat="1" ht="12.75">
      <c r="A29" s="34"/>
      <c r="B29" s="35" t="s">
        <v>45</v>
      </c>
      <c r="C29" s="36">
        <f aca="true" t="shared" si="6" ref="C29:H29">SUM(C28)</f>
        <v>400</v>
      </c>
      <c r="D29" s="36">
        <f t="shared" si="6"/>
        <v>400</v>
      </c>
      <c r="E29" s="36">
        <f t="shared" si="6"/>
        <v>316</v>
      </c>
      <c r="F29" s="36">
        <f t="shared" si="6"/>
        <v>316</v>
      </c>
      <c r="G29" s="36">
        <f t="shared" si="6"/>
        <v>316</v>
      </c>
      <c r="H29" s="37">
        <f t="shared" si="6"/>
        <v>0</v>
      </c>
      <c r="I29" s="37">
        <f aca="true" t="shared" si="7" ref="I29:N29">SUM(I28)</f>
        <v>0</v>
      </c>
      <c r="J29" s="36">
        <f t="shared" si="7"/>
        <v>0</v>
      </c>
      <c r="K29" s="37">
        <f t="shared" si="7"/>
        <v>3</v>
      </c>
      <c r="L29" s="36">
        <f t="shared" si="7"/>
        <v>0</v>
      </c>
      <c r="M29" s="36">
        <f t="shared" si="7"/>
        <v>0</v>
      </c>
      <c r="N29" s="36">
        <f t="shared" si="7"/>
        <v>2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</row>
    <row r="30" spans="1:59" s="7" customFormat="1" ht="12.75">
      <c r="A30" s="38" t="s">
        <v>46</v>
      </c>
      <c r="B30" s="39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</row>
    <row r="31" spans="1:59" s="7" customFormat="1" ht="12.75">
      <c r="A31" s="40">
        <v>6</v>
      </c>
      <c r="B31" s="41" t="s">
        <v>47</v>
      </c>
      <c r="C31" s="31">
        <v>1269</v>
      </c>
      <c r="D31" s="31">
        <v>749</v>
      </c>
      <c r="E31" s="31">
        <v>942</v>
      </c>
      <c r="F31" s="31">
        <f aca="true" t="shared" si="8" ref="F31:F42">G31+H31-I31+J31</f>
        <v>556</v>
      </c>
      <c r="G31" s="32">
        <v>536</v>
      </c>
      <c r="H31" s="32">
        <v>0</v>
      </c>
      <c r="I31" s="32">
        <v>0</v>
      </c>
      <c r="J31" s="31">
        <v>20</v>
      </c>
      <c r="K31" s="32">
        <v>3</v>
      </c>
      <c r="L31" s="31">
        <v>193</v>
      </c>
      <c r="M31" s="31">
        <v>0</v>
      </c>
      <c r="N31" s="33"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</row>
    <row r="32" spans="1:59" s="7" customFormat="1" ht="12.75">
      <c r="A32" s="40">
        <v>46</v>
      </c>
      <c r="B32" s="41" t="s">
        <v>48</v>
      </c>
      <c r="C32" s="31">
        <v>12100</v>
      </c>
      <c r="D32" s="31">
        <v>7139</v>
      </c>
      <c r="E32" s="31">
        <v>7636</v>
      </c>
      <c r="F32" s="31">
        <f t="shared" si="8"/>
        <v>4505</v>
      </c>
      <c r="G32" s="32">
        <v>4345</v>
      </c>
      <c r="H32" s="32">
        <v>0</v>
      </c>
      <c r="I32" s="32">
        <v>0</v>
      </c>
      <c r="J32" s="31">
        <v>160</v>
      </c>
      <c r="K32" s="32">
        <v>0</v>
      </c>
      <c r="L32" s="31">
        <v>976</v>
      </c>
      <c r="M32" s="31">
        <v>0</v>
      </c>
      <c r="N32" s="33">
        <v>0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</row>
    <row r="33" spans="1:59" s="7" customFormat="1" ht="12.75">
      <c r="A33" s="40">
        <v>53</v>
      </c>
      <c r="B33" s="41" t="s">
        <v>49</v>
      </c>
      <c r="C33" s="31">
        <v>5519</v>
      </c>
      <c r="D33" s="31">
        <v>3256</v>
      </c>
      <c r="E33" s="31">
        <v>4415</v>
      </c>
      <c r="F33" s="31">
        <f t="shared" si="8"/>
        <v>2605</v>
      </c>
      <c r="G33" s="32">
        <v>2826</v>
      </c>
      <c r="H33" s="32">
        <v>0</v>
      </c>
      <c r="I33" s="32">
        <v>315</v>
      </c>
      <c r="J33" s="31">
        <v>94</v>
      </c>
      <c r="K33" s="32">
        <v>113</v>
      </c>
      <c r="L33" s="31">
        <v>0</v>
      </c>
      <c r="M33" s="31">
        <v>0</v>
      </c>
      <c r="N33" s="33">
        <v>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</row>
    <row r="34" spans="1:59" s="7" customFormat="1" ht="12.75">
      <c r="A34" s="40">
        <v>54</v>
      </c>
      <c r="B34" s="41" t="s">
        <v>50</v>
      </c>
      <c r="C34" s="31">
        <v>34100</v>
      </c>
      <c r="D34" s="31">
        <v>20119</v>
      </c>
      <c r="E34" s="31">
        <v>8489</v>
      </c>
      <c r="F34" s="31">
        <f t="shared" si="8"/>
        <v>5008</v>
      </c>
      <c r="G34" s="32">
        <v>3705</v>
      </c>
      <c r="H34" s="32">
        <v>1150</v>
      </c>
      <c r="I34" s="32">
        <v>0</v>
      </c>
      <c r="J34" s="31">
        <v>153</v>
      </c>
      <c r="K34" s="32">
        <v>0</v>
      </c>
      <c r="L34" s="31">
        <v>15111</v>
      </c>
      <c r="M34" s="31">
        <v>0</v>
      </c>
      <c r="N34" s="33">
        <v>0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</row>
    <row r="35" spans="1:59" s="7" customFormat="1" ht="12.75">
      <c r="A35" s="40">
        <v>55</v>
      </c>
      <c r="B35" s="41" t="s">
        <v>51</v>
      </c>
      <c r="C35" s="31">
        <v>22500</v>
      </c>
      <c r="D35" s="31">
        <v>13275</v>
      </c>
      <c r="E35" s="31">
        <v>2840</v>
      </c>
      <c r="F35" s="31">
        <f t="shared" si="8"/>
        <v>1675</v>
      </c>
      <c r="G35" s="32">
        <v>1457</v>
      </c>
      <c r="H35" s="32">
        <v>163</v>
      </c>
      <c r="I35" s="32">
        <v>0</v>
      </c>
      <c r="J35" s="31">
        <v>55</v>
      </c>
      <c r="K35" s="32">
        <v>74</v>
      </c>
      <c r="L35" s="31">
        <v>11600</v>
      </c>
      <c r="M35" s="31">
        <v>0</v>
      </c>
      <c r="N35" s="33"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</row>
    <row r="36" spans="1:59" s="7" customFormat="1" ht="12.75">
      <c r="A36" s="69">
        <v>67</v>
      </c>
      <c r="B36" s="70" t="s">
        <v>52</v>
      </c>
      <c r="C36" s="71">
        <v>3473</v>
      </c>
      <c r="D36" s="71">
        <v>2049</v>
      </c>
      <c r="E36" s="71">
        <v>2723</v>
      </c>
      <c r="F36" s="71">
        <f t="shared" si="8"/>
        <v>1607</v>
      </c>
      <c r="G36" s="72">
        <v>1692</v>
      </c>
      <c r="H36" s="72">
        <v>0</v>
      </c>
      <c r="I36" s="72">
        <v>143</v>
      </c>
      <c r="J36" s="71">
        <v>58</v>
      </c>
      <c r="K36" s="72">
        <v>64</v>
      </c>
      <c r="L36" s="71">
        <v>0</v>
      </c>
      <c r="M36" s="71">
        <v>0</v>
      </c>
      <c r="N36" s="73"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59" s="7" customFormat="1" ht="12.75">
      <c r="A37" s="65">
        <v>74</v>
      </c>
      <c r="B37" s="66" t="s">
        <v>53</v>
      </c>
      <c r="C37" s="67">
        <v>23500</v>
      </c>
      <c r="D37" s="67">
        <v>13865</v>
      </c>
      <c r="E37" s="67">
        <v>16777</v>
      </c>
      <c r="F37" s="67">
        <f t="shared" si="8"/>
        <v>9898</v>
      </c>
      <c r="G37" s="46">
        <v>9546</v>
      </c>
      <c r="H37" s="46">
        <v>0</v>
      </c>
      <c r="I37" s="46">
        <v>0</v>
      </c>
      <c r="J37" s="67">
        <v>352</v>
      </c>
      <c r="K37" s="46">
        <v>0</v>
      </c>
      <c r="L37" s="67">
        <v>3967</v>
      </c>
      <c r="M37" s="67">
        <v>0</v>
      </c>
      <c r="N37" s="68">
        <v>0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 s="7" customFormat="1" ht="12.75">
      <c r="A38" s="40">
        <v>75</v>
      </c>
      <c r="B38" s="41" t="s">
        <v>54</v>
      </c>
      <c r="C38" s="31">
        <v>12000</v>
      </c>
      <c r="D38" s="31">
        <v>7080</v>
      </c>
      <c r="E38" s="31">
        <v>9600</v>
      </c>
      <c r="F38" s="31">
        <f t="shared" si="8"/>
        <v>5664</v>
      </c>
      <c r="G38" s="32">
        <v>5462</v>
      </c>
      <c r="H38" s="32">
        <v>0</v>
      </c>
      <c r="I38" s="32">
        <v>0</v>
      </c>
      <c r="J38" s="31">
        <v>202</v>
      </c>
      <c r="K38" s="32">
        <v>0</v>
      </c>
      <c r="L38" s="31">
        <v>0</v>
      </c>
      <c r="M38" s="31">
        <v>0</v>
      </c>
      <c r="N38" s="33">
        <v>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59" s="7" customFormat="1" ht="12.75">
      <c r="A39" s="40">
        <v>77</v>
      </c>
      <c r="B39" s="41" t="s">
        <v>55</v>
      </c>
      <c r="C39" s="31">
        <v>2450</v>
      </c>
      <c r="D39" s="31">
        <v>1446</v>
      </c>
      <c r="E39" s="31">
        <v>2205</v>
      </c>
      <c r="F39" s="31">
        <f t="shared" si="8"/>
        <v>1301</v>
      </c>
      <c r="G39" s="32">
        <v>1289</v>
      </c>
      <c r="H39" s="32">
        <v>0</v>
      </c>
      <c r="I39" s="32">
        <v>35</v>
      </c>
      <c r="J39" s="31">
        <v>47</v>
      </c>
      <c r="K39" s="32">
        <v>21</v>
      </c>
      <c r="L39" s="31">
        <v>0</v>
      </c>
      <c r="M39" s="31">
        <v>0</v>
      </c>
      <c r="N39" s="33">
        <v>0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59" s="7" customFormat="1" ht="12.75">
      <c r="A40" s="40">
        <v>80</v>
      </c>
      <c r="B40" s="41" t="s">
        <v>56</v>
      </c>
      <c r="C40" s="31">
        <v>6700</v>
      </c>
      <c r="D40" s="31">
        <v>3953</v>
      </c>
      <c r="E40" s="31">
        <v>5832</v>
      </c>
      <c r="F40" s="31">
        <f t="shared" si="8"/>
        <v>3441</v>
      </c>
      <c r="G40" s="32">
        <v>1946</v>
      </c>
      <c r="H40" s="32">
        <v>1380</v>
      </c>
      <c r="I40" s="32">
        <v>0</v>
      </c>
      <c r="J40" s="31">
        <v>115</v>
      </c>
      <c r="K40" s="32">
        <v>53</v>
      </c>
      <c r="L40" s="31">
        <v>512</v>
      </c>
      <c r="M40" s="31">
        <v>0</v>
      </c>
      <c r="N40" s="33">
        <v>7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</row>
    <row r="41" spans="1:59" s="7" customFormat="1" ht="12.75">
      <c r="A41" s="40">
        <v>81</v>
      </c>
      <c r="B41" s="41" t="s">
        <v>57</v>
      </c>
      <c r="C41" s="31">
        <v>20500</v>
      </c>
      <c r="D41" s="31">
        <v>12095</v>
      </c>
      <c r="E41" s="31">
        <v>0</v>
      </c>
      <c r="F41" s="31">
        <f t="shared" si="8"/>
        <v>0</v>
      </c>
      <c r="G41" s="32">
        <v>0</v>
      </c>
      <c r="H41" s="32">
        <v>0</v>
      </c>
      <c r="I41" s="32">
        <v>0</v>
      </c>
      <c r="J41" s="31">
        <v>0</v>
      </c>
      <c r="K41" s="32">
        <v>0</v>
      </c>
      <c r="L41" s="31">
        <v>12095</v>
      </c>
      <c r="M41" s="31">
        <v>0</v>
      </c>
      <c r="N41" s="33"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</row>
    <row r="42" spans="1:59" s="7" customFormat="1" ht="12.75">
      <c r="A42" s="40">
        <v>83</v>
      </c>
      <c r="B42" s="41" t="s">
        <v>73</v>
      </c>
      <c r="C42" s="31">
        <v>9700</v>
      </c>
      <c r="D42" s="31">
        <v>5723</v>
      </c>
      <c r="E42" s="31">
        <v>612</v>
      </c>
      <c r="F42" s="31">
        <f t="shared" si="8"/>
        <v>361</v>
      </c>
      <c r="G42" s="32">
        <v>0</v>
      </c>
      <c r="H42" s="32">
        <v>360</v>
      </c>
      <c r="I42" s="32">
        <v>0</v>
      </c>
      <c r="J42" s="31">
        <v>1</v>
      </c>
      <c r="K42" s="32">
        <v>0</v>
      </c>
      <c r="L42" s="31">
        <v>5362</v>
      </c>
      <c r="M42" s="31">
        <v>0</v>
      </c>
      <c r="N42" s="33">
        <v>0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59" s="7" customFormat="1" ht="12.75">
      <c r="A43" s="34"/>
      <c r="B43" s="35" t="s">
        <v>58</v>
      </c>
      <c r="C43" s="36">
        <f>SUM(C31:C42)</f>
        <v>153811</v>
      </c>
      <c r="D43" s="36">
        <f aca="true" t="shared" si="9" ref="D43:N43">SUM(D31:D42)</f>
        <v>90749</v>
      </c>
      <c r="E43" s="36">
        <f t="shared" si="9"/>
        <v>62071</v>
      </c>
      <c r="F43" s="36">
        <f t="shared" si="9"/>
        <v>36621</v>
      </c>
      <c r="G43" s="36">
        <f t="shared" si="9"/>
        <v>32804</v>
      </c>
      <c r="H43" s="36">
        <f t="shared" si="9"/>
        <v>3053</v>
      </c>
      <c r="I43" s="36">
        <f t="shared" si="9"/>
        <v>493</v>
      </c>
      <c r="J43" s="36">
        <f t="shared" si="9"/>
        <v>1257</v>
      </c>
      <c r="K43" s="36">
        <f t="shared" si="9"/>
        <v>328</v>
      </c>
      <c r="L43" s="36">
        <f t="shared" si="9"/>
        <v>49816</v>
      </c>
      <c r="M43" s="36">
        <f t="shared" si="9"/>
        <v>0</v>
      </c>
      <c r="N43" s="36">
        <f t="shared" si="9"/>
        <v>7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59" s="7" customFormat="1" ht="11.25" customHeight="1">
      <c r="A44" s="34"/>
      <c r="B44" s="35" t="s">
        <v>63</v>
      </c>
      <c r="C44" s="47" t="s">
        <v>64</v>
      </c>
      <c r="D44" s="37">
        <f>SUM(D23+D43+D29+D26+D12)</f>
        <v>142732</v>
      </c>
      <c r="E44" s="47" t="s">
        <v>64</v>
      </c>
      <c r="F44" s="37">
        <f aca="true" t="shared" si="10" ref="F44:N44">SUM(F23+F43+F29+F26+F12)</f>
        <v>45181</v>
      </c>
      <c r="G44" s="37">
        <f t="shared" si="10"/>
        <v>42867</v>
      </c>
      <c r="H44" s="37">
        <f t="shared" si="10"/>
        <v>3053</v>
      </c>
      <c r="I44" s="37">
        <f t="shared" si="10"/>
        <v>1610</v>
      </c>
      <c r="J44" s="37">
        <f t="shared" si="10"/>
        <v>871</v>
      </c>
      <c r="K44" s="37">
        <f t="shared" si="10"/>
        <v>419</v>
      </c>
      <c r="L44" s="37">
        <f t="shared" si="10"/>
        <v>89983</v>
      </c>
      <c r="M44" s="37">
        <f t="shared" si="10"/>
        <v>12</v>
      </c>
      <c r="N44" s="36">
        <f t="shared" si="10"/>
        <v>11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59" s="7" customFormat="1" ht="10.5" customHeight="1">
      <c r="A45" s="53"/>
      <c r="B45" s="51"/>
      <c r="C45" s="44"/>
      <c r="D45" s="51"/>
      <c r="E45" s="51"/>
      <c r="F45" s="51"/>
      <c r="G45" s="44"/>
      <c r="H45" s="44"/>
      <c r="I45" s="44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</row>
    <row r="46" spans="1:59" s="7" customFormat="1" ht="10.5" customHeight="1">
      <c r="A46" s="62">
        <v>47</v>
      </c>
      <c r="B46" s="7" t="s">
        <v>72</v>
      </c>
      <c r="C46" s="44"/>
      <c r="D46" s="51"/>
      <c r="E46" s="54"/>
      <c r="F46" s="44"/>
      <c r="G46" s="44"/>
      <c r="H46" s="44"/>
      <c r="I46" s="44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</row>
    <row r="47" spans="1:59" s="7" customFormat="1" ht="10.5" customHeight="1">
      <c r="A47" s="64">
        <v>45.48</v>
      </c>
      <c r="B47" s="44" t="s">
        <v>74</v>
      </c>
      <c r="C47" s="44"/>
      <c r="D47" s="49"/>
      <c r="E47" s="44"/>
      <c r="F47" s="44"/>
      <c r="G47" s="44"/>
      <c r="H47" s="44"/>
      <c r="I47" s="44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</row>
    <row r="48" spans="1:59" s="7" customFormat="1" ht="10.5" customHeight="1">
      <c r="A48" s="64">
        <v>52</v>
      </c>
      <c r="B48" s="44" t="s">
        <v>78</v>
      </c>
      <c r="C48" s="44"/>
      <c r="D48" s="49"/>
      <c r="E48" s="44"/>
      <c r="F48" s="44"/>
      <c r="G48" s="44"/>
      <c r="H48" s="44"/>
      <c r="I48" s="44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</row>
    <row r="49" spans="1:59" s="7" customFormat="1" ht="10.5" customHeight="1">
      <c r="A49" s="64">
        <v>80</v>
      </c>
      <c r="B49" s="44" t="s">
        <v>75</v>
      </c>
      <c r="C49" s="44"/>
      <c r="D49" s="44"/>
      <c r="E49" s="44"/>
      <c r="F49" s="44"/>
      <c r="G49" s="44"/>
      <c r="H49" s="44"/>
      <c r="I49" s="44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1:59" s="7" customFormat="1" ht="9.75" customHeight="1">
      <c r="A50" s="64">
        <v>83</v>
      </c>
      <c r="B50" s="44" t="s">
        <v>76</v>
      </c>
      <c r="F50" s="43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</row>
    <row r="51" spans="2:59" s="7" customFormat="1" ht="10.5" customHeight="1">
      <c r="B51" s="4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3" spans="2:59" s="4" customFormat="1" ht="12.75">
      <c r="B53" s="50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</row>
    <row r="54" spans="1:59" s="4" customFormat="1" ht="12.75">
      <c r="A54" s="48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</row>
    <row r="57" spans="1:59" s="4" customFormat="1" ht="12.75">
      <c r="A57" s="48"/>
      <c r="E57" s="4" t="s">
        <v>65</v>
      </c>
      <c r="M57" s="4" t="s">
        <v>66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</row>
    <row r="60" spans="1:59" s="56" customFormat="1" ht="10.5" customHeight="1">
      <c r="A60" s="55"/>
      <c r="B60" s="55"/>
      <c r="C60" s="55"/>
      <c r="D60" s="55"/>
      <c r="E60" s="55"/>
      <c r="F60" s="55"/>
      <c r="G60" s="55"/>
      <c r="H60" s="55"/>
      <c r="I60" s="55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</row>
    <row r="64" spans="1:59" s="56" customFormat="1" ht="10.5" customHeight="1">
      <c r="A64" s="55"/>
      <c r="B64" s="55" t="s">
        <v>69</v>
      </c>
      <c r="C64" s="55"/>
      <c r="D64" s="55"/>
      <c r="E64" s="55"/>
      <c r="F64" s="55"/>
      <c r="G64" s="55"/>
      <c r="H64" s="55"/>
      <c r="I64" s="55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</row>
    <row r="65" spans="1:59" s="56" customFormat="1" ht="10.5" customHeight="1">
      <c r="A65" s="55"/>
      <c r="B65" s="55" t="s">
        <v>70</v>
      </c>
      <c r="C65" s="55"/>
      <c r="D65" s="55"/>
      <c r="E65" s="55"/>
      <c r="F65" s="55"/>
      <c r="G65" s="55"/>
      <c r="H65" s="55"/>
      <c r="I65" s="5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</row>
    <row r="66" spans="1:59" s="56" customFormat="1" ht="10.5" customHeight="1">
      <c r="A66" s="55"/>
      <c r="B66" s="55" t="s">
        <v>71</v>
      </c>
      <c r="C66" s="55"/>
      <c r="D66" s="55"/>
      <c r="E66" s="55"/>
      <c r="F66" s="55"/>
      <c r="G66" s="55"/>
      <c r="H66" s="55"/>
      <c r="I66" s="55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</row>
  </sheetData>
  <sheetProtection/>
  <mergeCells count="2">
    <mergeCell ref="A2:N2"/>
    <mergeCell ref="A1:N1"/>
  </mergeCells>
  <printOptions/>
  <pageMargins left="0.35" right="0.25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66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1" sqref="C11"/>
    </sheetView>
  </sheetViews>
  <sheetFormatPr defaultColWidth="9.140625" defaultRowHeight="12.75"/>
  <cols>
    <col min="1" max="1" width="5.57421875" style="52" customWidth="1"/>
    <col min="2" max="2" width="32.8515625" style="2" customWidth="1"/>
    <col min="3" max="4" width="7.8515625" style="2" customWidth="1"/>
    <col min="5" max="6" width="9.140625" style="2" customWidth="1"/>
    <col min="7" max="7" width="7.00390625" style="2" customWidth="1"/>
    <col min="8" max="8" width="7.8515625" style="2" customWidth="1"/>
    <col min="9" max="9" width="8.00390625" style="2" customWidth="1"/>
    <col min="10" max="10" width="7.57421875" style="2" customWidth="1"/>
    <col min="11" max="11" width="9.57421875" style="2" customWidth="1"/>
    <col min="12" max="12" width="10.57421875" style="2" customWidth="1"/>
    <col min="13" max="13" width="9.8515625" style="2" customWidth="1"/>
    <col min="14" max="14" width="10.28125" style="2" customWidth="1"/>
    <col min="15" max="59" width="9.140625" style="4" customWidth="1"/>
    <col min="60" max="16384" width="9.140625" style="2" customWidth="1"/>
  </cols>
  <sheetData>
    <row r="1" spans="1:59" s="1" customFormat="1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14" ht="15.75">
      <c r="A2" s="78" t="s">
        <v>86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4" customFormat="1" ht="12.75">
      <c r="A3" s="3"/>
      <c r="B3" s="3"/>
      <c r="C3" s="3"/>
      <c r="D3" s="3"/>
      <c r="G3" s="3"/>
      <c r="H3" s="3"/>
      <c r="K3" s="3"/>
      <c r="N3" s="5" t="s">
        <v>1</v>
      </c>
    </row>
    <row r="4" spans="1:59" s="7" customFormat="1" ht="12.75">
      <c r="A4" s="6"/>
      <c r="C4" s="8" t="s">
        <v>2</v>
      </c>
      <c r="D4" s="8"/>
      <c r="E4" s="9" t="s">
        <v>3</v>
      </c>
      <c r="F4" s="10"/>
      <c r="G4" s="74" t="s">
        <v>3</v>
      </c>
      <c r="H4" s="11" t="s">
        <v>4</v>
      </c>
      <c r="I4" s="12"/>
      <c r="J4" s="12"/>
      <c r="K4" s="11"/>
      <c r="L4" s="13" t="s">
        <v>2</v>
      </c>
      <c r="M4" s="12" t="s">
        <v>5</v>
      </c>
      <c r="N4" s="1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s="7" customFormat="1" ht="12.75">
      <c r="A5" s="14" t="s">
        <v>6</v>
      </c>
      <c r="B5" s="14" t="s">
        <v>7</v>
      </c>
      <c r="C5" s="15" t="s">
        <v>8</v>
      </c>
      <c r="D5" s="16"/>
      <c r="E5" s="15" t="s">
        <v>9</v>
      </c>
      <c r="F5" s="16"/>
      <c r="G5" s="8" t="s">
        <v>10</v>
      </c>
      <c r="H5" s="8" t="s">
        <v>2</v>
      </c>
      <c r="I5" s="8" t="s">
        <v>2</v>
      </c>
      <c r="J5" s="13" t="s">
        <v>11</v>
      </c>
      <c r="K5" s="8" t="s">
        <v>2</v>
      </c>
      <c r="L5" s="14" t="s">
        <v>12</v>
      </c>
      <c r="M5" s="13" t="s">
        <v>2</v>
      </c>
      <c r="N5" s="13" t="s">
        <v>2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s="7" customFormat="1" ht="12.75">
      <c r="A6" s="14" t="s">
        <v>13</v>
      </c>
      <c r="B6" s="14" t="s">
        <v>14</v>
      </c>
      <c r="C6" s="17"/>
      <c r="D6" s="17"/>
      <c r="E6" s="18" t="s">
        <v>15</v>
      </c>
      <c r="F6" s="16"/>
      <c r="G6" s="8" t="s">
        <v>16</v>
      </c>
      <c r="H6" s="8" t="s">
        <v>17</v>
      </c>
      <c r="I6" s="8" t="s">
        <v>18</v>
      </c>
      <c r="J6" s="14" t="s">
        <v>19</v>
      </c>
      <c r="K6" s="8" t="s">
        <v>20</v>
      </c>
      <c r="L6" s="14" t="s">
        <v>21</v>
      </c>
      <c r="M6" s="14" t="s">
        <v>22</v>
      </c>
      <c r="N6" s="14" t="s">
        <v>20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s="7" customFormat="1" ht="12.75">
      <c r="A7" s="14" t="s">
        <v>79</v>
      </c>
      <c r="B7" s="14"/>
      <c r="C7" s="14" t="s">
        <v>23</v>
      </c>
      <c r="D7" s="19"/>
      <c r="E7" s="14" t="s">
        <v>23</v>
      </c>
      <c r="F7" s="20" t="s">
        <v>24</v>
      </c>
      <c r="G7" s="8" t="s">
        <v>25</v>
      </c>
      <c r="H7" s="8" t="s">
        <v>26</v>
      </c>
      <c r="I7" s="8" t="s">
        <v>26</v>
      </c>
      <c r="J7" s="14" t="s">
        <v>27</v>
      </c>
      <c r="K7" s="8" t="s">
        <v>28</v>
      </c>
      <c r="L7" s="14" t="s">
        <v>29</v>
      </c>
      <c r="M7" s="14" t="s">
        <v>26</v>
      </c>
      <c r="N7" s="14" t="s">
        <v>28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s="7" customFormat="1" ht="12.75">
      <c r="A8" s="14"/>
      <c r="B8" s="14"/>
      <c r="C8" s="21" t="s">
        <v>30</v>
      </c>
      <c r="D8" s="21" t="s">
        <v>31</v>
      </c>
      <c r="E8" s="21" t="s">
        <v>30</v>
      </c>
      <c r="F8" s="22" t="s">
        <v>31</v>
      </c>
      <c r="G8" s="23" t="s">
        <v>31</v>
      </c>
      <c r="H8" s="23" t="s">
        <v>31</v>
      </c>
      <c r="I8" s="23" t="s">
        <v>31</v>
      </c>
      <c r="J8" s="14" t="s">
        <v>31</v>
      </c>
      <c r="K8" s="23" t="s">
        <v>31</v>
      </c>
      <c r="L8" s="21" t="s">
        <v>31</v>
      </c>
      <c r="M8" s="21" t="s">
        <v>31</v>
      </c>
      <c r="N8" s="14" t="s">
        <v>31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14" s="4" customFormat="1" ht="12.7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4">
        <v>7</v>
      </c>
      <c r="H9" s="24">
        <v>8</v>
      </c>
      <c r="I9" s="24">
        <v>9</v>
      </c>
      <c r="J9" s="22">
        <v>10</v>
      </c>
      <c r="K9" s="24">
        <v>11</v>
      </c>
      <c r="L9" s="22">
        <v>12</v>
      </c>
      <c r="M9" s="22">
        <v>13</v>
      </c>
      <c r="N9" s="22">
        <v>14</v>
      </c>
    </row>
    <row r="10" spans="1:59" s="7" customFormat="1" ht="12.75">
      <c r="A10" s="25" t="s">
        <v>32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7" customFormat="1" ht="12.75">
      <c r="A11" s="29">
        <v>71</v>
      </c>
      <c r="B11" s="30" t="s">
        <v>33</v>
      </c>
      <c r="C11" s="31">
        <v>6137</v>
      </c>
      <c r="D11" s="31">
        <v>2375</v>
      </c>
      <c r="E11" s="31">
        <v>3412</v>
      </c>
      <c r="F11" s="31">
        <f>G11+H11-I11+J11</f>
        <v>1320</v>
      </c>
      <c r="G11" s="32">
        <v>1112</v>
      </c>
      <c r="H11" s="32">
        <v>254</v>
      </c>
      <c r="I11" s="32">
        <v>12</v>
      </c>
      <c r="J11" s="31">
        <v>-34</v>
      </c>
      <c r="K11" s="32">
        <v>6</v>
      </c>
      <c r="L11" s="31">
        <v>902</v>
      </c>
      <c r="M11" s="31">
        <v>0</v>
      </c>
      <c r="N11" s="33">
        <v>0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7" customFormat="1" ht="12.75">
      <c r="A12" s="34"/>
      <c r="B12" s="35" t="s">
        <v>34</v>
      </c>
      <c r="C12" s="36">
        <f aca="true" t="shared" si="0" ref="C12:N12">SUM(C11)</f>
        <v>6137</v>
      </c>
      <c r="D12" s="36">
        <f t="shared" si="0"/>
        <v>2375</v>
      </c>
      <c r="E12" s="36">
        <f t="shared" si="0"/>
        <v>3412</v>
      </c>
      <c r="F12" s="36">
        <f t="shared" si="0"/>
        <v>1320</v>
      </c>
      <c r="G12" s="36">
        <f t="shared" si="0"/>
        <v>1112</v>
      </c>
      <c r="H12" s="37">
        <f t="shared" si="0"/>
        <v>254</v>
      </c>
      <c r="I12" s="37">
        <f t="shared" si="0"/>
        <v>12</v>
      </c>
      <c r="J12" s="36">
        <f t="shared" si="0"/>
        <v>-34</v>
      </c>
      <c r="K12" s="37">
        <f t="shared" si="0"/>
        <v>6</v>
      </c>
      <c r="L12" s="36">
        <f t="shared" si="0"/>
        <v>902</v>
      </c>
      <c r="M12" s="36">
        <f t="shared" si="0"/>
        <v>0</v>
      </c>
      <c r="N12" s="36">
        <f t="shared" si="0"/>
        <v>0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7" customFormat="1" ht="12.75">
      <c r="A13" s="38" t="s">
        <v>68</v>
      </c>
      <c r="B13" s="39"/>
      <c r="C13" s="27"/>
      <c r="D13" s="27"/>
      <c r="E13" s="27"/>
      <c r="F13" s="27"/>
      <c r="G13" s="45"/>
      <c r="H13" s="45"/>
      <c r="I13" s="45"/>
      <c r="J13" s="27"/>
      <c r="K13" s="45"/>
      <c r="L13" s="27"/>
      <c r="M13" s="27"/>
      <c r="N13" s="28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s="7" customFormat="1" ht="12.75">
      <c r="A14" s="40">
        <v>45</v>
      </c>
      <c r="B14" s="41" t="s">
        <v>35</v>
      </c>
      <c r="C14" s="31">
        <v>895</v>
      </c>
      <c r="D14" s="31">
        <v>554</v>
      </c>
      <c r="E14" s="31">
        <v>895</v>
      </c>
      <c r="F14" s="31">
        <f aca="true" t="shared" si="1" ref="F14:F21">G14+H14-I14+J14</f>
        <v>554</v>
      </c>
      <c r="G14" s="32">
        <v>566</v>
      </c>
      <c r="H14" s="32">
        <v>0</v>
      </c>
      <c r="I14" s="32">
        <v>0</v>
      </c>
      <c r="J14" s="31">
        <v>-12</v>
      </c>
      <c r="K14" s="32">
        <v>0</v>
      </c>
      <c r="L14" s="31">
        <v>0</v>
      </c>
      <c r="M14" s="31">
        <v>0</v>
      </c>
      <c r="N14" s="33">
        <v>0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s="7" customFormat="1" ht="12.75">
      <c r="A15" s="40">
        <v>48</v>
      </c>
      <c r="B15" s="41" t="s">
        <v>36</v>
      </c>
      <c r="C15" s="31">
        <v>299</v>
      </c>
      <c r="D15" s="31">
        <v>185</v>
      </c>
      <c r="E15" s="31">
        <v>299</v>
      </c>
      <c r="F15" s="31">
        <f t="shared" si="1"/>
        <v>185</v>
      </c>
      <c r="G15" s="32">
        <v>189</v>
      </c>
      <c r="H15" s="32">
        <v>0</v>
      </c>
      <c r="I15" s="32">
        <v>0</v>
      </c>
      <c r="J15" s="31">
        <v>-4</v>
      </c>
      <c r="K15" s="32">
        <v>0</v>
      </c>
      <c r="L15" s="31">
        <v>0</v>
      </c>
      <c r="M15" s="31">
        <v>0</v>
      </c>
      <c r="N15" s="33">
        <v>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s="7" customFormat="1" ht="12.75">
      <c r="A16" s="40">
        <v>49</v>
      </c>
      <c r="B16" s="41" t="s">
        <v>37</v>
      </c>
      <c r="C16" s="31">
        <v>695</v>
      </c>
      <c r="D16" s="31">
        <v>431</v>
      </c>
      <c r="E16" s="31">
        <v>522</v>
      </c>
      <c r="F16" s="31">
        <f t="shared" si="1"/>
        <v>323</v>
      </c>
      <c r="G16" s="32">
        <v>440</v>
      </c>
      <c r="H16" s="32">
        <v>0</v>
      </c>
      <c r="I16" s="32">
        <v>110</v>
      </c>
      <c r="J16" s="31">
        <v>-7</v>
      </c>
      <c r="K16" s="32">
        <v>27</v>
      </c>
      <c r="L16" s="31">
        <v>0</v>
      </c>
      <c r="M16" s="31">
        <v>0</v>
      </c>
      <c r="N16" s="33">
        <v>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s="7" customFormat="1" ht="12.75">
      <c r="A17" s="40">
        <v>51</v>
      </c>
      <c r="B17" s="41" t="s">
        <v>59</v>
      </c>
      <c r="C17" s="31">
        <v>5000</v>
      </c>
      <c r="D17" s="31">
        <v>3096</v>
      </c>
      <c r="E17" s="31">
        <v>4990</v>
      </c>
      <c r="F17" s="31">
        <f t="shared" si="1"/>
        <v>3090</v>
      </c>
      <c r="G17" s="32">
        <v>3157</v>
      </c>
      <c r="H17" s="32">
        <v>0</v>
      </c>
      <c r="I17" s="32">
        <v>0</v>
      </c>
      <c r="J17" s="31">
        <v>-67</v>
      </c>
      <c r="K17" s="32">
        <v>118</v>
      </c>
      <c r="L17" s="31">
        <v>0</v>
      </c>
      <c r="M17" s="31">
        <v>0</v>
      </c>
      <c r="N17" s="33">
        <v>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s="7" customFormat="1" ht="12.75">
      <c r="A18" s="40">
        <v>52</v>
      </c>
      <c r="B18" s="41" t="s">
        <v>38</v>
      </c>
      <c r="C18" s="31">
        <v>1304</v>
      </c>
      <c r="D18" s="31">
        <v>807</v>
      </c>
      <c r="E18" s="31">
        <v>869</v>
      </c>
      <c r="F18" s="31">
        <f t="shared" si="1"/>
        <v>538</v>
      </c>
      <c r="G18" s="32">
        <v>825</v>
      </c>
      <c r="H18" s="32">
        <v>0</v>
      </c>
      <c r="I18" s="32">
        <v>275</v>
      </c>
      <c r="J18" s="31">
        <v>-12</v>
      </c>
      <c r="K18" s="32">
        <v>22</v>
      </c>
      <c r="L18" s="31">
        <v>0</v>
      </c>
      <c r="M18" s="31">
        <v>0</v>
      </c>
      <c r="N18" s="33">
        <v>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s="7" customFormat="1" ht="12.75">
      <c r="A19" s="40">
        <v>56</v>
      </c>
      <c r="B19" s="41" t="s">
        <v>60</v>
      </c>
      <c r="C19" s="31">
        <v>15000</v>
      </c>
      <c r="D19" s="31">
        <v>9289</v>
      </c>
      <c r="E19" s="31">
        <v>727</v>
      </c>
      <c r="F19" s="31">
        <f t="shared" si="1"/>
        <v>450</v>
      </c>
      <c r="G19" s="32">
        <v>460</v>
      </c>
      <c r="H19" s="32">
        <v>0</v>
      </c>
      <c r="I19" s="32">
        <v>0</v>
      </c>
      <c r="J19" s="31">
        <v>-10</v>
      </c>
      <c r="K19" s="32">
        <v>0</v>
      </c>
      <c r="L19" s="31">
        <v>8839</v>
      </c>
      <c r="M19" s="31">
        <v>0</v>
      </c>
      <c r="N19" s="33">
        <v>0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s="7" customFormat="1" ht="12.75">
      <c r="A20" s="40">
        <v>57</v>
      </c>
      <c r="B20" s="41" t="s">
        <v>61</v>
      </c>
      <c r="C20" s="31">
        <v>6000</v>
      </c>
      <c r="D20" s="31">
        <v>3715</v>
      </c>
      <c r="E20" s="31">
        <v>500</v>
      </c>
      <c r="F20" s="31">
        <f t="shared" si="1"/>
        <v>310</v>
      </c>
      <c r="G20" s="32">
        <v>316</v>
      </c>
      <c r="H20" s="32">
        <v>0</v>
      </c>
      <c r="I20" s="32">
        <v>0</v>
      </c>
      <c r="J20" s="31">
        <v>-6</v>
      </c>
      <c r="K20" s="32">
        <v>0</v>
      </c>
      <c r="L20" s="31">
        <v>3405</v>
      </c>
      <c r="M20" s="31">
        <v>0</v>
      </c>
      <c r="N20" s="33">
        <v>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s="7" customFormat="1" ht="12.75">
      <c r="A21" s="42">
        <v>73</v>
      </c>
      <c r="B21" s="43" t="s">
        <v>39</v>
      </c>
      <c r="C21" s="31">
        <v>7840</v>
      </c>
      <c r="D21" s="31">
        <v>4855</v>
      </c>
      <c r="E21" s="31">
        <v>0</v>
      </c>
      <c r="F21" s="31">
        <f t="shared" si="1"/>
        <v>0</v>
      </c>
      <c r="G21" s="32">
        <v>0</v>
      </c>
      <c r="H21" s="32">
        <v>0</v>
      </c>
      <c r="I21" s="32">
        <v>0</v>
      </c>
      <c r="J21" s="31">
        <v>0</v>
      </c>
      <c r="K21" s="32">
        <v>0</v>
      </c>
      <c r="L21" s="31">
        <v>4855</v>
      </c>
      <c r="M21" s="31">
        <v>0</v>
      </c>
      <c r="N21" s="33">
        <v>0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s="7" customFormat="1" ht="12.75">
      <c r="A22" s="40">
        <v>82</v>
      </c>
      <c r="B22" s="41" t="s">
        <v>62</v>
      </c>
      <c r="C22" s="31">
        <v>34000</v>
      </c>
      <c r="D22" s="31">
        <v>21054</v>
      </c>
      <c r="E22" s="31">
        <v>0</v>
      </c>
      <c r="F22" s="31">
        <f>G22+H22-I22+J22</f>
        <v>0</v>
      </c>
      <c r="G22" s="32">
        <v>0</v>
      </c>
      <c r="H22" s="32">
        <v>0</v>
      </c>
      <c r="I22" s="32">
        <v>0</v>
      </c>
      <c r="J22" s="31">
        <v>0</v>
      </c>
      <c r="K22" s="32">
        <v>0</v>
      </c>
      <c r="L22" s="31">
        <v>21054</v>
      </c>
      <c r="M22" s="31">
        <v>0</v>
      </c>
      <c r="N22" s="33">
        <v>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s="7" customFormat="1" ht="12.75">
      <c r="A23" s="34"/>
      <c r="B23" s="35" t="s">
        <v>77</v>
      </c>
      <c r="C23" s="36">
        <f>SUM(C14:C22)</f>
        <v>71033</v>
      </c>
      <c r="D23" s="36">
        <f aca="true" t="shared" si="2" ref="D23:N23">SUM(D14:D22)</f>
        <v>43986</v>
      </c>
      <c r="E23" s="36">
        <f t="shared" si="2"/>
        <v>8802</v>
      </c>
      <c r="F23" s="36">
        <f t="shared" si="2"/>
        <v>5450</v>
      </c>
      <c r="G23" s="36">
        <f t="shared" si="2"/>
        <v>5953</v>
      </c>
      <c r="H23" s="36">
        <f t="shared" si="2"/>
        <v>0</v>
      </c>
      <c r="I23" s="36">
        <f t="shared" si="2"/>
        <v>385</v>
      </c>
      <c r="J23" s="36">
        <f t="shared" si="2"/>
        <v>-118</v>
      </c>
      <c r="K23" s="36">
        <f t="shared" si="2"/>
        <v>167</v>
      </c>
      <c r="L23" s="36">
        <f t="shared" si="2"/>
        <v>38153</v>
      </c>
      <c r="M23" s="36">
        <f t="shared" si="2"/>
        <v>0</v>
      </c>
      <c r="N23" s="36">
        <f t="shared" si="2"/>
        <v>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s="7" customFormat="1" ht="12.75">
      <c r="A24" s="38" t="s">
        <v>40</v>
      </c>
      <c r="B24" s="39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s="7" customFormat="1" ht="12.75">
      <c r="A25" s="40">
        <v>47</v>
      </c>
      <c r="B25" s="41" t="s">
        <v>41</v>
      </c>
      <c r="C25" s="31">
        <v>800643</v>
      </c>
      <c r="D25" s="31">
        <v>3947</v>
      </c>
      <c r="E25" s="31">
        <v>240193</v>
      </c>
      <c r="F25" s="31">
        <f>G25+H25-I25+J25</f>
        <v>1184</v>
      </c>
      <c r="G25" s="32">
        <v>1179</v>
      </c>
      <c r="H25" s="32">
        <v>0</v>
      </c>
      <c r="I25" s="32">
        <v>0</v>
      </c>
      <c r="J25" s="31">
        <v>5</v>
      </c>
      <c r="K25" s="32">
        <v>0</v>
      </c>
      <c r="L25" s="31">
        <v>0</v>
      </c>
      <c r="M25" s="31">
        <v>0</v>
      </c>
      <c r="N25" s="33">
        <v>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s="7" customFormat="1" ht="12.75">
      <c r="A26" s="34"/>
      <c r="B26" s="35" t="s">
        <v>42</v>
      </c>
      <c r="C26" s="36">
        <f aca="true" t="shared" si="3" ref="C26:N26">SUM(C25:C25)</f>
        <v>800643</v>
      </c>
      <c r="D26" s="36">
        <f t="shared" si="3"/>
        <v>3947</v>
      </c>
      <c r="E26" s="36">
        <f t="shared" si="3"/>
        <v>240193</v>
      </c>
      <c r="F26" s="36">
        <f t="shared" si="3"/>
        <v>1184</v>
      </c>
      <c r="G26" s="36">
        <f t="shared" si="3"/>
        <v>1179</v>
      </c>
      <c r="H26" s="37">
        <f t="shared" si="3"/>
        <v>0</v>
      </c>
      <c r="I26" s="37">
        <f t="shared" si="3"/>
        <v>0</v>
      </c>
      <c r="J26" s="36">
        <f t="shared" si="3"/>
        <v>5</v>
      </c>
      <c r="K26" s="37">
        <f t="shared" si="3"/>
        <v>0</v>
      </c>
      <c r="L26" s="36">
        <f t="shared" si="3"/>
        <v>0</v>
      </c>
      <c r="M26" s="36">
        <f t="shared" si="3"/>
        <v>0</v>
      </c>
      <c r="N26" s="36">
        <f t="shared" si="3"/>
        <v>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s="7" customFormat="1" ht="12.75">
      <c r="A27" s="38" t="s">
        <v>43</v>
      </c>
      <c r="B27" s="39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s="7" customFormat="1" ht="12.75">
      <c r="A28" s="42">
        <v>68</v>
      </c>
      <c r="B28" s="43" t="s">
        <v>44</v>
      </c>
      <c r="C28" s="31">
        <v>400</v>
      </c>
      <c r="D28" s="31">
        <v>400</v>
      </c>
      <c r="E28" s="31">
        <v>316</v>
      </c>
      <c r="F28" s="31">
        <f>G28+H28-I28+J28</f>
        <v>316</v>
      </c>
      <c r="G28" s="32">
        <v>316</v>
      </c>
      <c r="H28" s="32">
        <v>0</v>
      </c>
      <c r="I28" s="32">
        <v>0</v>
      </c>
      <c r="J28" s="31">
        <v>0</v>
      </c>
      <c r="K28" s="32">
        <v>1</v>
      </c>
      <c r="L28" s="31">
        <v>0</v>
      </c>
      <c r="M28" s="31">
        <v>0</v>
      </c>
      <c r="N28" s="33">
        <v>0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s="7" customFormat="1" ht="12.75">
      <c r="A29" s="34"/>
      <c r="B29" s="35" t="s">
        <v>45</v>
      </c>
      <c r="C29" s="36">
        <f aca="true" t="shared" si="4" ref="C29:N29">SUM(C28)</f>
        <v>400</v>
      </c>
      <c r="D29" s="36">
        <f t="shared" si="4"/>
        <v>400</v>
      </c>
      <c r="E29" s="36">
        <f t="shared" si="4"/>
        <v>316</v>
      </c>
      <c r="F29" s="36">
        <f t="shared" si="4"/>
        <v>316</v>
      </c>
      <c r="G29" s="36">
        <f t="shared" si="4"/>
        <v>316</v>
      </c>
      <c r="H29" s="37">
        <f t="shared" si="4"/>
        <v>0</v>
      </c>
      <c r="I29" s="37">
        <f t="shared" si="4"/>
        <v>0</v>
      </c>
      <c r="J29" s="36">
        <f t="shared" si="4"/>
        <v>0</v>
      </c>
      <c r="K29" s="37">
        <f t="shared" si="4"/>
        <v>1</v>
      </c>
      <c r="L29" s="36">
        <f t="shared" si="4"/>
        <v>0</v>
      </c>
      <c r="M29" s="36">
        <f t="shared" si="4"/>
        <v>0</v>
      </c>
      <c r="N29" s="36">
        <f t="shared" si="4"/>
        <v>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s="7" customFormat="1" ht="12.75">
      <c r="A30" s="38" t="s">
        <v>46</v>
      </c>
      <c r="B30" s="39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s="7" customFormat="1" ht="12.75">
      <c r="A31" s="40">
        <v>6</v>
      </c>
      <c r="B31" s="41" t="s">
        <v>47</v>
      </c>
      <c r="C31" s="31">
        <v>1269</v>
      </c>
      <c r="D31" s="31">
        <v>759</v>
      </c>
      <c r="E31" s="31">
        <v>942</v>
      </c>
      <c r="F31" s="31">
        <f aca="true" t="shared" si="5" ref="F31:F43">G31+H31-I31+J31</f>
        <v>563</v>
      </c>
      <c r="G31" s="32">
        <v>556</v>
      </c>
      <c r="H31" s="32">
        <v>0</v>
      </c>
      <c r="I31" s="32">
        <v>0</v>
      </c>
      <c r="J31" s="31">
        <v>7</v>
      </c>
      <c r="K31" s="32">
        <v>0</v>
      </c>
      <c r="L31" s="31">
        <v>196</v>
      </c>
      <c r="M31" s="31">
        <v>0</v>
      </c>
      <c r="N31" s="33">
        <v>0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s="7" customFormat="1" ht="12.75">
      <c r="A32" s="40">
        <v>46</v>
      </c>
      <c r="B32" s="41" t="s">
        <v>48</v>
      </c>
      <c r="C32" s="31">
        <v>12100</v>
      </c>
      <c r="D32" s="31">
        <v>7236</v>
      </c>
      <c r="E32" s="31">
        <v>7234</v>
      </c>
      <c r="F32" s="31">
        <f t="shared" si="5"/>
        <v>4326</v>
      </c>
      <c r="G32" s="32">
        <v>4505</v>
      </c>
      <c r="H32" s="32">
        <v>0</v>
      </c>
      <c r="I32" s="32">
        <v>240</v>
      </c>
      <c r="J32" s="31">
        <v>61</v>
      </c>
      <c r="K32" s="32">
        <v>130</v>
      </c>
      <c r="L32" s="31">
        <v>989</v>
      </c>
      <c r="M32" s="31">
        <v>0</v>
      </c>
      <c r="N32" s="33">
        <v>0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s="7" customFormat="1" ht="12.75">
      <c r="A33" s="40">
        <v>53</v>
      </c>
      <c r="B33" s="41" t="s">
        <v>49</v>
      </c>
      <c r="C33" s="31">
        <v>5519</v>
      </c>
      <c r="D33" s="31">
        <v>3300</v>
      </c>
      <c r="E33" s="31">
        <v>4415</v>
      </c>
      <c r="F33" s="31">
        <f t="shared" si="5"/>
        <v>2640</v>
      </c>
      <c r="G33" s="32">
        <v>2605</v>
      </c>
      <c r="H33" s="32">
        <v>0</v>
      </c>
      <c r="I33" s="32">
        <v>0</v>
      </c>
      <c r="J33" s="31">
        <v>35</v>
      </c>
      <c r="K33" s="32">
        <v>0</v>
      </c>
      <c r="L33" s="31">
        <v>0</v>
      </c>
      <c r="M33" s="31">
        <v>330</v>
      </c>
      <c r="N33" s="33">
        <v>105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s="7" customFormat="1" ht="12.75">
      <c r="A34" s="40" t="s">
        <v>80</v>
      </c>
      <c r="B34" s="41" t="s">
        <v>50</v>
      </c>
      <c r="C34" s="31">
        <v>34100</v>
      </c>
      <c r="D34" s="31">
        <v>20392</v>
      </c>
      <c r="E34" s="31">
        <v>15699</v>
      </c>
      <c r="F34" s="31">
        <f t="shared" si="5"/>
        <v>9388</v>
      </c>
      <c r="G34" s="32">
        <v>5008</v>
      </c>
      <c r="H34" s="32">
        <f>548+3709</f>
        <v>4257</v>
      </c>
      <c r="I34" s="32">
        <v>0</v>
      </c>
      <c r="J34" s="31">
        <v>123</v>
      </c>
      <c r="K34" s="32">
        <v>60</v>
      </c>
      <c r="L34" s="31">
        <v>11004</v>
      </c>
      <c r="M34" s="31">
        <v>0</v>
      </c>
      <c r="N34" s="33">
        <v>0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s="7" customFormat="1" ht="12.75">
      <c r="A35" s="40">
        <v>55</v>
      </c>
      <c r="B35" s="41" t="s">
        <v>51</v>
      </c>
      <c r="C35" s="31">
        <v>22500</v>
      </c>
      <c r="D35" s="31">
        <v>13455</v>
      </c>
      <c r="E35" s="31">
        <v>4433</v>
      </c>
      <c r="F35" s="31">
        <f t="shared" si="5"/>
        <v>2651</v>
      </c>
      <c r="G35" s="32">
        <v>1675</v>
      </c>
      <c r="H35" s="32">
        <v>942</v>
      </c>
      <c r="I35" s="32">
        <v>0</v>
      </c>
      <c r="J35" s="31">
        <v>34</v>
      </c>
      <c r="K35" s="32">
        <v>0</v>
      </c>
      <c r="L35" s="31">
        <v>10804</v>
      </c>
      <c r="M35" s="31">
        <v>0</v>
      </c>
      <c r="N35" s="33">
        <v>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s="7" customFormat="1" ht="12.75">
      <c r="A36" s="69">
        <v>67</v>
      </c>
      <c r="B36" s="70" t="s">
        <v>52</v>
      </c>
      <c r="C36" s="71">
        <v>3473</v>
      </c>
      <c r="D36" s="71">
        <v>2077</v>
      </c>
      <c r="E36" s="71">
        <v>2723</v>
      </c>
      <c r="F36" s="71">
        <f t="shared" si="5"/>
        <v>1628</v>
      </c>
      <c r="G36" s="72">
        <v>1607</v>
      </c>
      <c r="H36" s="72">
        <v>0</v>
      </c>
      <c r="I36" s="72">
        <v>0</v>
      </c>
      <c r="J36" s="71">
        <v>21</v>
      </c>
      <c r="K36" s="72">
        <v>0</v>
      </c>
      <c r="L36" s="71">
        <v>0</v>
      </c>
      <c r="M36" s="71">
        <v>0</v>
      </c>
      <c r="N36" s="73">
        <v>0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1:59" s="7" customFormat="1" ht="12.75">
      <c r="A37" s="65" t="s">
        <v>88</v>
      </c>
      <c r="B37" s="66" t="s">
        <v>90</v>
      </c>
      <c r="C37" s="67">
        <v>23500</v>
      </c>
      <c r="D37" s="67">
        <v>14053</v>
      </c>
      <c r="E37" s="67">
        <v>16777</v>
      </c>
      <c r="F37" s="67">
        <f t="shared" si="5"/>
        <v>13268</v>
      </c>
      <c r="G37" s="46">
        <v>9898</v>
      </c>
      <c r="H37" s="46">
        <v>3196</v>
      </c>
      <c r="I37" s="46">
        <v>0</v>
      </c>
      <c r="J37" s="67">
        <v>174</v>
      </c>
      <c r="K37" s="46">
        <v>0</v>
      </c>
      <c r="L37" s="67">
        <v>785</v>
      </c>
      <c r="M37" s="67">
        <v>0</v>
      </c>
      <c r="N37" s="68">
        <v>0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59" s="7" customFormat="1" ht="12.75">
      <c r="A38" s="40">
        <v>75</v>
      </c>
      <c r="B38" s="41" t="s">
        <v>81</v>
      </c>
      <c r="C38" s="31">
        <v>12000</v>
      </c>
      <c r="D38" s="31">
        <v>7176</v>
      </c>
      <c r="E38" s="31">
        <v>9600</v>
      </c>
      <c r="F38" s="31">
        <f t="shared" si="5"/>
        <v>5741</v>
      </c>
      <c r="G38" s="32">
        <v>5664</v>
      </c>
      <c r="H38" s="32">
        <v>0</v>
      </c>
      <c r="I38" s="32">
        <v>0</v>
      </c>
      <c r="J38" s="31">
        <v>77</v>
      </c>
      <c r="K38" s="32">
        <v>28</v>
      </c>
      <c r="L38" s="31">
        <v>0</v>
      </c>
      <c r="M38" s="31">
        <v>0</v>
      </c>
      <c r="N38" s="33">
        <v>0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59" s="7" customFormat="1" ht="12.75">
      <c r="A39" s="40">
        <v>77</v>
      </c>
      <c r="B39" s="41" t="s">
        <v>55</v>
      </c>
      <c r="C39" s="31">
        <v>2450</v>
      </c>
      <c r="D39" s="31">
        <v>1465</v>
      </c>
      <c r="E39" s="31">
        <v>2205</v>
      </c>
      <c r="F39" s="31">
        <f t="shared" si="5"/>
        <v>1258</v>
      </c>
      <c r="G39" s="32">
        <v>1301</v>
      </c>
      <c r="H39" s="32">
        <v>0</v>
      </c>
      <c r="I39" s="32">
        <v>60</v>
      </c>
      <c r="J39" s="31">
        <v>17</v>
      </c>
      <c r="K39" s="32">
        <v>21</v>
      </c>
      <c r="L39" s="31">
        <v>0</v>
      </c>
      <c r="M39" s="31">
        <v>0</v>
      </c>
      <c r="N39" s="33">
        <v>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spans="1:59" s="7" customFormat="1" ht="12.75">
      <c r="A40" s="40">
        <v>80</v>
      </c>
      <c r="B40" s="41" t="s">
        <v>56</v>
      </c>
      <c r="C40" s="31">
        <v>6700</v>
      </c>
      <c r="D40" s="31">
        <v>4007</v>
      </c>
      <c r="E40" s="31">
        <v>5832</v>
      </c>
      <c r="F40" s="31">
        <f t="shared" si="5"/>
        <v>3579</v>
      </c>
      <c r="G40" s="32">
        <v>3441</v>
      </c>
      <c r="H40" s="32">
        <v>91</v>
      </c>
      <c r="I40" s="32">
        <v>0</v>
      </c>
      <c r="J40" s="31">
        <v>47</v>
      </c>
      <c r="K40" s="32">
        <v>68</v>
      </c>
      <c r="L40" s="31">
        <v>520</v>
      </c>
      <c r="M40" s="31">
        <v>0</v>
      </c>
      <c r="N40" s="33">
        <v>0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s="7" customFormat="1" ht="12.75">
      <c r="A41" s="40">
        <v>81</v>
      </c>
      <c r="B41" s="41" t="s">
        <v>57</v>
      </c>
      <c r="C41" s="31">
        <v>20500</v>
      </c>
      <c r="D41" s="31">
        <v>12259</v>
      </c>
      <c r="E41" s="31">
        <v>0</v>
      </c>
      <c r="F41" s="31">
        <f t="shared" si="5"/>
        <v>0</v>
      </c>
      <c r="G41" s="32">
        <v>0</v>
      </c>
      <c r="H41" s="32">
        <v>0</v>
      </c>
      <c r="I41" s="32">
        <v>0</v>
      </c>
      <c r="J41" s="31">
        <v>0</v>
      </c>
      <c r="K41" s="32">
        <v>0</v>
      </c>
      <c r="L41" s="31">
        <v>12259</v>
      </c>
      <c r="M41" s="31">
        <v>0</v>
      </c>
      <c r="N41" s="33">
        <v>0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s="7" customFormat="1" ht="12.75">
      <c r="A42" s="40">
        <v>83</v>
      </c>
      <c r="B42" s="41" t="s">
        <v>73</v>
      </c>
      <c r="C42" s="31">
        <v>9700</v>
      </c>
      <c r="D42" s="31">
        <v>5801</v>
      </c>
      <c r="E42" s="31">
        <v>1502</v>
      </c>
      <c r="F42" s="31">
        <f t="shared" si="5"/>
        <v>4246</v>
      </c>
      <c r="G42" s="32">
        <v>361</v>
      </c>
      <c r="H42" s="32">
        <v>3843</v>
      </c>
      <c r="I42" s="32">
        <v>0</v>
      </c>
      <c r="J42" s="31">
        <v>42</v>
      </c>
      <c r="K42" s="32">
        <v>0</v>
      </c>
      <c r="L42" s="31">
        <v>4903</v>
      </c>
      <c r="M42" s="31">
        <v>0</v>
      </c>
      <c r="N42" s="33">
        <v>0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59" s="7" customFormat="1" ht="12.75">
      <c r="A43" s="69">
        <v>122</v>
      </c>
      <c r="B43" s="70" t="s">
        <v>81</v>
      </c>
      <c r="C43" s="71">
        <v>6000</v>
      </c>
      <c r="D43" s="71">
        <v>3588</v>
      </c>
      <c r="E43" s="71">
        <v>6000</v>
      </c>
      <c r="F43" s="31">
        <f t="shared" si="5"/>
        <v>3588</v>
      </c>
      <c r="G43" s="72">
        <v>0</v>
      </c>
      <c r="H43" s="72">
        <v>3588</v>
      </c>
      <c r="I43" s="72">
        <v>0</v>
      </c>
      <c r="J43" s="71">
        <v>0</v>
      </c>
      <c r="K43" s="72">
        <v>0</v>
      </c>
      <c r="L43" s="71">
        <v>0</v>
      </c>
      <c r="M43" s="31">
        <v>0</v>
      </c>
      <c r="N43" s="33">
        <v>0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s="7" customFormat="1" ht="12.75">
      <c r="A44" s="34"/>
      <c r="B44" s="35" t="s">
        <v>58</v>
      </c>
      <c r="C44" s="36">
        <f>SUM(C31:C43)</f>
        <v>159811</v>
      </c>
      <c r="D44" s="36">
        <f aca="true" t="shared" si="6" ref="D44:N44">SUM(D31:D43)</f>
        <v>95568</v>
      </c>
      <c r="E44" s="36">
        <f t="shared" si="6"/>
        <v>77362</v>
      </c>
      <c r="F44" s="36">
        <f t="shared" si="6"/>
        <v>52876</v>
      </c>
      <c r="G44" s="36">
        <f t="shared" si="6"/>
        <v>36621</v>
      </c>
      <c r="H44" s="36">
        <f t="shared" si="6"/>
        <v>15917</v>
      </c>
      <c r="I44" s="36">
        <f t="shared" si="6"/>
        <v>300</v>
      </c>
      <c r="J44" s="36">
        <f t="shared" si="6"/>
        <v>638</v>
      </c>
      <c r="K44" s="36">
        <f t="shared" si="6"/>
        <v>307</v>
      </c>
      <c r="L44" s="36">
        <f t="shared" si="6"/>
        <v>41460</v>
      </c>
      <c r="M44" s="36">
        <f t="shared" si="6"/>
        <v>330</v>
      </c>
      <c r="N44" s="36">
        <f t="shared" si="6"/>
        <v>105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s="7" customFormat="1" ht="11.25" customHeight="1">
      <c r="A45" s="34"/>
      <c r="B45" s="35" t="s">
        <v>82</v>
      </c>
      <c r="C45" s="47" t="s">
        <v>64</v>
      </c>
      <c r="D45" s="37">
        <f>SUM(D23+D44+D29+D26+D12)</f>
        <v>146276</v>
      </c>
      <c r="E45" s="47" t="s">
        <v>64</v>
      </c>
      <c r="F45" s="37">
        <f aca="true" t="shared" si="7" ref="F45:N45">SUM(F23+F44+F29+F26+F12)</f>
        <v>61146</v>
      </c>
      <c r="G45" s="37">
        <f t="shared" si="7"/>
        <v>45181</v>
      </c>
      <c r="H45" s="37">
        <f t="shared" si="7"/>
        <v>16171</v>
      </c>
      <c r="I45" s="37">
        <f t="shared" si="7"/>
        <v>697</v>
      </c>
      <c r="J45" s="37">
        <f t="shared" si="7"/>
        <v>491</v>
      </c>
      <c r="K45" s="37">
        <f t="shared" si="7"/>
        <v>481</v>
      </c>
      <c r="L45" s="37">
        <f t="shared" si="7"/>
        <v>80515</v>
      </c>
      <c r="M45" s="37">
        <f t="shared" si="7"/>
        <v>330</v>
      </c>
      <c r="N45" s="36">
        <f t="shared" si="7"/>
        <v>105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s="7" customFormat="1" ht="11.25" customHeight="1">
      <c r="A46" s="34"/>
      <c r="B46" s="35" t="s">
        <v>83</v>
      </c>
      <c r="C46" s="47" t="s">
        <v>64</v>
      </c>
      <c r="D46" s="47" t="s">
        <v>64</v>
      </c>
      <c r="E46" s="47" t="s">
        <v>64</v>
      </c>
      <c r="F46" s="37">
        <v>45181</v>
      </c>
      <c r="G46" s="37">
        <v>42867</v>
      </c>
      <c r="H46" s="37">
        <v>3053</v>
      </c>
      <c r="I46" s="37">
        <v>1610</v>
      </c>
      <c r="J46" s="37">
        <v>871</v>
      </c>
      <c r="K46" s="37">
        <v>419</v>
      </c>
      <c r="L46" s="75" t="s">
        <v>64</v>
      </c>
      <c r="M46" s="75" t="s">
        <v>64</v>
      </c>
      <c r="N46" s="47" t="s">
        <v>64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s="7" customFormat="1" ht="11.25" customHeight="1">
      <c r="A47" s="34"/>
      <c r="B47" s="35" t="s">
        <v>84</v>
      </c>
      <c r="C47" s="47" t="s">
        <v>64</v>
      </c>
      <c r="D47" s="47" t="s">
        <v>64</v>
      </c>
      <c r="E47" s="47" t="s">
        <v>64</v>
      </c>
      <c r="F47" s="37">
        <f>G47+H47-I47+J47</f>
        <v>61146</v>
      </c>
      <c r="G47" s="37">
        <v>42867</v>
      </c>
      <c r="H47" s="37">
        <f>SUM(H45:H46)</f>
        <v>19224</v>
      </c>
      <c r="I47" s="37">
        <f>SUM(I45:I46)</f>
        <v>2307</v>
      </c>
      <c r="J47" s="37">
        <f>SUM(J45:J46)</f>
        <v>1362</v>
      </c>
      <c r="K47" s="37">
        <f>SUM(K45:K46)</f>
        <v>900</v>
      </c>
      <c r="L47" s="75" t="s">
        <v>64</v>
      </c>
      <c r="M47" s="75" t="s">
        <v>64</v>
      </c>
      <c r="N47" s="47" t="s">
        <v>64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s="7" customFormat="1" ht="10.5" customHeight="1">
      <c r="A48"/>
      <c r="B48"/>
      <c r="C48"/>
      <c r="D48"/>
      <c r="E48"/>
      <c r="F48" s="44"/>
      <c r="G48" s="44"/>
      <c r="H48" s="44"/>
      <c r="I48" s="4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s="7" customFormat="1" ht="10.5" customHeight="1">
      <c r="A49" s="76" t="s">
        <v>80</v>
      </c>
      <c r="B49" s="7" t="s">
        <v>85</v>
      </c>
      <c r="C49"/>
      <c r="D49"/>
      <c r="E49"/>
      <c r="F49" s="44"/>
      <c r="G49" s="44"/>
      <c r="H49" s="44"/>
      <c r="I49" s="4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59" s="7" customFormat="1" ht="10.5" customHeight="1">
      <c r="A50" s="76" t="s">
        <v>88</v>
      </c>
      <c r="B50" s="7" t="s">
        <v>89</v>
      </c>
      <c r="C50"/>
      <c r="D50"/>
      <c r="E50"/>
      <c r="F50" s="44"/>
      <c r="G50" s="44"/>
      <c r="H50" s="44"/>
      <c r="I50" s="4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6:9" s="7" customFormat="1" ht="10.5" customHeight="1">
      <c r="F51" s="44"/>
      <c r="G51" s="44"/>
      <c r="H51" s="44"/>
      <c r="I51" s="44"/>
    </row>
    <row r="52" spans="2:59" s="7" customFormat="1" ht="10.5" customHeight="1">
      <c r="B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</row>
    <row r="54" s="4" customFormat="1" ht="12.75">
      <c r="B54" s="50"/>
    </row>
    <row r="55" spans="1:13" s="4" customFormat="1" ht="12.75">
      <c r="A55" s="48"/>
      <c r="E55" s="4" t="s">
        <v>65</v>
      </c>
      <c r="M55" s="4" t="s">
        <v>66</v>
      </c>
    </row>
    <row r="61" spans="1:59" s="56" customFormat="1" ht="10.5" customHeight="1">
      <c r="A61" s="55"/>
      <c r="B61" s="55"/>
      <c r="C61" s="55"/>
      <c r="D61" s="55"/>
      <c r="E61" s="55"/>
      <c r="F61" s="55"/>
      <c r="G61" s="55"/>
      <c r="H61" s="55"/>
      <c r="I61" s="55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4" spans="1:59" s="56" customFormat="1" ht="10.5" customHeight="1">
      <c r="A64" s="55"/>
      <c r="B64" s="55" t="s">
        <v>69</v>
      </c>
      <c r="C64" s="55"/>
      <c r="D64" s="55"/>
      <c r="E64" s="55"/>
      <c r="F64" s="55"/>
      <c r="G64" s="55"/>
      <c r="H64" s="55"/>
      <c r="I64" s="55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</row>
    <row r="65" spans="1:59" s="56" customFormat="1" ht="10.5" customHeight="1">
      <c r="A65" s="55"/>
      <c r="B65" s="55" t="s">
        <v>70</v>
      </c>
      <c r="C65" s="55"/>
      <c r="D65" s="55"/>
      <c r="E65" s="55"/>
      <c r="F65" s="55"/>
      <c r="G65" s="55"/>
      <c r="H65" s="55"/>
      <c r="I65" s="55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6" spans="1:59" s="56" customFormat="1" ht="10.5" customHeight="1">
      <c r="A66" s="55"/>
      <c r="B66" s="55" t="s">
        <v>87</v>
      </c>
      <c r="C66" s="55"/>
      <c r="D66" s="55"/>
      <c r="E66" s="55"/>
      <c r="F66" s="55"/>
      <c r="G66" s="55"/>
      <c r="H66" s="55"/>
      <c r="I66" s="55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</row>
  </sheetData>
  <sheetProtection/>
  <mergeCells count="2">
    <mergeCell ref="A1:N1"/>
    <mergeCell ref="A2:N2"/>
  </mergeCells>
  <printOptions/>
  <pageMargins left="0.45" right="0.25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67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.57421875" style="52" customWidth="1"/>
    <col min="2" max="2" width="32.8515625" style="2" customWidth="1"/>
    <col min="3" max="4" width="7.8515625" style="2" customWidth="1"/>
    <col min="5" max="6" width="9.140625" style="2" customWidth="1"/>
    <col min="7" max="7" width="7.00390625" style="2" customWidth="1"/>
    <col min="8" max="8" width="7.8515625" style="2" customWidth="1"/>
    <col min="9" max="9" width="8.00390625" style="2" customWidth="1"/>
    <col min="10" max="10" width="7.57421875" style="2" customWidth="1"/>
    <col min="11" max="11" width="9.57421875" style="2" customWidth="1"/>
    <col min="12" max="12" width="10.57421875" style="2" customWidth="1"/>
    <col min="13" max="13" width="9.8515625" style="2" customWidth="1"/>
    <col min="14" max="14" width="10.28125" style="2" customWidth="1"/>
    <col min="15" max="59" width="9.140625" style="4" customWidth="1"/>
    <col min="60" max="16384" width="9.140625" style="2" customWidth="1"/>
  </cols>
  <sheetData>
    <row r="1" spans="1:59" s="1" customFormat="1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14" ht="15.75">
      <c r="A2" s="78" t="s">
        <v>92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4" customFormat="1" ht="12.75">
      <c r="A3" s="3"/>
      <c r="B3" s="3"/>
      <c r="C3" s="3"/>
      <c r="D3" s="3"/>
      <c r="G3" s="3"/>
      <c r="H3" s="3"/>
      <c r="K3" s="3"/>
      <c r="N3" s="5" t="s">
        <v>1</v>
      </c>
    </row>
    <row r="4" spans="1:59" s="7" customFormat="1" ht="12.75">
      <c r="A4" s="6"/>
      <c r="C4" s="8" t="s">
        <v>2</v>
      </c>
      <c r="D4" s="8"/>
      <c r="E4" s="9" t="s">
        <v>3</v>
      </c>
      <c r="F4" s="10"/>
      <c r="G4" s="74" t="s">
        <v>3</v>
      </c>
      <c r="H4" s="11" t="s">
        <v>4</v>
      </c>
      <c r="I4" s="12"/>
      <c r="J4" s="12"/>
      <c r="K4" s="11"/>
      <c r="L4" s="13" t="s">
        <v>2</v>
      </c>
      <c r="M4" s="12" t="s">
        <v>5</v>
      </c>
      <c r="N4" s="1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s="7" customFormat="1" ht="12.75">
      <c r="A5" s="14" t="s">
        <v>6</v>
      </c>
      <c r="B5" s="14" t="s">
        <v>7</v>
      </c>
      <c r="C5" s="15" t="s">
        <v>8</v>
      </c>
      <c r="D5" s="16"/>
      <c r="E5" s="15" t="s">
        <v>9</v>
      </c>
      <c r="F5" s="16"/>
      <c r="G5" s="8" t="s">
        <v>10</v>
      </c>
      <c r="H5" s="8" t="s">
        <v>2</v>
      </c>
      <c r="I5" s="8" t="s">
        <v>2</v>
      </c>
      <c r="J5" s="13" t="s">
        <v>11</v>
      </c>
      <c r="K5" s="8" t="s">
        <v>2</v>
      </c>
      <c r="L5" s="14" t="s">
        <v>12</v>
      </c>
      <c r="M5" s="13" t="s">
        <v>2</v>
      </c>
      <c r="N5" s="13" t="s">
        <v>2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s="7" customFormat="1" ht="12.75">
      <c r="A6" s="14" t="s">
        <v>13</v>
      </c>
      <c r="B6" s="14" t="s">
        <v>14</v>
      </c>
      <c r="C6" s="17"/>
      <c r="D6" s="17"/>
      <c r="E6" s="18" t="s">
        <v>15</v>
      </c>
      <c r="F6" s="16"/>
      <c r="G6" s="8" t="s">
        <v>16</v>
      </c>
      <c r="H6" s="8" t="s">
        <v>17</v>
      </c>
      <c r="I6" s="8" t="s">
        <v>18</v>
      </c>
      <c r="J6" s="14" t="s">
        <v>19</v>
      </c>
      <c r="K6" s="8" t="s">
        <v>20</v>
      </c>
      <c r="L6" s="14" t="s">
        <v>21</v>
      </c>
      <c r="M6" s="14" t="s">
        <v>22</v>
      </c>
      <c r="N6" s="14" t="s">
        <v>20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s="7" customFormat="1" ht="12.75">
      <c r="A7" s="14" t="s">
        <v>79</v>
      </c>
      <c r="B7" s="14"/>
      <c r="C7" s="14" t="s">
        <v>23</v>
      </c>
      <c r="D7" s="19"/>
      <c r="E7" s="14" t="s">
        <v>23</v>
      </c>
      <c r="F7" s="20" t="s">
        <v>24</v>
      </c>
      <c r="G7" s="8" t="s">
        <v>25</v>
      </c>
      <c r="H7" s="8" t="s">
        <v>26</v>
      </c>
      <c r="I7" s="8" t="s">
        <v>26</v>
      </c>
      <c r="J7" s="14" t="s">
        <v>27</v>
      </c>
      <c r="K7" s="8" t="s">
        <v>28</v>
      </c>
      <c r="L7" s="14" t="s">
        <v>29</v>
      </c>
      <c r="M7" s="14" t="s">
        <v>26</v>
      </c>
      <c r="N7" s="14" t="s">
        <v>28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s="7" customFormat="1" ht="12.75">
      <c r="A8" s="14"/>
      <c r="B8" s="14"/>
      <c r="C8" s="21" t="s">
        <v>30</v>
      </c>
      <c r="D8" s="21" t="s">
        <v>31</v>
      </c>
      <c r="E8" s="21" t="s">
        <v>30</v>
      </c>
      <c r="F8" s="22" t="s">
        <v>31</v>
      </c>
      <c r="G8" s="23" t="s">
        <v>31</v>
      </c>
      <c r="H8" s="23" t="s">
        <v>31</v>
      </c>
      <c r="I8" s="23" t="s">
        <v>31</v>
      </c>
      <c r="J8" s="14" t="s">
        <v>31</v>
      </c>
      <c r="K8" s="23" t="s">
        <v>31</v>
      </c>
      <c r="L8" s="21" t="s">
        <v>31</v>
      </c>
      <c r="M8" s="21" t="s">
        <v>31</v>
      </c>
      <c r="N8" s="14" t="s">
        <v>31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14" s="4" customFormat="1" ht="12.7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4">
        <v>7</v>
      </c>
      <c r="H9" s="24">
        <v>8</v>
      </c>
      <c r="I9" s="24">
        <v>9</v>
      </c>
      <c r="J9" s="22">
        <v>10</v>
      </c>
      <c r="K9" s="24">
        <v>11</v>
      </c>
      <c r="L9" s="22">
        <v>12</v>
      </c>
      <c r="M9" s="22">
        <v>13</v>
      </c>
      <c r="N9" s="22">
        <v>14</v>
      </c>
    </row>
    <row r="10" spans="1:59" s="7" customFormat="1" ht="12.75">
      <c r="A10" s="25" t="s">
        <v>32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7" customFormat="1" ht="12.75">
      <c r="A11" s="29">
        <v>71</v>
      </c>
      <c r="B11" s="30" t="s">
        <v>33</v>
      </c>
      <c r="C11" s="31">
        <v>6137</v>
      </c>
      <c r="D11" s="31">
        <v>2338</v>
      </c>
      <c r="E11" s="31">
        <v>3191</v>
      </c>
      <c r="F11" s="31">
        <f>G11+H11-I11+J11</f>
        <v>1216</v>
      </c>
      <c r="G11" s="32">
        <v>1320</v>
      </c>
      <c r="H11" s="32">
        <v>0</v>
      </c>
      <c r="I11" s="32">
        <v>85</v>
      </c>
      <c r="J11" s="31">
        <v>-19</v>
      </c>
      <c r="K11" s="32">
        <v>11</v>
      </c>
      <c r="L11" s="31">
        <v>888</v>
      </c>
      <c r="M11" s="31">
        <v>55</v>
      </c>
      <c r="N11" s="33">
        <v>7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7" customFormat="1" ht="12.75">
      <c r="A12" s="34"/>
      <c r="B12" s="35" t="s">
        <v>34</v>
      </c>
      <c r="C12" s="36">
        <f aca="true" t="shared" si="0" ref="C12:N12">SUM(C11)</f>
        <v>6137</v>
      </c>
      <c r="D12" s="36">
        <f t="shared" si="0"/>
        <v>2338</v>
      </c>
      <c r="E12" s="36">
        <f t="shared" si="0"/>
        <v>3191</v>
      </c>
      <c r="F12" s="36">
        <f t="shared" si="0"/>
        <v>1216</v>
      </c>
      <c r="G12" s="36">
        <v>1320</v>
      </c>
      <c r="H12" s="37">
        <f t="shared" si="0"/>
        <v>0</v>
      </c>
      <c r="I12" s="37">
        <f t="shared" si="0"/>
        <v>85</v>
      </c>
      <c r="J12" s="36">
        <f t="shared" si="0"/>
        <v>-19</v>
      </c>
      <c r="K12" s="37">
        <f t="shared" si="0"/>
        <v>11</v>
      </c>
      <c r="L12" s="36">
        <f t="shared" si="0"/>
        <v>888</v>
      </c>
      <c r="M12" s="36">
        <f t="shared" si="0"/>
        <v>55</v>
      </c>
      <c r="N12" s="36">
        <f t="shared" si="0"/>
        <v>7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7" customFormat="1" ht="12.75">
      <c r="A13" s="38" t="s">
        <v>68</v>
      </c>
      <c r="B13" s="39"/>
      <c r="C13" s="27"/>
      <c r="D13" s="27"/>
      <c r="E13" s="27"/>
      <c r="F13" s="27"/>
      <c r="G13" s="45"/>
      <c r="H13" s="45"/>
      <c r="I13" s="45"/>
      <c r="J13" s="27"/>
      <c r="K13" s="45"/>
      <c r="L13" s="27"/>
      <c r="M13" s="27"/>
      <c r="N13" s="28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s="7" customFormat="1" ht="12.75">
      <c r="A14" s="40">
        <v>45</v>
      </c>
      <c r="B14" s="41" t="s">
        <v>35</v>
      </c>
      <c r="C14" s="31">
        <v>895</v>
      </c>
      <c r="D14" s="31">
        <v>546</v>
      </c>
      <c r="E14" s="31">
        <v>895</v>
      </c>
      <c r="F14" s="31">
        <f aca="true" t="shared" si="1" ref="F14:F21">G14+H14-I14+J14</f>
        <v>546</v>
      </c>
      <c r="G14" s="32">
        <v>554</v>
      </c>
      <c r="H14" s="32">
        <v>0</v>
      </c>
      <c r="I14" s="32">
        <v>0</v>
      </c>
      <c r="J14" s="31">
        <v>-8</v>
      </c>
      <c r="K14" s="32">
        <v>0</v>
      </c>
      <c r="L14" s="31">
        <v>0</v>
      </c>
      <c r="M14" s="31">
        <v>0</v>
      </c>
      <c r="N14" s="33">
        <v>0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s="7" customFormat="1" ht="12.75">
      <c r="A15" s="40" t="s">
        <v>94</v>
      </c>
      <c r="B15" s="41" t="s">
        <v>36</v>
      </c>
      <c r="C15" s="31">
        <v>299</v>
      </c>
      <c r="D15" s="31">
        <v>183</v>
      </c>
      <c r="E15" s="31">
        <v>150</v>
      </c>
      <c r="F15" s="31">
        <f t="shared" si="1"/>
        <v>91</v>
      </c>
      <c r="G15" s="32">
        <v>185</v>
      </c>
      <c r="H15" s="32">
        <v>0</v>
      </c>
      <c r="I15" s="32">
        <v>99</v>
      </c>
      <c r="J15" s="31">
        <v>5</v>
      </c>
      <c r="K15" s="32">
        <v>10</v>
      </c>
      <c r="L15" s="31">
        <v>0</v>
      </c>
      <c r="M15" s="31">
        <v>0</v>
      </c>
      <c r="N15" s="33">
        <v>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s="7" customFormat="1" ht="12.75">
      <c r="A16" s="40">
        <v>49</v>
      </c>
      <c r="B16" s="41" t="s">
        <v>37</v>
      </c>
      <c r="C16" s="31">
        <v>695</v>
      </c>
      <c r="D16" s="31">
        <v>424</v>
      </c>
      <c r="E16" s="31">
        <v>522</v>
      </c>
      <c r="F16" s="31">
        <f t="shared" si="1"/>
        <v>318</v>
      </c>
      <c r="G16" s="32">
        <v>323</v>
      </c>
      <c r="H16" s="32">
        <v>0</v>
      </c>
      <c r="I16" s="32">
        <v>0</v>
      </c>
      <c r="J16" s="31">
        <v>-5</v>
      </c>
      <c r="K16" s="32">
        <v>0</v>
      </c>
      <c r="L16" s="31">
        <v>0</v>
      </c>
      <c r="M16" s="31">
        <v>0</v>
      </c>
      <c r="N16" s="33">
        <v>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s="7" customFormat="1" ht="12.75">
      <c r="A17" s="40">
        <v>51</v>
      </c>
      <c r="B17" s="41" t="s">
        <v>59</v>
      </c>
      <c r="C17" s="31">
        <v>5000</v>
      </c>
      <c r="D17" s="31">
        <v>3052</v>
      </c>
      <c r="E17" s="31">
        <v>4990</v>
      </c>
      <c r="F17" s="31">
        <f t="shared" si="1"/>
        <v>3045</v>
      </c>
      <c r="G17" s="32">
        <v>3090</v>
      </c>
      <c r="H17" s="32">
        <v>0</v>
      </c>
      <c r="I17" s="32">
        <v>0</v>
      </c>
      <c r="J17" s="31">
        <v>-45</v>
      </c>
      <c r="K17" s="32">
        <v>0</v>
      </c>
      <c r="L17" s="31">
        <v>7</v>
      </c>
      <c r="M17" s="31">
        <v>0</v>
      </c>
      <c r="N17" s="33">
        <v>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s="7" customFormat="1" ht="12.75">
      <c r="A18" s="40">
        <v>52</v>
      </c>
      <c r="B18" s="41" t="s">
        <v>38</v>
      </c>
      <c r="C18" s="31">
        <v>1304</v>
      </c>
      <c r="D18" s="31">
        <v>796</v>
      </c>
      <c r="E18" s="31">
        <v>869</v>
      </c>
      <c r="F18" s="31">
        <f t="shared" si="1"/>
        <v>530</v>
      </c>
      <c r="G18" s="32">
        <v>538</v>
      </c>
      <c r="H18" s="32">
        <v>0</v>
      </c>
      <c r="I18" s="32">
        <v>0</v>
      </c>
      <c r="J18" s="31">
        <v>-8</v>
      </c>
      <c r="K18" s="32">
        <v>0</v>
      </c>
      <c r="L18" s="31">
        <v>0</v>
      </c>
      <c r="M18" s="31">
        <v>265</v>
      </c>
      <c r="N18" s="33">
        <v>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s="7" customFormat="1" ht="12.75">
      <c r="A19" s="40">
        <v>56</v>
      </c>
      <c r="B19" s="41" t="s">
        <v>60</v>
      </c>
      <c r="C19" s="31">
        <v>15000</v>
      </c>
      <c r="D19" s="31">
        <v>9155</v>
      </c>
      <c r="E19" s="31">
        <v>727</v>
      </c>
      <c r="F19" s="31">
        <f t="shared" si="1"/>
        <v>444</v>
      </c>
      <c r="G19" s="32">
        <v>450</v>
      </c>
      <c r="H19" s="32">
        <v>0</v>
      </c>
      <c r="I19" s="32">
        <v>0</v>
      </c>
      <c r="J19" s="31">
        <v>-6</v>
      </c>
      <c r="K19" s="32">
        <v>0</v>
      </c>
      <c r="L19" s="31">
        <v>8711</v>
      </c>
      <c r="M19" s="31">
        <v>0</v>
      </c>
      <c r="N19" s="33">
        <v>0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s="7" customFormat="1" ht="12.75">
      <c r="A20" s="40">
        <v>57</v>
      </c>
      <c r="B20" s="41" t="s">
        <v>61</v>
      </c>
      <c r="C20" s="31">
        <v>6000</v>
      </c>
      <c r="D20" s="31">
        <v>3662</v>
      </c>
      <c r="E20" s="31">
        <v>500</v>
      </c>
      <c r="F20" s="31">
        <f t="shared" si="1"/>
        <v>305</v>
      </c>
      <c r="G20" s="32">
        <v>310</v>
      </c>
      <c r="H20" s="32">
        <v>0</v>
      </c>
      <c r="I20" s="32">
        <v>0</v>
      </c>
      <c r="J20" s="31">
        <v>-5</v>
      </c>
      <c r="K20" s="32">
        <v>0</v>
      </c>
      <c r="L20" s="31">
        <v>3357</v>
      </c>
      <c r="M20" s="31">
        <v>0</v>
      </c>
      <c r="N20" s="33">
        <v>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s="7" customFormat="1" ht="12.75">
      <c r="A21" s="42">
        <v>73</v>
      </c>
      <c r="B21" s="43" t="s">
        <v>39</v>
      </c>
      <c r="C21" s="31">
        <v>7840</v>
      </c>
      <c r="D21" s="31">
        <v>4785</v>
      </c>
      <c r="E21" s="31">
        <v>0</v>
      </c>
      <c r="F21" s="31">
        <f t="shared" si="1"/>
        <v>0</v>
      </c>
      <c r="G21" s="32">
        <v>0</v>
      </c>
      <c r="H21" s="32">
        <v>0</v>
      </c>
      <c r="I21" s="32">
        <v>0</v>
      </c>
      <c r="J21" s="31">
        <v>0</v>
      </c>
      <c r="K21" s="32">
        <v>0</v>
      </c>
      <c r="L21" s="31">
        <v>4785</v>
      </c>
      <c r="M21" s="31">
        <v>0</v>
      </c>
      <c r="N21" s="33">
        <v>0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s="7" customFormat="1" ht="12.75">
      <c r="A22" s="40">
        <v>82</v>
      </c>
      <c r="B22" s="41" t="s">
        <v>62</v>
      </c>
      <c r="C22" s="31">
        <v>34000</v>
      </c>
      <c r="D22" s="31">
        <v>20751</v>
      </c>
      <c r="E22" s="31">
        <v>0</v>
      </c>
      <c r="F22" s="31">
        <v>0</v>
      </c>
      <c r="G22" s="32">
        <v>0</v>
      </c>
      <c r="H22" s="32">
        <v>0</v>
      </c>
      <c r="I22" s="32">
        <v>0</v>
      </c>
      <c r="J22" s="31">
        <v>0</v>
      </c>
      <c r="K22" s="32">
        <v>0</v>
      </c>
      <c r="L22" s="31">
        <v>20751</v>
      </c>
      <c r="M22" s="31">
        <v>0</v>
      </c>
      <c r="N22" s="33">
        <v>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s="7" customFormat="1" ht="12.75">
      <c r="A23" s="34"/>
      <c r="B23" s="35" t="s">
        <v>77</v>
      </c>
      <c r="C23" s="36">
        <f>SUM(C14:C22)</f>
        <v>71033</v>
      </c>
      <c r="D23" s="36">
        <f aca="true" t="shared" si="2" ref="D23:N23">SUM(D14:D22)</f>
        <v>43354</v>
      </c>
      <c r="E23" s="36">
        <f t="shared" si="2"/>
        <v>8653</v>
      </c>
      <c r="F23" s="36">
        <f t="shared" si="2"/>
        <v>5279</v>
      </c>
      <c r="G23" s="36">
        <v>5450</v>
      </c>
      <c r="H23" s="36">
        <f t="shared" si="2"/>
        <v>0</v>
      </c>
      <c r="I23" s="36">
        <f t="shared" si="2"/>
        <v>99</v>
      </c>
      <c r="J23" s="36">
        <f t="shared" si="2"/>
        <v>-72</v>
      </c>
      <c r="K23" s="36">
        <f t="shared" si="2"/>
        <v>10</v>
      </c>
      <c r="L23" s="36">
        <f t="shared" si="2"/>
        <v>37611</v>
      </c>
      <c r="M23" s="36">
        <f t="shared" si="2"/>
        <v>265</v>
      </c>
      <c r="N23" s="36">
        <f t="shared" si="2"/>
        <v>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s="7" customFormat="1" ht="12.75">
      <c r="A24" s="38" t="s">
        <v>40</v>
      </c>
      <c r="B24" s="39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s="7" customFormat="1" ht="12.75">
      <c r="A25" s="57">
        <v>47</v>
      </c>
      <c r="B25" s="58" t="s">
        <v>41</v>
      </c>
      <c r="C25" s="59">
        <v>800643</v>
      </c>
      <c r="D25" s="59">
        <v>4364</v>
      </c>
      <c r="E25" s="59">
        <v>160129</v>
      </c>
      <c r="F25" s="59">
        <f>G25+H25-I25+J25</f>
        <v>873</v>
      </c>
      <c r="G25" s="60">
        <v>1184</v>
      </c>
      <c r="H25" s="61">
        <v>0</v>
      </c>
      <c r="I25" s="59">
        <v>410</v>
      </c>
      <c r="J25" s="59">
        <v>99</v>
      </c>
      <c r="K25" s="59">
        <v>29</v>
      </c>
      <c r="L25" s="61">
        <v>0</v>
      </c>
      <c r="M25" s="59">
        <v>0</v>
      </c>
      <c r="N25" s="63"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</row>
    <row r="26" spans="1:59" s="7" customFormat="1" ht="12.75">
      <c r="A26" s="34"/>
      <c r="B26" s="35" t="s">
        <v>42</v>
      </c>
      <c r="C26" s="36">
        <f aca="true" t="shared" si="3" ref="C26:N26">SUM(C25:C25)</f>
        <v>800643</v>
      </c>
      <c r="D26" s="36">
        <f t="shared" si="3"/>
        <v>4364</v>
      </c>
      <c r="E26" s="36">
        <f t="shared" si="3"/>
        <v>160129</v>
      </c>
      <c r="F26" s="36">
        <f t="shared" si="3"/>
        <v>873</v>
      </c>
      <c r="G26" s="36">
        <v>1184</v>
      </c>
      <c r="H26" s="37">
        <f t="shared" si="3"/>
        <v>0</v>
      </c>
      <c r="I26" s="37">
        <f t="shared" si="3"/>
        <v>410</v>
      </c>
      <c r="J26" s="36">
        <f t="shared" si="3"/>
        <v>99</v>
      </c>
      <c r="K26" s="37">
        <f t="shared" si="3"/>
        <v>29</v>
      </c>
      <c r="L26" s="36">
        <f t="shared" si="3"/>
        <v>0</v>
      </c>
      <c r="M26" s="36">
        <f t="shared" si="3"/>
        <v>0</v>
      </c>
      <c r="N26" s="36">
        <f t="shared" si="3"/>
        <v>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s="7" customFormat="1" ht="12.75">
      <c r="A27" s="38" t="s">
        <v>43</v>
      </c>
      <c r="B27" s="39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s="7" customFormat="1" ht="12.75">
      <c r="A28" s="42" t="s">
        <v>96</v>
      </c>
      <c r="B28" s="43" t="s">
        <v>44</v>
      </c>
      <c r="C28" s="31">
        <v>400</v>
      </c>
      <c r="D28" s="31">
        <v>400</v>
      </c>
      <c r="E28" s="31">
        <v>253</v>
      </c>
      <c r="F28" s="31">
        <f>G28+H28-I28+J28</f>
        <v>253</v>
      </c>
      <c r="G28" s="32">
        <v>316</v>
      </c>
      <c r="H28" s="32">
        <v>0</v>
      </c>
      <c r="I28" s="32">
        <f>42+21</f>
        <v>63</v>
      </c>
      <c r="J28" s="31">
        <v>0</v>
      </c>
      <c r="K28" s="32">
        <v>12</v>
      </c>
      <c r="L28" s="31">
        <v>0</v>
      </c>
      <c r="M28" s="31">
        <v>0</v>
      </c>
      <c r="N28" s="33">
        <v>2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s="7" customFormat="1" ht="12.75">
      <c r="A29" s="34"/>
      <c r="B29" s="35" t="s">
        <v>45</v>
      </c>
      <c r="C29" s="36">
        <f aca="true" t="shared" si="4" ref="C29:N29">SUM(C28)</f>
        <v>400</v>
      </c>
      <c r="D29" s="36">
        <f t="shared" si="4"/>
        <v>400</v>
      </c>
      <c r="E29" s="36">
        <f t="shared" si="4"/>
        <v>253</v>
      </c>
      <c r="F29" s="36">
        <f t="shared" si="4"/>
        <v>253</v>
      </c>
      <c r="G29" s="36">
        <v>316</v>
      </c>
      <c r="H29" s="37">
        <f t="shared" si="4"/>
        <v>0</v>
      </c>
      <c r="I29" s="37">
        <f t="shared" si="4"/>
        <v>63</v>
      </c>
      <c r="J29" s="36">
        <f t="shared" si="4"/>
        <v>0</v>
      </c>
      <c r="K29" s="37">
        <f t="shared" si="4"/>
        <v>12</v>
      </c>
      <c r="L29" s="36">
        <f t="shared" si="4"/>
        <v>0</v>
      </c>
      <c r="M29" s="36">
        <f t="shared" si="4"/>
        <v>0</v>
      </c>
      <c r="N29" s="36">
        <f t="shared" si="4"/>
        <v>2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s="7" customFormat="1" ht="12.75">
      <c r="A30" s="38" t="s">
        <v>46</v>
      </c>
      <c r="B30" s="39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s="7" customFormat="1" ht="12.75">
      <c r="A31" s="40" t="s">
        <v>98</v>
      </c>
      <c r="B31" s="41" t="s">
        <v>47</v>
      </c>
      <c r="C31" s="31">
        <v>1269</v>
      </c>
      <c r="D31" s="31">
        <v>735</v>
      </c>
      <c r="E31" s="31">
        <v>1258</v>
      </c>
      <c r="F31" s="31">
        <f aca="true" t="shared" si="5" ref="F31:F43">G31+H31-I31+J31</f>
        <v>728</v>
      </c>
      <c r="G31" s="32">
        <v>563</v>
      </c>
      <c r="H31" s="32">
        <f>147+38</f>
        <v>185</v>
      </c>
      <c r="I31" s="32">
        <v>0</v>
      </c>
      <c r="J31" s="31">
        <v>-20</v>
      </c>
      <c r="K31" s="32">
        <v>34</v>
      </c>
      <c r="L31" s="31">
        <v>7</v>
      </c>
      <c r="M31" s="31">
        <v>0</v>
      </c>
      <c r="N31" s="33">
        <v>9</v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s="7" customFormat="1" ht="12.75">
      <c r="A32" s="40">
        <v>46</v>
      </c>
      <c r="B32" s="41" t="s">
        <v>48</v>
      </c>
      <c r="C32" s="31">
        <v>12100</v>
      </c>
      <c r="D32" s="31">
        <v>7006</v>
      </c>
      <c r="E32" s="31">
        <v>7234</v>
      </c>
      <c r="F32" s="31">
        <f t="shared" si="5"/>
        <v>4189</v>
      </c>
      <c r="G32" s="32">
        <v>4326</v>
      </c>
      <c r="H32" s="32">
        <v>0</v>
      </c>
      <c r="I32" s="32">
        <v>0</v>
      </c>
      <c r="J32" s="31">
        <v>-137</v>
      </c>
      <c r="K32" s="32">
        <v>0</v>
      </c>
      <c r="L32" s="31">
        <v>958</v>
      </c>
      <c r="M32" s="31">
        <v>0</v>
      </c>
      <c r="N32" s="33">
        <v>0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s="7" customFormat="1" ht="12.75">
      <c r="A33" s="40">
        <v>53</v>
      </c>
      <c r="B33" s="41" t="s">
        <v>49</v>
      </c>
      <c r="C33" s="31">
        <v>5519</v>
      </c>
      <c r="D33" s="31">
        <v>3195</v>
      </c>
      <c r="E33" s="31">
        <v>3863</v>
      </c>
      <c r="F33" s="31">
        <f t="shared" si="5"/>
        <v>2237</v>
      </c>
      <c r="G33" s="32">
        <v>2640</v>
      </c>
      <c r="H33" s="32">
        <v>0</v>
      </c>
      <c r="I33" s="32">
        <v>327</v>
      </c>
      <c r="J33" s="31">
        <v>-76</v>
      </c>
      <c r="K33" s="32">
        <v>104</v>
      </c>
      <c r="L33" s="31">
        <v>0</v>
      </c>
      <c r="M33" s="31">
        <v>0</v>
      </c>
      <c r="N33" s="33">
        <v>0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s="7" customFormat="1" ht="12.75">
      <c r="A34" s="40">
        <v>54</v>
      </c>
      <c r="B34" s="41" t="s">
        <v>50</v>
      </c>
      <c r="C34" s="31">
        <v>34100</v>
      </c>
      <c r="D34" s="31">
        <v>19744</v>
      </c>
      <c r="E34" s="31">
        <v>16791</v>
      </c>
      <c r="F34" s="31">
        <f t="shared" si="5"/>
        <v>9722</v>
      </c>
      <c r="G34" s="32">
        <v>9388</v>
      </c>
      <c r="H34" s="32">
        <v>644</v>
      </c>
      <c r="I34" s="32">
        <v>0</v>
      </c>
      <c r="J34" s="31">
        <v>-310</v>
      </c>
      <c r="K34" s="32">
        <v>0</v>
      </c>
      <c r="L34" s="31">
        <v>10022</v>
      </c>
      <c r="M34" s="31">
        <v>0</v>
      </c>
      <c r="N34" s="33">
        <v>0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s="7" customFormat="1" ht="12.75">
      <c r="A35" s="40">
        <v>55</v>
      </c>
      <c r="B35" s="41" t="s">
        <v>51</v>
      </c>
      <c r="C35" s="31">
        <v>22500</v>
      </c>
      <c r="D35" s="31">
        <v>13027</v>
      </c>
      <c r="E35" s="31">
        <v>5004</v>
      </c>
      <c r="F35" s="31">
        <f t="shared" si="5"/>
        <v>2897</v>
      </c>
      <c r="G35" s="32">
        <v>2651</v>
      </c>
      <c r="H35" s="32">
        <v>339</v>
      </c>
      <c r="I35" s="32">
        <v>0</v>
      </c>
      <c r="J35" s="31">
        <v>-93</v>
      </c>
      <c r="K35" s="32">
        <v>0</v>
      </c>
      <c r="L35" s="31">
        <v>10130</v>
      </c>
      <c r="M35" s="31">
        <v>0</v>
      </c>
      <c r="N35" s="33">
        <v>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s="7" customFormat="1" ht="12.75">
      <c r="A36" s="69">
        <v>67</v>
      </c>
      <c r="B36" s="70" t="s">
        <v>52</v>
      </c>
      <c r="C36" s="71">
        <v>3473</v>
      </c>
      <c r="D36" s="71">
        <v>2011</v>
      </c>
      <c r="E36" s="71">
        <v>2723</v>
      </c>
      <c r="F36" s="71">
        <f t="shared" si="5"/>
        <v>1577</v>
      </c>
      <c r="G36" s="72">
        <v>1628</v>
      </c>
      <c r="H36" s="72">
        <v>0</v>
      </c>
      <c r="I36" s="72">
        <v>0</v>
      </c>
      <c r="J36" s="71">
        <v>-51</v>
      </c>
      <c r="K36" s="72">
        <v>0</v>
      </c>
      <c r="L36" s="71">
        <v>0</v>
      </c>
      <c r="M36" s="71">
        <v>0</v>
      </c>
      <c r="N36" s="73">
        <v>0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1:59" s="7" customFormat="1" ht="12.75">
      <c r="A37" s="65">
        <v>74</v>
      </c>
      <c r="B37" s="66" t="s">
        <v>90</v>
      </c>
      <c r="C37" s="67">
        <v>23500</v>
      </c>
      <c r="D37" s="67">
        <v>13606</v>
      </c>
      <c r="E37" s="67">
        <v>22187</v>
      </c>
      <c r="F37" s="67">
        <f t="shared" si="5"/>
        <v>12846</v>
      </c>
      <c r="G37" s="46">
        <v>13268</v>
      </c>
      <c r="H37" s="46">
        <v>0</v>
      </c>
      <c r="I37" s="46">
        <v>0</v>
      </c>
      <c r="J37" s="67">
        <v>-422</v>
      </c>
      <c r="K37" s="46">
        <v>0</v>
      </c>
      <c r="L37" s="67">
        <v>760</v>
      </c>
      <c r="M37" s="67">
        <v>0</v>
      </c>
      <c r="N37" s="68">
        <v>0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59" s="7" customFormat="1" ht="12.75">
      <c r="A38" s="40">
        <v>75</v>
      </c>
      <c r="B38" s="41" t="s">
        <v>81</v>
      </c>
      <c r="C38" s="31">
        <v>12000</v>
      </c>
      <c r="D38" s="31">
        <v>6948</v>
      </c>
      <c r="E38" s="31">
        <v>9600</v>
      </c>
      <c r="F38" s="31">
        <f t="shared" si="5"/>
        <v>5558</v>
      </c>
      <c r="G38" s="32">
        <v>5741</v>
      </c>
      <c r="H38" s="32">
        <v>0</v>
      </c>
      <c r="I38" s="32">
        <v>0</v>
      </c>
      <c r="J38" s="31">
        <v>-183</v>
      </c>
      <c r="K38" s="32">
        <v>0</v>
      </c>
      <c r="L38" s="31">
        <v>0</v>
      </c>
      <c r="M38" s="31">
        <v>0</v>
      </c>
      <c r="N38" s="33">
        <v>0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59" s="7" customFormat="1" ht="12.75">
      <c r="A39" s="40">
        <v>77</v>
      </c>
      <c r="B39" s="41" t="s">
        <v>55</v>
      </c>
      <c r="C39" s="31">
        <v>2450</v>
      </c>
      <c r="D39" s="31">
        <v>1419</v>
      </c>
      <c r="E39" s="31">
        <v>2082</v>
      </c>
      <c r="F39" s="31">
        <f t="shared" si="5"/>
        <v>1206</v>
      </c>
      <c r="G39" s="32">
        <v>1258</v>
      </c>
      <c r="H39" s="32">
        <v>0</v>
      </c>
      <c r="I39" s="32">
        <v>13</v>
      </c>
      <c r="J39" s="31">
        <v>-39</v>
      </c>
      <c r="K39" s="32">
        <v>21</v>
      </c>
      <c r="L39" s="31">
        <v>0</v>
      </c>
      <c r="M39" s="31">
        <v>35</v>
      </c>
      <c r="N39" s="33">
        <v>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spans="1:59" s="7" customFormat="1" ht="12.75">
      <c r="A40" s="40">
        <v>80</v>
      </c>
      <c r="B40" s="41" t="s">
        <v>56</v>
      </c>
      <c r="C40" s="31">
        <v>6700</v>
      </c>
      <c r="D40" s="31">
        <v>3879</v>
      </c>
      <c r="E40" s="31">
        <v>6700</v>
      </c>
      <c r="F40" s="31">
        <f t="shared" si="5"/>
        <v>3879</v>
      </c>
      <c r="G40" s="32">
        <v>3579</v>
      </c>
      <c r="H40" s="32">
        <v>415</v>
      </c>
      <c r="I40" s="32">
        <v>0</v>
      </c>
      <c r="J40" s="31">
        <v>-115</v>
      </c>
      <c r="K40" s="32">
        <v>67</v>
      </c>
      <c r="L40" s="31">
        <v>0</v>
      </c>
      <c r="M40" s="31">
        <v>0</v>
      </c>
      <c r="N40" s="33">
        <v>0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s="7" customFormat="1" ht="12.75">
      <c r="A41" s="40">
        <v>81</v>
      </c>
      <c r="B41" s="41" t="s">
        <v>57</v>
      </c>
      <c r="C41" s="31">
        <v>20500</v>
      </c>
      <c r="D41" s="31">
        <v>11870</v>
      </c>
      <c r="E41" s="31">
        <v>0</v>
      </c>
      <c r="F41" s="31">
        <f t="shared" si="5"/>
        <v>0</v>
      </c>
      <c r="G41" s="32">
        <v>0</v>
      </c>
      <c r="H41" s="32">
        <v>0</v>
      </c>
      <c r="I41" s="32">
        <v>0</v>
      </c>
      <c r="J41" s="31">
        <v>0</v>
      </c>
      <c r="K41" s="32">
        <v>0</v>
      </c>
      <c r="L41" s="31">
        <v>11870</v>
      </c>
      <c r="M41" s="31">
        <v>0</v>
      </c>
      <c r="N41" s="33">
        <v>0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s="7" customFormat="1" ht="12.75">
      <c r="A42" s="40">
        <v>83</v>
      </c>
      <c r="B42" s="41" t="s">
        <v>73</v>
      </c>
      <c r="C42" s="31">
        <v>9700</v>
      </c>
      <c r="D42" s="31">
        <v>5616</v>
      </c>
      <c r="E42" s="31">
        <v>9032</v>
      </c>
      <c r="F42" s="31">
        <f t="shared" si="5"/>
        <v>5229</v>
      </c>
      <c r="G42" s="32">
        <v>4246</v>
      </c>
      <c r="H42" s="32">
        <v>1149</v>
      </c>
      <c r="I42" s="32">
        <v>0</v>
      </c>
      <c r="J42" s="31">
        <v>-166</v>
      </c>
      <c r="K42" s="32">
        <v>0</v>
      </c>
      <c r="L42" s="31">
        <v>387</v>
      </c>
      <c r="M42" s="31">
        <v>0</v>
      </c>
      <c r="N42" s="33">
        <v>0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59" s="7" customFormat="1" ht="12.75">
      <c r="A43" s="69">
        <v>122</v>
      </c>
      <c r="B43" s="70" t="s">
        <v>81</v>
      </c>
      <c r="C43" s="71">
        <v>6000</v>
      </c>
      <c r="D43" s="71">
        <v>3474</v>
      </c>
      <c r="E43" s="71">
        <v>6000</v>
      </c>
      <c r="F43" s="31">
        <f t="shared" si="5"/>
        <v>3474</v>
      </c>
      <c r="G43" s="72">
        <v>3588</v>
      </c>
      <c r="H43" s="72">
        <v>0</v>
      </c>
      <c r="I43" s="72">
        <v>0</v>
      </c>
      <c r="J43" s="71">
        <v>-114</v>
      </c>
      <c r="K43" s="72">
        <v>0</v>
      </c>
      <c r="L43" s="71">
        <v>0</v>
      </c>
      <c r="M43" s="31">
        <v>0</v>
      </c>
      <c r="N43" s="33">
        <v>0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s="7" customFormat="1" ht="12.75">
      <c r="A44" s="34"/>
      <c r="B44" s="35" t="s">
        <v>58</v>
      </c>
      <c r="C44" s="36">
        <f>SUM(C31:C43)</f>
        <v>159811</v>
      </c>
      <c r="D44" s="36">
        <f aca="true" t="shared" si="6" ref="D44:N44">SUM(D31:D43)</f>
        <v>92530</v>
      </c>
      <c r="E44" s="36">
        <f t="shared" si="6"/>
        <v>92474</v>
      </c>
      <c r="F44" s="36">
        <f t="shared" si="6"/>
        <v>53542</v>
      </c>
      <c r="G44" s="36">
        <v>52876</v>
      </c>
      <c r="H44" s="36">
        <f t="shared" si="6"/>
        <v>2732</v>
      </c>
      <c r="I44" s="36">
        <f t="shared" si="6"/>
        <v>340</v>
      </c>
      <c r="J44" s="36">
        <f t="shared" si="6"/>
        <v>-1726</v>
      </c>
      <c r="K44" s="36">
        <f t="shared" si="6"/>
        <v>226</v>
      </c>
      <c r="L44" s="36">
        <f t="shared" si="6"/>
        <v>34134</v>
      </c>
      <c r="M44" s="36">
        <f t="shared" si="6"/>
        <v>35</v>
      </c>
      <c r="N44" s="36">
        <f t="shared" si="6"/>
        <v>9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s="7" customFormat="1" ht="11.25" customHeight="1">
      <c r="A45" s="34"/>
      <c r="B45" s="35" t="s">
        <v>82</v>
      </c>
      <c r="C45" s="47" t="s">
        <v>64</v>
      </c>
      <c r="D45" s="37">
        <f>SUM(D23+D44+D29+D26+D12)</f>
        <v>142986</v>
      </c>
      <c r="E45" s="47" t="s">
        <v>64</v>
      </c>
      <c r="F45" s="37">
        <f aca="true" t="shared" si="7" ref="F45:N45">SUM(F23+F44+F29+F26+F12)</f>
        <v>61163</v>
      </c>
      <c r="G45" s="37">
        <f t="shared" si="7"/>
        <v>61146</v>
      </c>
      <c r="H45" s="37">
        <f t="shared" si="7"/>
        <v>2732</v>
      </c>
      <c r="I45" s="37">
        <f t="shared" si="7"/>
        <v>997</v>
      </c>
      <c r="J45" s="37">
        <f t="shared" si="7"/>
        <v>-1718</v>
      </c>
      <c r="K45" s="37">
        <f t="shared" si="7"/>
        <v>288</v>
      </c>
      <c r="L45" s="37">
        <f t="shared" si="7"/>
        <v>72633</v>
      </c>
      <c r="M45" s="37">
        <f t="shared" si="7"/>
        <v>355</v>
      </c>
      <c r="N45" s="36">
        <f t="shared" si="7"/>
        <v>18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s="7" customFormat="1" ht="11.25" customHeight="1">
      <c r="A46" s="34"/>
      <c r="B46" s="35" t="s">
        <v>83</v>
      </c>
      <c r="C46" s="47" t="s">
        <v>64</v>
      </c>
      <c r="D46" s="47" t="s">
        <v>64</v>
      </c>
      <c r="E46" s="47" t="s">
        <v>64</v>
      </c>
      <c r="F46" s="37">
        <f>G46+H46-I46+J46</f>
        <v>45181</v>
      </c>
      <c r="G46" s="37">
        <v>42867</v>
      </c>
      <c r="H46" s="37">
        <v>3053</v>
      </c>
      <c r="I46" s="37">
        <v>1610</v>
      </c>
      <c r="J46" s="37">
        <v>871</v>
      </c>
      <c r="K46" s="37">
        <v>419</v>
      </c>
      <c r="L46" s="75" t="s">
        <v>64</v>
      </c>
      <c r="M46" s="75" t="s">
        <v>64</v>
      </c>
      <c r="N46" s="47" t="s">
        <v>64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s="7" customFormat="1" ht="11.25" customHeight="1">
      <c r="A47" s="34"/>
      <c r="B47" s="35" t="s">
        <v>91</v>
      </c>
      <c r="C47" s="47" t="s">
        <v>64</v>
      </c>
      <c r="D47" s="47" t="s">
        <v>64</v>
      </c>
      <c r="E47" s="47" t="s">
        <v>64</v>
      </c>
      <c r="F47" s="37">
        <f>G47+H47-I47+J47</f>
        <v>61146</v>
      </c>
      <c r="G47" s="37">
        <v>45181</v>
      </c>
      <c r="H47" s="37">
        <v>16171</v>
      </c>
      <c r="I47" s="37">
        <v>697</v>
      </c>
      <c r="J47" s="37">
        <v>491</v>
      </c>
      <c r="K47" s="37">
        <v>481</v>
      </c>
      <c r="L47" s="75" t="s">
        <v>64</v>
      </c>
      <c r="M47" s="75" t="s">
        <v>64</v>
      </c>
      <c r="N47" s="47" t="s">
        <v>64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s="7" customFormat="1" ht="11.25" customHeight="1">
      <c r="A48" s="34"/>
      <c r="B48" s="35" t="s">
        <v>84</v>
      </c>
      <c r="C48" s="47" t="s">
        <v>64</v>
      </c>
      <c r="D48" s="47" t="s">
        <v>64</v>
      </c>
      <c r="E48" s="47" t="s">
        <v>64</v>
      </c>
      <c r="F48" s="37">
        <f>G48+H48-I48+J48</f>
        <v>61163</v>
      </c>
      <c r="G48" s="37">
        <v>42867</v>
      </c>
      <c r="H48" s="37">
        <f>SUM(H45:H47)</f>
        <v>21956</v>
      </c>
      <c r="I48" s="37">
        <f>SUM(I45:I47)</f>
        <v>3304</v>
      </c>
      <c r="J48" s="37">
        <f>SUM(J45:J47)</f>
        <v>-356</v>
      </c>
      <c r="K48" s="37">
        <f>SUM(K45:K47)</f>
        <v>1188</v>
      </c>
      <c r="L48" s="75" t="s">
        <v>64</v>
      </c>
      <c r="M48" s="75" t="s">
        <v>64</v>
      </c>
      <c r="N48" s="47" t="s">
        <v>64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s="7" customFormat="1" ht="10.5" customHeight="1">
      <c r="A49" s="76" t="s">
        <v>94</v>
      </c>
      <c r="B49" s="7" t="s">
        <v>95</v>
      </c>
      <c r="C49"/>
      <c r="D49"/>
      <c r="E49"/>
      <c r="F49" s="44"/>
      <c r="G49" s="44"/>
      <c r="H49" s="44"/>
      <c r="I49" s="4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59" s="7" customFormat="1" ht="10.5" customHeight="1">
      <c r="A50" s="77">
        <v>47</v>
      </c>
      <c r="B50" s="7" t="s">
        <v>99</v>
      </c>
      <c r="C50" s="44"/>
      <c r="D50" s="51"/>
      <c r="E50" s="54"/>
      <c r="F50" s="44"/>
      <c r="G50" s="44"/>
      <c r="H50" s="44"/>
      <c r="I50" s="44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</row>
    <row r="51" spans="1:59" s="7" customFormat="1" ht="10.5" customHeight="1">
      <c r="A51" s="76" t="s">
        <v>96</v>
      </c>
      <c r="B51" s="7" t="s">
        <v>97</v>
      </c>
      <c r="C51"/>
      <c r="D51"/>
      <c r="E51"/>
      <c r="F51" s="44"/>
      <c r="G51" s="44"/>
      <c r="H51" s="44"/>
      <c r="I51" s="4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</row>
    <row r="52" spans="1:9" s="7" customFormat="1" ht="10.5" customHeight="1">
      <c r="A52" s="76" t="s">
        <v>98</v>
      </c>
      <c r="B52" s="7" t="s">
        <v>100</v>
      </c>
      <c r="F52" s="44"/>
      <c r="G52" s="44"/>
      <c r="H52" s="44"/>
      <c r="I52" s="44"/>
    </row>
    <row r="53" spans="1:59" s="7" customFormat="1" ht="10.5" customHeight="1">
      <c r="A53" s="5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</row>
    <row r="54" spans="1:2" ht="10.5" customHeight="1">
      <c r="A54" s="54"/>
      <c r="B54" s="7"/>
    </row>
    <row r="55" s="4" customFormat="1" ht="12.75">
      <c r="B55" s="50"/>
    </row>
    <row r="56" spans="1:13" s="4" customFormat="1" ht="12.75">
      <c r="A56" s="48"/>
      <c r="E56" s="4" t="s">
        <v>65</v>
      </c>
      <c r="M56" s="4" t="s">
        <v>66</v>
      </c>
    </row>
    <row r="62" spans="1:59" s="56" customFormat="1" ht="10.5" customHeight="1">
      <c r="A62" s="55"/>
      <c r="B62" s="55"/>
      <c r="C62" s="55"/>
      <c r="D62" s="55"/>
      <c r="E62" s="55"/>
      <c r="F62" s="55"/>
      <c r="G62" s="55"/>
      <c r="H62" s="55"/>
      <c r="I62" s="55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</row>
    <row r="65" spans="1:59" s="56" customFormat="1" ht="10.5" customHeight="1">
      <c r="A65" s="55"/>
      <c r="B65" s="55" t="s">
        <v>69</v>
      </c>
      <c r="C65" s="55"/>
      <c r="D65" s="55"/>
      <c r="E65" s="55"/>
      <c r="F65" s="55"/>
      <c r="G65" s="55"/>
      <c r="H65" s="55"/>
      <c r="I65" s="55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6" spans="1:59" s="56" customFormat="1" ht="10.5" customHeight="1">
      <c r="A66" s="55"/>
      <c r="B66" s="55" t="s">
        <v>70</v>
      </c>
      <c r="C66" s="55"/>
      <c r="D66" s="55"/>
      <c r="E66" s="55"/>
      <c r="F66" s="55"/>
      <c r="G66" s="55"/>
      <c r="H66" s="55"/>
      <c r="I66" s="55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</row>
    <row r="67" spans="1:59" s="56" customFormat="1" ht="10.5" customHeight="1">
      <c r="A67" s="55"/>
      <c r="B67" s="55" t="s">
        <v>93</v>
      </c>
      <c r="C67" s="55"/>
      <c r="D67" s="55"/>
      <c r="E67" s="55"/>
      <c r="F67" s="55"/>
      <c r="G67" s="55"/>
      <c r="H67" s="55"/>
      <c r="I67" s="55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</row>
  </sheetData>
  <sheetProtection/>
  <mergeCells count="2">
    <mergeCell ref="A1:N1"/>
    <mergeCell ref="A2:N2"/>
  </mergeCells>
  <printOptions/>
  <pageMargins left="0.45" right="0.25" top="0.984251968503937" bottom="0.24" header="0.5118110236220472" footer="0.24"/>
  <pageSetup horizontalDpi="300" verticalDpi="300" orientation="landscape" paperSize="9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9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9" sqref="B69"/>
    </sheetView>
  </sheetViews>
  <sheetFormatPr defaultColWidth="9.140625" defaultRowHeight="12.75"/>
  <cols>
    <col min="1" max="1" width="5.57421875" style="52" customWidth="1"/>
    <col min="2" max="2" width="32.8515625" style="2" customWidth="1"/>
    <col min="3" max="4" width="7.8515625" style="2" customWidth="1"/>
    <col min="5" max="6" width="9.140625" style="2" customWidth="1"/>
    <col min="7" max="7" width="7.00390625" style="2" customWidth="1"/>
    <col min="8" max="8" width="7.8515625" style="2" customWidth="1"/>
    <col min="9" max="9" width="8.00390625" style="2" customWidth="1"/>
    <col min="10" max="10" width="7.57421875" style="2" customWidth="1"/>
    <col min="11" max="11" width="9.57421875" style="2" customWidth="1"/>
    <col min="12" max="12" width="10.57421875" style="2" customWidth="1"/>
    <col min="13" max="13" width="9.8515625" style="2" customWidth="1"/>
    <col min="14" max="14" width="10.28125" style="2" customWidth="1"/>
    <col min="15" max="59" width="9.140625" style="4" customWidth="1"/>
    <col min="60" max="16384" width="9.140625" style="2" customWidth="1"/>
  </cols>
  <sheetData>
    <row r="1" spans="1:59" s="1" customFormat="1" ht="15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14" ht="15.75">
      <c r="A2" s="78" t="s">
        <v>101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s="4" customFormat="1" ht="12.75">
      <c r="A3" s="3"/>
      <c r="B3" s="3"/>
      <c r="C3" s="3"/>
      <c r="D3" s="3"/>
      <c r="G3" s="3"/>
      <c r="H3" s="3"/>
      <c r="K3" s="3"/>
      <c r="N3" s="5" t="s">
        <v>1</v>
      </c>
    </row>
    <row r="4" spans="1:59" s="7" customFormat="1" ht="12.75">
      <c r="A4" s="6"/>
      <c r="C4" s="8" t="s">
        <v>2</v>
      </c>
      <c r="D4" s="8"/>
      <c r="E4" s="9" t="s">
        <v>3</v>
      </c>
      <c r="F4" s="10"/>
      <c r="G4" s="74" t="s">
        <v>3</v>
      </c>
      <c r="H4" s="11" t="s">
        <v>4</v>
      </c>
      <c r="I4" s="12"/>
      <c r="J4" s="12"/>
      <c r="K4" s="11"/>
      <c r="L4" s="13" t="s">
        <v>2</v>
      </c>
      <c r="M4" s="12" t="s">
        <v>5</v>
      </c>
      <c r="N4" s="1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s="7" customFormat="1" ht="12.75">
      <c r="A5" s="14" t="s">
        <v>6</v>
      </c>
      <c r="B5" s="14" t="s">
        <v>7</v>
      </c>
      <c r="C5" s="15" t="s">
        <v>8</v>
      </c>
      <c r="D5" s="16"/>
      <c r="E5" s="15" t="s">
        <v>9</v>
      </c>
      <c r="F5" s="16"/>
      <c r="G5" s="8" t="s">
        <v>10</v>
      </c>
      <c r="H5" s="8" t="s">
        <v>2</v>
      </c>
      <c r="I5" s="8" t="s">
        <v>2</v>
      </c>
      <c r="J5" s="13" t="s">
        <v>11</v>
      </c>
      <c r="K5" s="8" t="s">
        <v>2</v>
      </c>
      <c r="L5" s="14" t="s">
        <v>12</v>
      </c>
      <c r="M5" s="13" t="s">
        <v>2</v>
      </c>
      <c r="N5" s="13" t="s">
        <v>2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s="7" customFormat="1" ht="12.75">
      <c r="A6" s="14" t="s">
        <v>13</v>
      </c>
      <c r="B6" s="14" t="s">
        <v>14</v>
      </c>
      <c r="C6" s="17"/>
      <c r="D6" s="17"/>
      <c r="E6" s="18" t="s">
        <v>15</v>
      </c>
      <c r="F6" s="16"/>
      <c r="G6" s="8" t="s">
        <v>16</v>
      </c>
      <c r="H6" s="8" t="s">
        <v>17</v>
      </c>
      <c r="I6" s="8" t="s">
        <v>18</v>
      </c>
      <c r="J6" s="14" t="s">
        <v>19</v>
      </c>
      <c r="K6" s="8" t="s">
        <v>20</v>
      </c>
      <c r="L6" s="14" t="s">
        <v>21</v>
      </c>
      <c r="M6" s="14" t="s">
        <v>22</v>
      </c>
      <c r="N6" s="14" t="s">
        <v>20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</row>
    <row r="7" spans="1:59" s="7" customFormat="1" ht="12.75">
      <c r="A7" s="14" t="s">
        <v>79</v>
      </c>
      <c r="B7" s="14"/>
      <c r="C7" s="14" t="s">
        <v>23</v>
      </c>
      <c r="D7" s="19"/>
      <c r="E7" s="14" t="s">
        <v>23</v>
      </c>
      <c r="F7" s="20" t="s">
        <v>24</v>
      </c>
      <c r="G7" s="8" t="s">
        <v>25</v>
      </c>
      <c r="H7" s="8" t="s">
        <v>26</v>
      </c>
      <c r="I7" s="8" t="s">
        <v>26</v>
      </c>
      <c r="J7" s="14" t="s">
        <v>27</v>
      </c>
      <c r="K7" s="8" t="s">
        <v>28</v>
      </c>
      <c r="L7" s="14" t="s">
        <v>29</v>
      </c>
      <c r="M7" s="14" t="s">
        <v>26</v>
      </c>
      <c r="N7" s="14" t="s">
        <v>28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s="7" customFormat="1" ht="12.75">
      <c r="A8" s="14"/>
      <c r="B8" s="14"/>
      <c r="C8" s="21" t="s">
        <v>30</v>
      </c>
      <c r="D8" s="21" t="s">
        <v>31</v>
      </c>
      <c r="E8" s="21" t="s">
        <v>30</v>
      </c>
      <c r="F8" s="22" t="s">
        <v>31</v>
      </c>
      <c r="G8" s="23" t="s">
        <v>31</v>
      </c>
      <c r="H8" s="23" t="s">
        <v>31</v>
      </c>
      <c r="I8" s="23" t="s">
        <v>31</v>
      </c>
      <c r="J8" s="14" t="s">
        <v>31</v>
      </c>
      <c r="K8" s="23" t="s">
        <v>31</v>
      </c>
      <c r="L8" s="21" t="s">
        <v>31</v>
      </c>
      <c r="M8" s="21" t="s">
        <v>31</v>
      </c>
      <c r="N8" s="14" t="s">
        <v>31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14" s="4" customFormat="1" ht="12.75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  <c r="G9" s="24">
        <v>7</v>
      </c>
      <c r="H9" s="24">
        <v>8</v>
      </c>
      <c r="I9" s="24">
        <v>9</v>
      </c>
      <c r="J9" s="22">
        <v>10</v>
      </c>
      <c r="K9" s="24">
        <v>11</v>
      </c>
      <c r="L9" s="22">
        <v>12</v>
      </c>
      <c r="M9" s="22">
        <v>13</v>
      </c>
      <c r="N9" s="22">
        <v>14</v>
      </c>
    </row>
    <row r="10" spans="1:59" s="7" customFormat="1" ht="12.75">
      <c r="A10" s="25" t="s">
        <v>32</v>
      </c>
      <c r="B10" s="2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7" customFormat="1" ht="12.75">
      <c r="A11" s="29" t="s">
        <v>103</v>
      </c>
      <c r="B11" s="30" t="s">
        <v>33</v>
      </c>
      <c r="C11" s="31">
        <v>6137</v>
      </c>
      <c r="D11" s="31">
        <v>2246</v>
      </c>
      <c r="E11" s="31">
        <v>5114</v>
      </c>
      <c r="F11" s="31">
        <f>G11+H11-I11+J11</f>
        <v>1872</v>
      </c>
      <c r="G11" s="32">
        <v>1216</v>
      </c>
      <c r="H11" s="32">
        <v>899</v>
      </c>
      <c r="I11" s="32">
        <v>153</v>
      </c>
      <c r="J11" s="31">
        <v>-90</v>
      </c>
      <c r="K11" s="32">
        <v>19</v>
      </c>
      <c r="L11" s="31">
        <v>5</v>
      </c>
      <c r="M11" s="31">
        <v>0</v>
      </c>
      <c r="N11" s="33">
        <v>0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7" customFormat="1" ht="12.75">
      <c r="A12" s="34"/>
      <c r="B12" s="35" t="s">
        <v>34</v>
      </c>
      <c r="C12" s="36">
        <f aca="true" t="shared" si="0" ref="C12:N12">SUM(C11)</f>
        <v>6137</v>
      </c>
      <c r="D12" s="36">
        <f t="shared" si="0"/>
        <v>2246</v>
      </c>
      <c r="E12" s="36">
        <f t="shared" si="0"/>
        <v>5114</v>
      </c>
      <c r="F12" s="36">
        <f t="shared" si="0"/>
        <v>1872</v>
      </c>
      <c r="G12" s="36">
        <f>SUM(G11)</f>
        <v>1216</v>
      </c>
      <c r="H12" s="37">
        <f t="shared" si="0"/>
        <v>899</v>
      </c>
      <c r="I12" s="37">
        <f t="shared" si="0"/>
        <v>153</v>
      </c>
      <c r="J12" s="36">
        <f t="shared" si="0"/>
        <v>-90</v>
      </c>
      <c r="K12" s="37">
        <f t="shared" si="0"/>
        <v>19</v>
      </c>
      <c r="L12" s="36">
        <f t="shared" si="0"/>
        <v>5</v>
      </c>
      <c r="M12" s="36">
        <f t="shared" si="0"/>
        <v>0</v>
      </c>
      <c r="N12" s="36">
        <f t="shared" si="0"/>
        <v>0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7" customFormat="1" ht="12.75">
      <c r="A13" s="38" t="s">
        <v>68</v>
      </c>
      <c r="B13" s="39"/>
      <c r="C13" s="27"/>
      <c r="D13" s="27"/>
      <c r="E13" s="27"/>
      <c r="F13" s="27"/>
      <c r="G13" s="45"/>
      <c r="H13" s="45"/>
      <c r="I13" s="45"/>
      <c r="J13" s="27"/>
      <c r="K13" s="45"/>
      <c r="L13" s="27"/>
      <c r="M13" s="27"/>
      <c r="N13" s="28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s="7" customFormat="1" ht="12.75">
      <c r="A14" s="40" t="s">
        <v>106</v>
      </c>
      <c r="B14" s="41" t="s">
        <v>35</v>
      </c>
      <c r="C14" s="31">
        <v>895</v>
      </c>
      <c r="D14" s="31">
        <v>526</v>
      </c>
      <c r="E14" s="31">
        <v>447</v>
      </c>
      <c r="F14" s="31">
        <f aca="true" t="shared" si="1" ref="F14:F23">G14+H14-I14+J14</f>
        <v>263</v>
      </c>
      <c r="G14" s="32">
        <v>546</v>
      </c>
      <c r="H14" s="32">
        <v>0</v>
      </c>
      <c r="I14" s="32">
        <v>273</v>
      </c>
      <c r="J14" s="31">
        <v>-10</v>
      </c>
      <c r="K14" s="32">
        <v>28</v>
      </c>
      <c r="L14" s="31">
        <v>0</v>
      </c>
      <c r="M14" s="31">
        <v>0</v>
      </c>
      <c r="N14" s="33">
        <v>0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s="7" customFormat="1" ht="12.75">
      <c r="A15" s="40">
        <v>48</v>
      </c>
      <c r="B15" s="41" t="s">
        <v>36</v>
      </c>
      <c r="C15" s="31">
        <v>299</v>
      </c>
      <c r="D15" s="31">
        <v>176</v>
      </c>
      <c r="E15" s="31">
        <v>0</v>
      </c>
      <c r="F15" s="31">
        <f t="shared" si="1"/>
        <v>0</v>
      </c>
      <c r="G15" s="32">
        <v>91</v>
      </c>
      <c r="H15" s="32">
        <v>0</v>
      </c>
      <c r="I15" s="32">
        <v>88</v>
      </c>
      <c r="J15" s="31">
        <v>-3</v>
      </c>
      <c r="K15" s="32">
        <v>4</v>
      </c>
      <c r="L15" s="31">
        <v>0</v>
      </c>
      <c r="M15" s="31">
        <v>0</v>
      </c>
      <c r="N15" s="33">
        <v>0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s="7" customFormat="1" ht="12.75">
      <c r="A16" s="40">
        <v>49</v>
      </c>
      <c r="B16" s="41" t="s">
        <v>37</v>
      </c>
      <c r="C16" s="31">
        <v>695</v>
      </c>
      <c r="D16" s="31">
        <v>409</v>
      </c>
      <c r="E16" s="31">
        <v>348</v>
      </c>
      <c r="F16" s="31">
        <f t="shared" si="1"/>
        <v>204</v>
      </c>
      <c r="G16" s="32">
        <v>318</v>
      </c>
      <c r="H16" s="32">
        <v>0</v>
      </c>
      <c r="I16" s="32">
        <v>103</v>
      </c>
      <c r="J16" s="31">
        <v>-11</v>
      </c>
      <c r="K16" s="32">
        <v>10</v>
      </c>
      <c r="L16" s="31">
        <v>0</v>
      </c>
      <c r="M16" s="31">
        <v>0</v>
      </c>
      <c r="N16" s="33">
        <v>0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s="7" customFormat="1" ht="12.75">
      <c r="A17" s="40">
        <v>51</v>
      </c>
      <c r="B17" s="41" t="s">
        <v>59</v>
      </c>
      <c r="C17" s="31">
        <v>5000</v>
      </c>
      <c r="D17" s="31">
        <v>2938</v>
      </c>
      <c r="E17" s="31">
        <v>4688</v>
      </c>
      <c r="F17" s="31">
        <f t="shared" si="1"/>
        <v>2754</v>
      </c>
      <c r="G17" s="32">
        <v>3045</v>
      </c>
      <c r="H17" s="32">
        <v>0</v>
      </c>
      <c r="I17" s="32">
        <v>194</v>
      </c>
      <c r="J17" s="31">
        <v>-97</v>
      </c>
      <c r="K17" s="32">
        <v>103</v>
      </c>
      <c r="L17" s="31">
        <v>0</v>
      </c>
      <c r="M17" s="31">
        <v>0</v>
      </c>
      <c r="N17" s="33">
        <v>0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s="7" customFormat="1" ht="12.75">
      <c r="A18" s="40">
        <v>52</v>
      </c>
      <c r="B18" s="41" t="s">
        <v>38</v>
      </c>
      <c r="C18" s="31">
        <v>1304</v>
      </c>
      <c r="D18" s="31">
        <v>766</v>
      </c>
      <c r="E18" s="31">
        <v>0</v>
      </c>
      <c r="F18" s="31">
        <f t="shared" si="1"/>
        <v>0</v>
      </c>
      <c r="G18" s="32">
        <v>530</v>
      </c>
      <c r="H18" s="32">
        <v>0</v>
      </c>
      <c r="I18" s="32">
        <v>521</v>
      </c>
      <c r="J18" s="31">
        <v>-9</v>
      </c>
      <c r="K18" s="32">
        <v>11</v>
      </c>
      <c r="L18" s="31">
        <v>0</v>
      </c>
      <c r="M18" s="31">
        <v>0</v>
      </c>
      <c r="N18" s="33">
        <v>0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s="7" customFormat="1" ht="12.75">
      <c r="A19" s="40" t="s">
        <v>108</v>
      </c>
      <c r="B19" s="41" t="s">
        <v>60</v>
      </c>
      <c r="C19" s="31">
        <v>15000</v>
      </c>
      <c r="D19" s="31">
        <v>8813</v>
      </c>
      <c r="E19" s="31">
        <v>8680</v>
      </c>
      <c r="F19" s="31">
        <f t="shared" si="1"/>
        <v>5100</v>
      </c>
      <c r="G19" s="32">
        <v>444</v>
      </c>
      <c r="H19" s="32">
        <v>4786</v>
      </c>
      <c r="I19" s="32">
        <v>0</v>
      </c>
      <c r="J19" s="31">
        <v>-130</v>
      </c>
      <c r="K19" s="32">
        <v>0</v>
      </c>
      <c r="L19" s="31">
        <v>3713</v>
      </c>
      <c r="M19" s="31">
        <v>0</v>
      </c>
      <c r="N19" s="33">
        <v>0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s="7" customFormat="1" ht="12.75">
      <c r="A20" s="40" t="s">
        <v>110</v>
      </c>
      <c r="B20" s="41" t="s">
        <v>61</v>
      </c>
      <c r="C20" s="31">
        <v>6000</v>
      </c>
      <c r="D20" s="31">
        <v>3525</v>
      </c>
      <c r="E20" s="31">
        <v>1482</v>
      </c>
      <c r="F20" s="31">
        <f t="shared" si="1"/>
        <v>871</v>
      </c>
      <c r="G20" s="32">
        <v>305</v>
      </c>
      <c r="H20" s="32">
        <v>596</v>
      </c>
      <c r="I20" s="32">
        <v>0</v>
      </c>
      <c r="J20" s="31">
        <v>-30</v>
      </c>
      <c r="K20" s="32">
        <v>20</v>
      </c>
      <c r="L20" s="31">
        <v>2654</v>
      </c>
      <c r="M20" s="31">
        <v>0</v>
      </c>
      <c r="N20" s="33">
        <v>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s="7" customFormat="1" ht="12.75">
      <c r="A21" s="42" t="s">
        <v>112</v>
      </c>
      <c r="B21" s="43" t="s">
        <v>39</v>
      </c>
      <c r="C21" s="31">
        <v>7840</v>
      </c>
      <c r="D21" s="31">
        <v>4606</v>
      </c>
      <c r="E21" s="31">
        <v>2365</v>
      </c>
      <c r="F21" s="31">
        <f t="shared" si="1"/>
        <v>1389</v>
      </c>
      <c r="G21" s="32">
        <v>0</v>
      </c>
      <c r="H21" s="32">
        <v>1411</v>
      </c>
      <c r="I21" s="32">
        <v>0</v>
      </c>
      <c r="J21" s="31">
        <v>-22</v>
      </c>
      <c r="K21" s="32">
        <v>1</v>
      </c>
      <c r="L21" s="31">
        <v>3217</v>
      </c>
      <c r="M21" s="31">
        <v>0</v>
      </c>
      <c r="N21" s="33">
        <v>46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s="7" customFormat="1" ht="12.75">
      <c r="A22" s="40">
        <v>82</v>
      </c>
      <c r="B22" s="41" t="s">
        <v>62</v>
      </c>
      <c r="C22" s="31">
        <v>34000</v>
      </c>
      <c r="D22" s="31">
        <v>19976</v>
      </c>
      <c r="E22" s="31">
        <v>0</v>
      </c>
      <c r="F22" s="31">
        <f t="shared" si="1"/>
        <v>0</v>
      </c>
      <c r="G22" s="32">
        <v>0</v>
      </c>
      <c r="H22" s="32">
        <v>0</v>
      </c>
      <c r="I22" s="32">
        <v>0</v>
      </c>
      <c r="J22" s="31">
        <v>0</v>
      </c>
      <c r="K22" s="32">
        <v>0</v>
      </c>
      <c r="L22" s="31">
        <v>19976</v>
      </c>
      <c r="M22" s="31">
        <v>0</v>
      </c>
      <c r="N22" s="33">
        <v>0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s="7" customFormat="1" ht="12.75">
      <c r="A23" s="42">
        <v>88</v>
      </c>
      <c r="B23" s="43" t="s">
        <v>114</v>
      </c>
      <c r="C23" s="31">
        <v>4287</v>
      </c>
      <c r="D23" s="31">
        <v>2518</v>
      </c>
      <c r="E23" s="31">
        <v>0</v>
      </c>
      <c r="F23" s="31">
        <f t="shared" si="1"/>
        <v>0</v>
      </c>
      <c r="G23" s="32">
        <v>0</v>
      </c>
      <c r="H23" s="32">
        <v>0</v>
      </c>
      <c r="I23" s="32">
        <v>0</v>
      </c>
      <c r="J23" s="31">
        <v>0</v>
      </c>
      <c r="K23" s="32">
        <v>0</v>
      </c>
      <c r="L23" s="31">
        <v>2518</v>
      </c>
      <c r="M23" s="31">
        <v>0</v>
      </c>
      <c r="N23" s="33">
        <v>0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s="7" customFormat="1" ht="12.75">
      <c r="A24" s="34"/>
      <c r="B24" s="35" t="s">
        <v>77</v>
      </c>
      <c r="C24" s="36">
        <f>SUM(C14:C23)</f>
        <v>75320</v>
      </c>
      <c r="D24" s="36">
        <f aca="true" t="shared" si="2" ref="D24:N24">SUM(D14:D23)</f>
        <v>44253</v>
      </c>
      <c r="E24" s="36">
        <f t="shared" si="2"/>
        <v>18010</v>
      </c>
      <c r="F24" s="36">
        <f t="shared" si="2"/>
        <v>10581</v>
      </c>
      <c r="G24" s="36">
        <f t="shared" si="2"/>
        <v>5279</v>
      </c>
      <c r="H24" s="36">
        <f t="shared" si="2"/>
        <v>6793</v>
      </c>
      <c r="I24" s="36">
        <f t="shared" si="2"/>
        <v>1179</v>
      </c>
      <c r="J24" s="36">
        <f t="shared" si="2"/>
        <v>-312</v>
      </c>
      <c r="K24" s="36">
        <f t="shared" si="2"/>
        <v>177</v>
      </c>
      <c r="L24" s="36">
        <f t="shared" si="2"/>
        <v>32078</v>
      </c>
      <c r="M24" s="36">
        <f t="shared" si="2"/>
        <v>0</v>
      </c>
      <c r="N24" s="36">
        <f t="shared" si="2"/>
        <v>46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s="7" customFormat="1" ht="12.75">
      <c r="A25" s="38" t="s">
        <v>40</v>
      </c>
      <c r="B25" s="39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s="7" customFormat="1" ht="12.75">
      <c r="A26" s="42">
        <v>47</v>
      </c>
      <c r="B26" s="43" t="s">
        <v>41</v>
      </c>
      <c r="C26" s="31">
        <v>800643</v>
      </c>
      <c r="D26" s="31">
        <v>4556</v>
      </c>
      <c r="E26" s="31">
        <v>160129</v>
      </c>
      <c r="F26" s="31">
        <f>G26+H26-I26+J26</f>
        <v>911</v>
      </c>
      <c r="G26" s="32">
        <v>873</v>
      </c>
      <c r="H26" s="32">
        <v>0</v>
      </c>
      <c r="I26" s="32">
        <v>0</v>
      </c>
      <c r="J26" s="31">
        <v>38</v>
      </c>
      <c r="K26" s="32">
        <v>0</v>
      </c>
      <c r="L26" s="31">
        <v>0</v>
      </c>
      <c r="M26" s="31">
        <v>0</v>
      </c>
      <c r="N26" s="33">
        <v>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s="7" customFormat="1" ht="12.75">
      <c r="A27" s="34"/>
      <c r="B27" s="35" t="s">
        <v>42</v>
      </c>
      <c r="C27" s="36">
        <f aca="true" t="shared" si="3" ref="C27:N27">SUM(C26:C26)</f>
        <v>800643</v>
      </c>
      <c r="D27" s="36">
        <f t="shared" si="3"/>
        <v>4556</v>
      </c>
      <c r="E27" s="36">
        <f t="shared" si="3"/>
        <v>160129</v>
      </c>
      <c r="F27" s="36">
        <f t="shared" si="3"/>
        <v>911</v>
      </c>
      <c r="G27" s="36">
        <f>SUM(G26)</f>
        <v>873</v>
      </c>
      <c r="H27" s="37">
        <f t="shared" si="3"/>
        <v>0</v>
      </c>
      <c r="I27" s="37">
        <f t="shared" si="3"/>
        <v>0</v>
      </c>
      <c r="J27" s="36">
        <f t="shared" si="3"/>
        <v>38</v>
      </c>
      <c r="K27" s="37">
        <f t="shared" si="3"/>
        <v>0</v>
      </c>
      <c r="L27" s="36">
        <f t="shared" si="3"/>
        <v>0</v>
      </c>
      <c r="M27" s="36">
        <f t="shared" si="3"/>
        <v>0</v>
      </c>
      <c r="N27" s="36">
        <f t="shared" si="3"/>
        <v>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s="7" customFormat="1" ht="12.75">
      <c r="A28" s="38" t="s">
        <v>43</v>
      </c>
      <c r="B28" s="39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8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s="7" customFormat="1" ht="12.75">
      <c r="A29" s="42">
        <v>68</v>
      </c>
      <c r="B29" s="43" t="s">
        <v>44</v>
      </c>
      <c r="C29" s="31">
        <v>400</v>
      </c>
      <c r="D29" s="31">
        <v>400</v>
      </c>
      <c r="E29" s="31">
        <v>232</v>
      </c>
      <c r="F29" s="31">
        <f>G29+H29-I29+J29</f>
        <v>232</v>
      </c>
      <c r="G29" s="32">
        <v>253</v>
      </c>
      <c r="H29" s="32">
        <v>0</v>
      </c>
      <c r="I29" s="32">
        <v>21</v>
      </c>
      <c r="J29" s="31">
        <v>0</v>
      </c>
      <c r="K29" s="32">
        <v>3</v>
      </c>
      <c r="L29" s="31">
        <v>0</v>
      </c>
      <c r="M29" s="31">
        <v>0</v>
      </c>
      <c r="N29" s="33">
        <v>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s="7" customFormat="1" ht="12.75">
      <c r="A30" s="34"/>
      <c r="B30" s="35" t="s">
        <v>45</v>
      </c>
      <c r="C30" s="36">
        <f aca="true" t="shared" si="4" ref="C30:N30">SUM(C29)</f>
        <v>400</v>
      </c>
      <c r="D30" s="36">
        <f t="shared" si="4"/>
        <v>400</v>
      </c>
      <c r="E30" s="36">
        <f t="shared" si="4"/>
        <v>232</v>
      </c>
      <c r="F30" s="36">
        <f t="shared" si="4"/>
        <v>232</v>
      </c>
      <c r="G30" s="36">
        <f>SUM(G29)</f>
        <v>253</v>
      </c>
      <c r="H30" s="37">
        <f t="shared" si="4"/>
        <v>0</v>
      </c>
      <c r="I30" s="37">
        <f t="shared" si="4"/>
        <v>21</v>
      </c>
      <c r="J30" s="36">
        <f t="shared" si="4"/>
        <v>0</v>
      </c>
      <c r="K30" s="37">
        <f t="shared" si="4"/>
        <v>3</v>
      </c>
      <c r="L30" s="36">
        <f t="shared" si="4"/>
        <v>0</v>
      </c>
      <c r="M30" s="36">
        <f t="shared" si="4"/>
        <v>0</v>
      </c>
      <c r="N30" s="36">
        <f t="shared" si="4"/>
        <v>0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s="7" customFormat="1" ht="12.75">
      <c r="A31" s="38" t="s">
        <v>46</v>
      </c>
      <c r="B31" s="39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s="7" customFormat="1" ht="12.75">
      <c r="A32" s="40">
        <v>6</v>
      </c>
      <c r="B32" s="41" t="s">
        <v>47</v>
      </c>
      <c r="C32" s="31">
        <v>1269</v>
      </c>
      <c r="D32" s="31">
        <v>740</v>
      </c>
      <c r="E32" s="31">
        <v>1266</v>
      </c>
      <c r="F32" s="31">
        <f aca="true" t="shared" si="5" ref="F32:F45">G32+H32-I32+J32</f>
        <v>738</v>
      </c>
      <c r="G32" s="32">
        <v>728</v>
      </c>
      <c r="H32" s="32">
        <v>5</v>
      </c>
      <c r="I32" s="32">
        <v>0</v>
      </c>
      <c r="J32" s="31">
        <v>5</v>
      </c>
      <c r="K32" s="32">
        <v>14</v>
      </c>
      <c r="L32" s="31">
        <v>2</v>
      </c>
      <c r="M32" s="31">
        <v>0</v>
      </c>
      <c r="N32" s="33">
        <v>0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s="7" customFormat="1" ht="12.75">
      <c r="A33" s="40" t="s">
        <v>115</v>
      </c>
      <c r="B33" s="41" t="s">
        <v>48</v>
      </c>
      <c r="C33" s="31">
        <v>10446</v>
      </c>
      <c r="D33" s="31">
        <v>6090</v>
      </c>
      <c r="E33" s="31">
        <v>6241</v>
      </c>
      <c r="F33" s="31">
        <f t="shared" si="5"/>
        <v>3638</v>
      </c>
      <c r="G33" s="32">
        <v>4189</v>
      </c>
      <c r="H33" s="32">
        <v>0</v>
      </c>
      <c r="I33" s="32">
        <v>235</v>
      </c>
      <c r="J33" s="31">
        <v>-316</v>
      </c>
      <c r="K33" s="32">
        <v>124</v>
      </c>
      <c r="L33" s="31">
        <v>0</v>
      </c>
      <c r="M33" s="31">
        <v>0</v>
      </c>
      <c r="N33" s="33">
        <v>0</v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s="7" customFormat="1" ht="12.75">
      <c r="A34" s="40">
        <v>53</v>
      </c>
      <c r="B34" s="41" t="s">
        <v>49</v>
      </c>
      <c r="C34" s="31">
        <v>5519</v>
      </c>
      <c r="D34" s="31">
        <v>3218</v>
      </c>
      <c r="E34" s="31">
        <v>3863</v>
      </c>
      <c r="F34" s="31">
        <f t="shared" si="5"/>
        <v>2252</v>
      </c>
      <c r="G34" s="32">
        <v>2237</v>
      </c>
      <c r="H34" s="32">
        <v>0</v>
      </c>
      <c r="I34" s="32">
        <v>0</v>
      </c>
      <c r="J34" s="31">
        <v>15</v>
      </c>
      <c r="K34" s="32">
        <v>0</v>
      </c>
      <c r="L34" s="31">
        <v>0</v>
      </c>
      <c r="M34" s="31">
        <v>322</v>
      </c>
      <c r="N34" s="33">
        <v>91</v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s="7" customFormat="1" ht="12.75">
      <c r="A35" s="40" t="s">
        <v>80</v>
      </c>
      <c r="B35" s="41" t="s">
        <v>50</v>
      </c>
      <c r="C35" s="31">
        <v>34100</v>
      </c>
      <c r="D35" s="31">
        <v>19880</v>
      </c>
      <c r="E35" s="31">
        <v>13142</v>
      </c>
      <c r="F35" s="31">
        <f t="shared" si="5"/>
        <v>7662</v>
      </c>
      <c r="G35" s="32">
        <v>9722</v>
      </c>
      <c r="H35" s="32">
        <v>1135</v>
      </c>
      <c r="I35" s="32">
        <v>0</v>
      </c>
      <c r="J35" s="31">
        <v>-3195</v>
      </c>
      <c r="K35" s="32">
        <v>54</v>
      </c>
      <c r="L35" s="31">
        <v>12218</v>
      </c>
      <c r="M35" s="31">
        <v>0</v>
      </c>
      <c r="N35" s="33">
        <v>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s="7" customFormat="1" ht="12.75">
      <c r="A36" s="40">
        <v>55</v>
      </c>
      <c r="B36" s="41" t="s">
        <v>51</v>
      </c>
      <c r="C36" s="31">
        <v>22500</v>
      </c>
      <c r="D36" s="31">
        <v>13118</v>
      </c>
      <c r="E36" s="31">
        <v>5905</v>
      </c>
      <c r="F36" s="31">
        <f t="shared" si="5"/>
        <v>3442</v>
      </c>
      <c r="G36" s="32">
        <v>2897</v>
      </c>
      <c r="H36" s="32">
        <v>525</v>
      </c>
      <c r="I36" s="32">
        <v>0</v>
      </c>
      <c r="J36" s="31">
        <v>20</v>
      </c>
      <c r="K36" s="32">
        <v>0</v>
      </c>
      <c r="L36" s="31">
        <v>9676</v>
      </c>
      <c r="M36" s="31">
        <v>0</v>
      </c>
      <c r="N36" s="33">
        <v>0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1:59" s="7" customFormat="1" ht="12.75">
      <c r="A37" s="69" t="s">
        <v>118</v>
      </c>
      <c r="B37" s="70" t="s">
        <v>52</v>
      </c>
      <c r="C37" s="71">
        <v>3473</v>
      </c>
      <c r="D37" s="71">
        <v>2025</v>
      </c>
      <c r="E37" s="71">
        <v>2473</v>
      </c>
      <c r="F37" s="71">
        <f t="shared" si="5"/>
        <v>1442</v>
      </c>
      <c r="G37" s="72">
        <v>1577</v>
      </c>
      <c r="H37" s="72">
        <v>0</v>
      </c>
      <c r="I37" s="72">
        <v>149</v>
      </c>
      <c r="J37" s="71">
        <v>14</v>
      </c>
      <c r="K37" s="72">
        <v>61</v>
      </c>
      <c r="L37" s="71">
        <v>0</v>
      </c>
      <c r="M37" s="71">
        <v>146</v>
      </c>
      <c r="N37" s="73">
        <v>56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59" s="7" customFormat="1" ht="12.75">
      <c r="A38" s="65">
        <v>74</v>
      </c>
      <c r="B38" s="66" t="s">
        <v>90</v>
      </c>
      <c r="C38" s="67">
        <v>23500</v>
      </c>
      <c r="D38" s="67">
        <v>13701</v>
      </c>
      <c r="E38" s="67">
        <v>22187</v>
      </c>
      <c r="F38" s="67">
        <f t="shared" si="5"/>
        <v>12935</v>
      </c>
      <c r="G38" s="46">
        <v>12846</v>
      </c>
      <c r="H38" s="46">
        <v>0</v>
      </c>
      <c r="I38" s="46">
        <v>0</v>
      </c>
      <c r="J38" s="67">
        <v>89</v>
      </c>
      <c r="K38" s="46">
        <v>0</v>
      </c>
      <c r="L38" s="67">
        <v>766</v>
      </c>
      <c r="M38" s="67">
        <v>0</v>
      </c>
      <c r="N38" s="68">
        <v>0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59" s="7" customFormat="1" ht="12.75">
      <c r="A39" s="40">
        <v>75</v>
      </c>
      <c r="B39" s="41" t="s">
        <v>81</v>
      </c>
      <c r="C39" s="31">
        <v>12000</v>
      </c>
      <c r="D39" s="31">
        <v>6996</v>
      </c>
      <c r="E39" s="31">
        <v>9600</v>
      </c>
      <c r="F39" s="31">
        <f t="shared" si="5"/>
        <v>5597</v>
      </c>
      <c r="G39" s="32">
        <v>5558</v>
      </c>
      <c r="H39" s="32">
        <v>0</v>
      </c>
      <c r="I39" s="32">
        <v>0</v>
      </c>
      <c r="J39" s="31">
        <v>39</v>
      </c>
      <c r="K39" s="32">
        <v>0</v>
      </c>
      <c r="L39" s="31">
        <v>0</v>
      </c>
      <c r="M39" s="31">
        <v>0</v>
      </c>
      <c r="N39" s="33">
        <v>0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spans="1:59" s="7" customFormat="1" ht="12.75">
      <c r="A40" s="40">
        <v>77</v>
      </c>
      <c r="B40" s="41" t="s">
        <v>55</v>
      </c>
      <c r="C40" s="31">
        <v>2450</v>
      </c>
      <c r="D40" s="31">
        <v>1428</v>
      </c>
      <c r="E40" s="31">
        <v>2021</v>
      </c>
      <c r="F40" s="31">
        <f t="shared" si="5"/>
        <v>1178</v>
      </c>
      <c r="G40" s="32">
        <v>1206</v>
      </c>
      <c r="H40" s="32">
        <v>0</v>
      </c>
      <c r="I40" s="32">
        <v>35</v>
      </c>
      <c r="J40" s="31">
        <v>7</v>
      </c>
      <c r="K40" s="32">
        <v>23</v>
      </c>
      <c r="L40" s="31">
        <v>0</v>
      </c>
      <c r="M40" s="31">
        <v>0</v>
      </c>
      <c r="N40" s="33">
        <v>0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s="7" customFormat="1" ht="12.75">
      <c r="A41" s="40">
        <v>80</v>
      </c>
      <c r="B41" s="41" t="s">
        <v>56</v>
      </c>
      <c r="C41" s="31">
        <v>6700</v>
      </c>
      <c r="D41" s="31">
        <v>3906</v>
      </c>
      <c r="E41" s="31">
        <v>6700</v>
      </c>
      <c r="F41" s="31">
        <f t="shared" si="5"/>
        <v>3906</v>
      </c>
      <c r="G41" s="32">
        <v>3879</v>
      </c>
      <c r="H41" s="32">
        <v>0</v>
      </c>
      <c r="I41" s="32">
        <v>0</v>
      </c>
      <c r="J41" s="31">
        <v>27</v>
      </c>
      <c r="K41" s="32">
        <v>80</v>
      </c>
      <c r="L41" s="31">
        <v>0</v>
      </c>
      <c r="M41" s="31">
        <v>0</v>
      </c>
      <c r="N41" s="33">
        <v>0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s="7" customFormat="1" ht="12.75">
      <c r="A42" s="40">
        <v>81</v>
      </c>
      <c r="B42" s="41" t="s">
        <v>57</v>
      </c>
      <c r="C42" s="31">
        <v>20500</v>
      </c>
      <c r="D42" s="31">
        <v>11952</v>
      </c>
      <c r="E42" s="31">
        <v>0</v>
      </c>
      <c r="F42" s="31">
        <f t="shared" si="5"/>
        <v>0</v>
      </c>
      <c r="G42" s="32">
        <v>0</v>
      </c>
      <c r="H42" s="32">
        <v>0</v>
      </c>
      <c r="I42" s="32">
        <v>0</v>
      </c>
      <c r="J42" s="31">
        <v>0</v>
      </c>
      <c r="K42" s="32">
        <v>0</v>
      </c>
      <c r="L42" s="31">
        <v>11952</v>
      </c>
      <c r="M42" s="31">
        <v>0</v>
      </c>
      <c r="N42" s="33">
        <v>0</v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59" s="7" customFormat="1" ht="12.75">
      <c r="A43" s="40" t="s">
        <v>120</v>
      </c>
      <c r="B43" s="41" t="s">
        <v>73</v>
      </c>
      <c r="C43" s="31">
        <v>9700</v>
      </c>
      <c r="D43" s="31">
        <v>5655</v>
      </c>
      <c r="E43" s="31">
        <v>9700</v>
      </c>
      <c r="F43" s="31">
        <f t="shared" si="5"/>
        <v>5655</v>
      </c>
      <c r="G43" s="32">
        <v>5229</v>
      </c>
      <c r="H43" s="32">
        <v>388</v>
      </c>
      <c r="I43" s="32">
        <v>0</v>
      </c>
      <c r="J43" s="31">
        <v>38</v>
      </c>
      <c r="K43" s="32">
        <v>0</v>
      </c>
      <c r="L43" s="31">
        <v>0</v>
      </c>
      <c r="M43" s="31">
        <v>0</v>
      </c>
      <c r="N43" s="33">
        <v>0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s="7" customFormat="1" ht="12.75">
      <c r="A44" s="29" t="s">
        <v>122</v>
      </c>
      <c r="B44" s="30" t="s">
        <v>123</v>
      </c>
      <c r="C44" s="31">
        <v>1286</v>
      </c>
      <c r="D44" s="31">
        <v>750</v>
      </c>
      <c r="E44" s="31">
        <v>538</v>
      </c>
      <c r="F44" s="31">
        <f t="shared" si="5"/>
        <v>314</v>
      </c>
      <c r="G44" s="32">
        <v>0</v>
      </c>
      <c r="H44" s="32">
        <v>314</v>
      </c>
      <c r="I44" s="32">
        <v>0</v>
      </c>
      <c r="J44" s="31">
        <v>0</v>
      </c>
      <c r="K44" s="32">
        <v>3</v>
      </c>
      <c r="L44" s="31">
        <v>436</v>
      </c>
      <c r="M44" s="31">
        <v>0</v>
      </c>
      <c r="N44" s="33">
        <v>0</v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s="7" customFormat="1" ht="12.75">
      <c r="A45" s="69">
        <v>122</v>
      </c>
      <c r="B45" s="70" t="s">
        <v>81</v>
      </c>
      <c r="C45" s="71">
        <v>6000</v>
      </c>
      <c r="D45" s="71">
        <v>3498</v>
      </c>
      <c r="E45" s="71">
        <v>6000</v>
      </c>
      <c r="F45" s="31">
        <f t="shared" si="5"/>
        <v>3498</v>
      </c>
      <c r="G45" s="72">
        <v>3474</v>
      </c>
      <c r="H45" s="72">
        <v>0</v>
      </c>
      <c r="I45" s="72">
        <v>0</v>
      </c>
      <c r="J45" s="71">
        <v>24</v>
      </c>
      <c r="K45" s="72">
        <v>0</v>
      </c>
      <c r="L45" s="71">
        <v>0</v>
      </c>
      <c r="M45" s="31">
        <v>0</v>
      </c>
      <c r="N45" s="33">
        <v>0</v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s="7" customFormat="1" ht="12.75">
      <c r="A46" s="34"/>
      <c r="B46" s="35" t="s">
        <v>58</v>
      </c>
      <c r="C46" s="36">
        <f>SUM(C32:C45)</f>
        <v>159443</v>
      </c>
      <c r="D46" s="36">
        <f aca="true" t="shared" si="6" ref="D46:N46">SUM(D32:D45)</f>
        <v>92957</v>
      </c>
      <c r="E46" s="36">
        <f t="shared" si="6"/>
        <v>89636</v>
      </c>
      <c r="F46" s="36">
        <f t="shared" si="6"/>
        <v>52257</v>
      </c>
      <c r="G46" s="36">
        <f>SUM(G32:G45)</f>
        <v>53542</v>
      </c>
      <c r="H46" s="36">
        <f t="shared" si="6"/>
        <v>2367</v>
      </c>
      <c r="I46" s="36">
        <f t="shared" si="6"/>
        <v>419</v>
      </c>
      <c r="J46" s="36">
        <f t="shared" si="6"/>
        <v>-3233</v>
      </c>
      <c r="K46" s="36">
        <f t="shared" si="6"/>
        <v>359</v>
      </c>
      <c r="L46" s="36">
        <f t="shared" si="6"/>
        <v>35050</v>
      </c>
      <c r="M46" s="36">
        <f t="shared" si="6"/>
        <v>468</v>
      </c>
      <c r="N46" s="36">
        <f t="shared" si="6"/>
        <v>147</v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s="7" customFormat="1" ht="11.25" customHeight="1">
      <c r="A47" s="34"/>
      <c r="B47" s="35" t="s">
        <v>82</v>
      </c>
      <c r="C47" s="47" t="s">
        <v>64</v>
      </c>
      <c r="D47" s="37">
        <f>SUM(D24+D46+D30+D27+D12)</f>
        <v>144412</v>
      </c>
      <c r="E47" s="47" t="s">
        <v>64</v>
      </c>
      <c r="F47" s="37">
        <f aca="true" t="shared" si="7" ref="F47:N47">SUM(F24+F46+F30+F27+F12)</f>
        <v>65853</v>
      </c>
      <c r="G47" s="37">
        <f t="shared" si="7"/>
        <v>61163</v>
      </c>
      <c r="H47" s="37">
        <f t="shared" si="7"/>
        <v>10059</v>
      </c>
      <c r="I47" s="37">
        <f t="shared" si="7"/>
        <v>1772</v>
      </c>
      <c r="J47" s="37">
        <f t="shared" si="7"/>
        <v>-3597</v>
      </c>
      <c r="K47" s="37">
        <f t="shared" si="7"/>
        <v>558</v>
      </c>
      <c r="L47" s="37">
        <f t="shared" si="7"/>
        <v>67133</v>
      </c>
      <c r="M47" s="37">
        <f t="shared" si="7"/>
        <v>468</v>
      </c>
      <c r="N47" s="36">
        <f t="shared" si="7"/>
        <v>193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s="7" customFormat="1" ht="11.25" customHeight="1">
      <c r="A48" s="34"/>
      <c r="B48" s="35" t="s">
        <v>83</v>
      </c>
      <c r="C48" s="47" t="s">
        <v>64</v>
      </c>
      <c r="D48" s="47" t="s">
        <v>64</v>
      </c>
      <c r="E48" s="47" t="s">
        <v>64</v>
      </c>
      <c r="F48" s="37">
        <f>G48+H48-I48+J48</f>
        <v>45181</v>
      </c>
      <c r="G48" s="37">
        <v>42867</v>
      </c>
      <c r="H48" s="37">
        <v>3053</v>
      </c>
      <c r="I48" s="37">
        <v>1610</v>
      </c>
      <c r="J48" s="37">
        <v>871</v>
      </c>
      <c r="K48" s="37">
        <v>419</v>
      </c>
      <c r="L48" s="75" t="s">
        <v>64</v>
      </c>
      <c r="M48" s="75" t="s">
        <v>64</v>
      </c>
      <c r="N48" s="47" t="s">
        <v>64</v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s="7" customFormat="1" ht="11.25" customHeight="1">
      <c r="A49" s="34"/>
      <c r="B49" s="35" t="s">
        <v>91</v>
      </c>
      <c r="C49" s="47" t="s">
        <v>64</v>
      </c>
      <c r="D49" s="47" t="s">
        <v>64</v>
      </c>
      <c r="E49" s="47" t="s">
        <v>64</v>
      </c>
      <c r="F49" s="37">
        <f>G49+H49-I49+J49</f>
        <v>61146</v>
      </c>
      <c r="G49" s="37">
        <v>45181</v>
      </c>
      <c r="H49" s="37">
        <v>16171</v>
      </c>
      <c r="I49" s="37">
        <v>697</v>
      </c>
      <c r="J49" s="37">
        <v>491</v>
      </c>
      <c r="K49" s="37">
        <v>481</v>
      </c>
      <c r="L49" s="75" t="s">
        <v>64</v>
      </c>
      <c r="M49" s="75" t="s">
        <v>64</v>
      </c>
      <c r="N49" s="47" t="s">
        <v>64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59" s="7" customFormat="1" ht="11.25" customHeight="1">
      <c r="A50" s="34"/>
      <c r="B50" s="35" t="s">
        <v>102</v>
      </c>
      <c r="C50" s="47" t="s">
        <v>64</v>
      </c>
      <c r="D50" s="47" t="s">
        <v>64</v>
      </c>
      <c r="E50" s="47" t="s">
        <v>64</v>
      </c>
      <c r="F50" s="37">
        <v>61163</v>
      </c>
      <c r="G50" s="37">
        <v>61146</v>
      </c>
      <c r="H50" s="37">
        <v>2732</v>
      </c>
      <c r="I50" s="37">
        <v>997</v>
      </c>
      <c r="J50" s="37">
        <v>-1718</v>
      </c>
      <c r="K50" s="37">
        <v>288</v>
      </c>
      <c r="L50" s="75" t="s">
        <v>64</v>
      </c>
      <c r="M50" s="75" t="s">
        <v>64</v>
      </c>
      <c r="N50" s="47" t="s">
        <v>64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1:59" s="7" customFormat="1" ht="11.25" customHeight="1">
      <c r="A51" s="34"/>
      <c r="B51" s="35" t="s">
        <v>84</v>
      </c>
      <c r="C51" s="47" t="s">
        <v>64</v>
      </c>
      <c r="D51" s="47" t="s">
        <v>64</v>
      </c>
      <c r="E51" s="47" t="s">
        <v>64</v>
      </c>
      <c r="F51" s="37">
        <f>G51+H51-I51+J51</f>
        <v>65853</v>
      </c>
      <c r="G51" s="37">
        <v>42867</v>
      </c>
      <c r="H51" s="37">
        <f>SUM(H47:H50)</f>
        <v>32015</v>
      </c>
      <c r="I51" s="37">
        <f>SUM(I47:I50)</f>
        <v>5076</v>
      </c>
      <c r="J51" s="37">
        <f>SUM(J47:J50)</f>
        <v>-3953</v>
      </c>
      <c r="K51" s="37">
        <f>SUM(K47:K50)</f>
        <v>1746</v>
      </c>
      <c r="L51" s="75" t="s">
        <v>64</v>
      </c>
      <c r="M51" s="75" t="s">
        <v>64</v>
      </c>
      <c r="N51" s="47" t="s">
        <v>64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</row>
    <row r="52" spans="1:59" s="7" customFormat="1" ht="10.5" customHeight="1">
      <c r="A52" s="76" t="s">
        <v>104</v>
      </c>
      <c r="B52" s="7" t="s">
        <v>105</v>
      </c>
      <c r="C52"/>
      <c r="D52"/>
      <c r="E52"/>
      <c r="F52" s="44"/>
      <c r="G52" s="76" t="s">
        <v>112</v>
      </c>
      <c r="H52" s="7" t="s">
        <v>113</v>
      </c>
      <c r="I52" s="4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</row>
    <row r="53" spans="1:59" s="7" customFormat="1" ht="10.5" customHeight="1">
      <c r="A53" s="76" t="s">
        <v>106</v>
      </c>
      <c r="B53" s="7" t="s">
        <v>107</v>
      </c>
      <c r="C53" s="44"/>
      <c r="D53" s="51"/>
      <c r="E53" s="54"/>
      <c r="F53" s="44"/>
      <c r="G53" s="76" t="s">
        <v>116</v>
      </c>
      <c r="H53" s="44" t="s">
        <v>117</v>
      </c>
      <c r="I53" s="44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</row>
    <row r="54" spans="1:59" s="7" customFormat="1" ht="10.5" customHeight="1">
      <c r="A54" s="76" t="s">
        <v>108</v>
      </c>
      <c r="B54" s="7" t="s">
        <v>109</v>
      </c>
      <c r="C54"/>
      <c r="D54"/>
      <c r="E54"/>
      <c r="F54" s="44"/>
      <c r="G54" s="76" t="s">
        <v>118</v>
      </c>
      <c r="H54" s="7" t="s">
        <v>119</v>
      </c>
      <c r="I54" s="4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</row>
    <row r="55" spans="1:9" s="7" customFormat="1" ht="10.5" customHeight="1">
      <c r="A55" s="76" t="s">
        <v>110</v>
      </c>
      <c r="B55" s="7" t="s">
        <v>111</v>
      </c>
      <c r="F55" s="44"/>
      <c r="G55" s="76" t="s">
        <v>120</v>
      </c>
      <c r="H55" s="7" t="s">
        <v>121</v>
      </c>
      <c r="I55" s="44"/>
    </row>
    <row r="56" spans="1:59" s="7" customFormat="1" ht="10.5" customHeight="1">
      <c r="A56" s="54"/>
      <c r="G56" s="76" t="s">
        <v>122</v>
      </c>
      <c r="H56" s="7" t="s">
        <v>124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</row>
    <row r="57" spans="1:2" ht="10.5" customHeight="1">
      <c r="A57" s="54"/>
      <c r="B57" s="7"/>
    </row>
    <row r="58" s="4" customFormat="1" ht="12.75">
      <c r="B58" s="50"/>
    </row>
    <row r="61" spans="1:13" s="4" customFormat="1" ht="12.75">
      <c r="A61" s="48"/>
      <c r="E61" s="4" t="s">
        <v>65</v>
      </c>
      <c r="M61" s="4" t="s">
        <v>66</v>
      </c>
    </row>
    <row r="65" spans="1:59" s="56" customFormat="1" ht="10.5" customHeight="1">
      <c r="A65" s="55"/>
      <c r="B65" s="55"/>
      <c r="C65" s="55"/>
      <c r="D65" s="55"/>
      <c r="E65" s="55"/>
      <c r="F65" s="55"/>
      <c r="G65" s="55"/>
      <c r="H65" s="55"/>
      <c r="I65" s="55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8" spans="1:59" s="56" customFormat="1" ht="10.5" customHeight="1">
      <c r="A68" s="55"/>
      <c r="B68" s="55" t="s">
        <v>69</v>
      </c>
      <c r="C68" s="55"/>
      <c r="D68" s="55"/>
      <c r="E68" s="55"/>
      <c r="F68" s="55"/>
      <c r="G68" s="55"/>
      <c r="H68" s="55"/>
      <c r="I68" s="55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59" s="56" customFormat="1" ht="10.5" customHeight="1">
      <c r="A69" s="55"/>
      <c r="B69" s="55" t="s">
        <v>125</v>
      </c>
      <c r="C69" s="55"/>
      <c r="D69" s="55"/>
      <c r="E69" s="55"/>
      <c r="F69" s="55"/>
      <c r="G69" s="55"/>
      <c r="H69" s="55"/>
      <c r="I69" s="55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</row>
  </sheetData>
  <sheetProtection/>
  <mergeCells count="2">
    <mergeCell ref="A1:N1"/>
    <mergeCell ref="A2:N2"/>
  </mergeCells>
  <printOptions/>
  <pageMargins left="0.52" right="0.17" top="0.87" bottom="0.83" header="0.17" footer="0.17"/>
  <pageSetup fitToHeight="2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DaceL</dc:creator>
  <cp:keywords/>
  <dc:description/>
  <cp:lastModifiedBy>Sandija Krūmiņa-Pēkšena</cp:lastModifiedBy>
  <cp:lastPrinted>2002-08-09T07:23:54Z</cp:lastPrinted>
  <dcterms:created xsi:type="dcterms:W3CDTF">1999-04-15T11:31:36Z</dcterms:created>
  <dcterms:modified xsi:type="dcterms:W3CDTF">2017-06-19T11:45:16Z</dcterms:modified>
  <cp:category/>
  <cp:version/>
  <cp:contentType/>
  <cp:contentStatus/>
</cp:coreProperties>
</file>