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0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'2001'!$5:$6</definedName>
  </definedNames>
  <calcPr fullCalcOnLoad="1"/>
</workbook>
</file>

<file path=xl/sharedStrings.xml><?xml version="1.0" encoding="utf-8"?>
<sst xmlns="http://schemas.openxmlformats.org/spreadsheetml/2006/main" count="101" uniqueCount="89">
  <si>
    <t>Rādītāji</t>
  </si>
  <si>
    <t xml:space="preserve">    Pašvaldību pamatbudžeta ieņēmumi (bruto)</t>
  </si>
  <si>
    <t xml:space="preserve">       mīnus saņemtie maksājumi savstarpējo norēķinu kārtībā</t>
  </si>
  <si>
    <t>B.1. Pašvaldību pamatbudžeta ieņēmumi (neto)</t>
  </si>
  <si>
    <t xml:space="preserve">     Pašvaldību speciālā budžeta ieņēmumi (bruto)</t>
  </si>
  <si>
    <t>C.1. Pašvaldību speciālā budžeta ieņēmumi (neto)</t>
  </si>
  <si>
    <t>Finansēšana: t.sk.</t>
  </si>
  <si>
    <t xml:space="preserve"> Pašvaldību pamatbudžeta  izdevumi (bruto)</t>
  </si>
  <si>
    <t>B.2. Pašvaldību pamatbudžeta  izdevumi (neto)</t>
  </si>
  <si>
    <t xml:space="preserve">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</si>
  <si>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</si>
  <si>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</si>
  <si>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</si>
  <si>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</si>
  <si>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 xml:space="preserve">C.2.2.Pašvaldību speciālā budžeta  kapitālie izdevumi </t>
  </si>
  <si>
    <t xml:space="preserve">C.2.3.Pašvaldību speciālā budžeta  investīcijas </t>
  </si>
  <si>
    <t>Pielikuma Nr.</t>
  </si>
  <si>
    <t>2000.gada izpilde</t>
  </si>
  <si>
    <t>2001.gada plāns</t>
  </si>
  <si>
    <t>Pašvaldību konsolidētā budžeta izpilde  (ieskaitot ziedojumus un dāvinājumus)</t>
  </si>
  <si>
    <t>2001.gada naudas plūsmas izpilde</t>
  </si>
  <si>
    <t>D.1. Ziedojumi un dāvinājumu ieņēmumi</t>
  </si>
  <si>
    <t>A.1. Kopējie ieņēmumi (B.1.+ C.1+D.1)</t>
  </si>
  <si>
    <t>D.2.1. Ziedojumu un dāvinājumu uzturēšanas izdevumi</t>
  </si>
  <si>
    <t>D.2.2. Ziedojumu un dāvinājumu kapitālie izdevumi</t>
  </si>
  <si>
    <t>D.2.3. Ziedojumu un dāvinājumu investīcijas</t>
  </si>
  <si>
    <t>D.2. Ziedojumu un dāvinājumu izdevumi (bruto)</t>
  </si>
  <si>
    <t>D.3.Pašvaldību ziedojumu un dāvinājumu finansiālais deficīts (-), pārpalikums (+)</t>
  </si>
  <si>
    <t>B.4.Pašvaldību pamatbudžeta  tīrie aizdevumi (neto)</t>
  </si>
  <si>
    <t>Pašvaldību pamatbudžeta aizdevumi (bruto)</t>
  </si>
  <si>
    <t>Pašvaldību pamatbudžeta aizdevumu atmaksas (bruto)</t>
  </si>
  <si>
    <t>Pašvaldību ziedojumu un dāvinājumu aizdevumi (bruto)</t>
  </si>
  <si>
    <t xml:space="preserve">     Pašvaldību ziedojumu un dāvinājumu aizdevumu atmaksas (bruto)</t>
  </si>
  <si>
    <t>D.4.Pašvaldību ziedojumu un dāvinājumu  tīrie aizdevumi (neto)</t>
  </si>
  <si>
    <t>x</t>
  </si>
  <si>
    <t>Pašvaldību speciālā budžeta aizdevumi (bruto)</t>
  </si>
  <si>
    <t>Pašvaldību speciālā budžeta aizdevumu atmaksas (bruto)</t>
  </si>
  <si>
    <t>C.4.Pašvaldību speciālā budžeta  tīrie aizdevumi (neto)</t>
  </si>
  <si>
    <t xml:space="preserve">        Nodokļu ieņēmumi</t>
  </si>
  <si>
    <t xml:space="preserve">        Nenodokļu ieņēmumi</t>
  </si>
  <si>
    <t xml:space="preserve">        Maksas pakalpojumi un citi pašu ieņēmumi</t>
  </si>
  <si>
    <t xml:space="preserve">        Saņemtie maksājumi</t>
  </si>
  <si>
    <t>A.2. Kopējie pašvaldību budžetu izdevumi (A.2.1.+ A.2.2. + A.2.3.)</t>
  </si>
  <si>
    <t>A.2.1. Kopējie pašvaldību budžetu uzturēšanas izdevumi (B.2.1.+ C.2.1.+D.2.1.)</t>
  </si>
  <si>
    <t>A.2.2.Kopējie pašvaldību budžetu kapitālie izdevumi (B.2.2.+ C.2.2.+D.2.2.)</t>
  </si>
  <si>
    <t>A.2.3.Kopējie pašvaldību budžetu izdevumi investīcijām (B.2.3.+ C.2.3.+D.2.3.)</t>
  </si>
  <si>
    <t>A.3.Pašvaldību budžetu finansālais deficīts (-), pārpalikums (+), (A.1.-A.2.)</t>
  </si>
  <si>
    <t>A.4. Kopējie pašvaldību budžetu tīrie aizdevumi (B.4.+ C.4.+D.4.)</t>
  </si>
  <si>
    <t>Kopējie pašvaldību budžetu izdevumi, ieskaitot tīros aizdevumus (A.2.+ A.4.)</t>
  </si>
  <si>
    <t>A.5.Pašvaldību budžetu fiskālais deficīts (-), pārpalikums (+), (A.3.-A.4.)</t>
  </si>
  <si>
    <t xml:space="preserve">                   aizņēmumi no Valsts kases</t>
  </si>
  <si>
    <t xml:space="preserve">                   pārējā finansēšana</t>
  </si>
  <si>
    <t xml:space="preserve">                  mīnus  savstarpējo norēķinu kārtībā 
                  veiktie maksājumi</t>
  </si>
  <si>
    <t>B.4.1. Pašvaldību pamatbudžeta  tīrie aizdevumi (bruto)</t>
  </si>
  <si>
    <t xml:space="preserve">                mīnuss savstarpējie aizdevumi starp 
                budžetiem</t>
  </si>
  <si>
    <t xml:space="preserve">                mīnuss savstarpējie aizdevumu atmaksas 
                starp budžetiem</t>
  </si>
  <si>
    <t>Pašvaldību pamatbudžeta aizdevumi (neto)</t>
  </si>
  <si>
    <t>Pašvaldību pamatbudžeta aizdevumu atmaksas (neto)</t>
  </si>
  <si>
    <t>B.5.Pašvaldību pamatbudžeta fiskālais deficīts (-), pārpalikums (+) (B.3. - B.4.1.)</t>
  </si>
  <si>
    <t>Pašvaldību speciālā budžeta  izdevumi (bruto)</t>
  </si>
  <si>
    <t xml:space="preserve">                 mīnuss pašvaldību budžeta uzturēšanas 
                 izdevumu transferti</t>
  </si>
  <si>
    <t>C.2. Pašvaldību speciālā budžeta  izdevumi (neto)</t>
  </si>
  <si>
    <t>Pašvaldību speciālā budžeta uzturēšanas izdevumi (bruto)</t>
  </si>
  <si>
    <t>C.2.1. Pašvaldību speciālā budžeta uzturēšanas izdevumi (neto)</t>
  </si>
  <si>
    <t>C.4.1. Pašvaldību speciālā budžeta  tīrie aizdevumi (bruto)</t>
  </si>
  <si>
    <t>Pašvaldību speciālā budžeta aizdevumi (neto)</t>
  </si>
  <si>
    <t>Pašvaldību speciālā budžeta aizdevumu atmaksas (neto)</t>
  </si>
  <si>
    <t xml:space="preserve">                mīnuss savstarpējie aizdevumi starp 
               budžetiem</t>
  </si>
  <si>
    <t xml:space="preserve">               mīnuss savstarpējās aizdevumu atmaksas 
              starp budžetiem</t>
  </si>
  <si>
    <t>C.5.Pašvaldību speciālā budžeta fiskālais deficīts
(-), pārpalikums (+) (C.3.- C.4.1.)</t>
  </si>
  <si>
    <t>D.4.1. Pašvaldību ziedojumu un dāvinājumu  tīrie aizdevumi (bruto)</t>
  </si>
  <si>
    <t>Pašvaldību ziedojumu un dāvinājumu aizdevumu atmaksas (neto)</t>
  </si>
  <si>
    <t xml:space="preserve">             mīnuss savstarpējie aizdevumi starp 
            budžetiem</t>
  </si>
  <si>
    <t xml:space="preserve">             mīnuss savstarpējās aizdevumu atmaksas 
            starp budžetiem</t>
  </si>
  <si>
    <t>D.5.Pašvaldību ziedojumu un dāvinājumu fiskālais deficīts (-), pārpalikums (+) (D.3.-D.4.1.)</t>
  </si>
  <si>
    <t xml:space="preserve">        mīnus saņemtie maksājumi no Pašvaldību 
        finansu izlīdzināšanas fonda, ko iemaksā citas 
        pašvaldības</t>
  </si>
  <si>
    <t xml:space="preserve">         mīnuss pašvaldību budžetu transferta 
         pārskaitījumi</t>
  </si>
  <si>
    <t xml:space="preserve">        mīnus ieņēmumi no pašvaldību īpašuma   
        privatizācijas</t>
  </si>
  <si>
    <t xml:space="preserve">                   ieņēmumi no pašvaldību īpašuma    
                   privatizācijas</t>
  </si>
  <si>
    <t>C.3.Pašvaldību speciālā budžeta finansiālais 
deficīts (-), pārpalikums (+)</t>
  </si>
  <si>
    <t>Pašvaldību ziedojumu un dāvinājumu aizdevumi (neto)</t>
  </si>
  <si>
    <t>(latos)</t>
  </si>
  <si>
    <t>23.pielikums</t>
  </si>
  <si>
    <t>30</t>
  </si>
  <si>
    <t>31</t>
  </si>
  <si>
    <t>24;27</t>
  </si>
  <si>
    <t>25;28</t>
  </si>
  <si>
    <t>26;29</t>
  </si>
  <si>
    <t>27;28;29</t>
  </si>
</sst>
</file>

<file path=xl/styles.xml><?xml version="1.0" encoding="utf-8"?>
<styleSheet xmlns="http://schemas.openxmlformats.org/spreadsheetml/2006/main">
  <numFmts count="2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0.0%"/>
    <numFmt numFmtId="168" formatCode="0.0"/>
    <numFmt numFmtId="169" formatCode="#,##0.0"/>
    <numFmt numFmtId="170" formatCode="00.000"/>
    <numFmt numFmtId="171" formatCode="#,##0.0\ _L_s"/>
    <numFmt numFmtId="172" formatCode="###.0%"/>
    <numFmt numFmtId="173" formatCode="##0,"/>
    <numFmt numFmtId="174" formatCode="###,##0,"/>
    <numFmt numFmtId="175" formatCode="#\ ###\ ##0"/>
    <numFmt numFmtId="176" formatCode="#\ ###\ \ 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0" fillId="0" borderId="0" xfId="0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centerContinuous"/>
    </xf>
    <xf numFmtId="3" fontId="3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3" fontId="1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iedojumi\3-piel-zied.ko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ec.budzets\kopsavilkums-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matbudzets\pam-ko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ec.budzets\kop&#257;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</sheetNames>
    <sheetDataSet>
      <sheetData sheetId="0">
        <row r="7">
          <cell r="C7">
            <v>6113705</v>
          </cell>
          <cell r="D7">
            <v>6030751</v>
          </cell>
          <cell r="E7">
            <v>5532028</v>
          </cell>
        </row>
        <row r="34">
          <cell r="C34">
            <v>3033263</v>
          </cell>
          <cell r="D34">
            <v>4074324</v>
          </cell>
          <cell r="E34">
            <v>3222845</v>
          </cell>
        </row>
        <row r="55">
          <cell r="C55">
            <v>5467106</v>
          </cell>
          <cell r="D55">
            <v>2845875</v>
          </cell>
          <cell r="E55">
            <v>2143623</v>
          </cell>
        </row>
        <row r="56">
          <cell r="C56">
            <v>2000</v>
          </cell>
          <cell r="D56">
            <v>38433</v>
          </cell>
          <cell r="E56">
            <v>34563</v>
          </cell>
        </row>
        <row r="57">
          <cell r="C57">
            <v>50</v>
          </cell>
          <cell r="D57">
            <v>562650</v>
          </cell>
          <cell r="E57">
            <v>546720</v>
          </cell>
        </row>
        <row r="62">
          <cell r="C62">
            <v>396</v>
          </cell>
          <cell r="D62">
            <v>0</v>
          </cell>
          <cell r="E62">
            <v>2600</v>
          </cell>
        </row>
        <row r="63">
          <cell r="D63">
            <v>0</v>
          </cell>
          <cell r="E63">
            <v>2600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</sheetNames>
    <sheetDataSet>
      <sheetData sheetId="0">
        <row r="65">
          <cell r="B65">
            <v>4200678</v>
          </cell>
          <cell r="C65">
            <v>1328482</v>
          </cell>
          <cell r="D65">
            <v>1186443</v>
          </cell>
        </row>
        <row r="66">
          <cell r="C66">
            <v>233619</v>
          </cell>
          <cell r="D66">
            <v>261791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-pamat"/>
    </sheetNames>
    <sheetDataSet>
      <sheetData sheetId="0">
        <row r="13">
          <cell r="D13">
            <v>231042625</v>
          </cell>
          <cell r="E13">
            <v>251754339</v>
          </cell>
          <cell r="F13">
            <v>251388367</v>
          </cell>
        </row>
        <row r="35">
          <cell r="D35">
            <v>43773510</v>
          </cell>
          <cell r="E35">
            <v>46100458</v>
          </cell>
          <cell r="F35">
            <v>45502841</v>
          </cell>
        </row>
        <row r="49">
          <cell r="D49">
            <v>25823248</v>
          </cell>
          <cell r="E49">
            <v>26463925</v>
          </cell>
          <cell r="F49">
            <v>26350647</v>
          </cell>
        </row>
        <row r="70">
          <cell r="D70">
            <v>144894231</v>
          </cell>
          <cell r="E70">
            <v>157798341</v>
          </cell>
          <cell r="F70">
            <v>157435189</v>
          </cell>
        </row>
        <row r="72">
          <cell r="D72">
            <v>8639937</v>
          </cell>
          <cell r="E72">
            <v>9273848</v>
          </cell>
          <cell r="F72">
            <v>9176305</v>
          </cell>
        </row>
        <row r="125">
          <cell r="D125">
            <v>24575156</v>
          </cell>
          <cell r="E125">
            <v>27209216</v>
          </cell>
          <cell r="F125">
            <v>27209215</v>
          </cell>
        </row>
        <row r="152">
          <cell r="D152">
            <v>366251143</v>
          </cell>
          <cell r="E152">
            <v>407951885</v>
          </cell>
          <cell r="F152">
            <v>400897085</v>
          </cell>
        </row>
        <row r="175">
          <cell r="D175">
            <v>23572755</v>
          </cell>
          <cell r="E175">
            <v>25777731</v>
          </cell>
          <cell r="F175">
            <v>24107537</v>
          </cell>
        </row>
        <row r="176">
          <cell r="D176">
            <v>389505</v>
          </cell>
          <cell r="E176">
            <v>1520597</v>
          </cell>
          <cell r="F176">
            <v>1205450</v>
          </cell>
        </row>
        <row r="177">
          <cell r="D177">
            <v>50867251</v>
          </cell>
          <cell r="E177">
            <v>61723502</v>
          </cell>
          <cell r="F177">
            <v>60673021</v>
          </cell>
        </row>
        <row r="180">
          <cell r="D180">
            <v>932684</v>
          </cell>
          <cell r="E180">
            <v>1145140</v>
          </cell>
          <cell r="F180">
            <v>1158535</v>
          </cell>
        </row>
        <row r="181">
          <cell r="D181" t="str">
            <v>x</v>
          </cell>
          <cell r="E181">
            <v>1011559</v>
          </cell>
          <cell r="F181">
            <v>1011412</v>
          </cell>
        </row>
        <row r="184">
          <cell r="D184" t="str">
            <v>x</v>
          </cell>
        </row>
        <row r="186">
          <cell r="D186">
            <v>1156554</v>
          </cell>
          <cell r="E186">
            <v>1242638</v>
          </cell>
          <cell r="F186">
            <v>1248340</v>
          </cell>
        </row>
        <row r="187">
          <cell r="E187">
            <v>783508</v>
          </cell>
          <cell r="F187">
            <v>787428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</sheetNames>
    <sheetDataSet>
      <sheetData sheetId="0">
        <row r="7">
          <cell r="C7">
            <v>48640901</v>
          </cell>
          <cell r="D7">
            <v>43027049</v>
          </cell>
          <cell r="E7">
            <v>40392261</v>
          </cell>
        </row>
        <row r="16">
          <cell r="D16">
            <v>12090009</v>
          </cell>
          <cell r="E16">
            <v>11698497</v>
          </cell>
        </row>
        <row r="38">
          <cell r="C38">
            <v>29218983</v>
          </cell>
          <cell r="D38">
            <v>31670562</v>
          </cell>
          <cell r="E38">
            <v>26373641</v>
          </cell>
        </row>
        <row r="61">
          <cell r="C61">
            <v>10443118</v>
          </cell>
          <cell r="D61">
            <v>23604832</v>
          </cell>
          <cell r="E61">
            <v>11578096</v>
          </cell>
        </row>
        <row r="62">
          <cell r="C62">
            <v>30654</v>
          </cell>
          <cell r="D62">
            <v>42188</v>
          </cell>
          <cell r="E62">
            <v>36344</v>
          </cell>
        </row>
        <row r="63">
          <cell r="C63">
            <v>713531</v>
          </cell>
          <cell r="D63">
            <v>2960652</v>
          </cell>
          <cell r="E63">
            <v>1783281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workbookViewId="0" topLeftCell="A1">
      <selection activeCell="A12" sqref="A12"/>
    </sheetView>
  </sheetViews>
  <sheetFormatPr defaultColWidth="9.140625" defaultRowHeight="17.25" customHeight="1"/>
  <cols>
    <col min="1" max="1" width="46.7109375" style="1" customWidth="1"/>
    <col min="2" max="2" width="8.421875" style="76" customWidth="1"/>
    <col min="3" max="3" width="11.00390625" style="24" bestFit="1" customWidth="1"/>
    <col min="4" max="4" width="10.8515625" style="24" bestFit="1" customWidth="1"/>
    <col min="5" max="5" width="11.421875" style="24" bestFit="1" customWidth="1"/>
  </cols>
  <sheetData>
    <row r="1" spans="1:5" ht="17.25" customHeight="1">
      <c r="A1" s="2"/>
      <c r="B1" s="64"/>
      <c r="C1" s="20"/>
      <c r="D1" s="20"/>
      <c r="E1" s="77" t="s">
        <v>82</v>
      </c>
    </row>
    <row r="2" spans="1:5" ht="31.5" customHeight="1">
      <c r="A2" s="79" t="s">
        <v>19</v>
      </c>
      <c r="B2" s="79"/>
      <c r="C2" s="79"/>
      <c r="D2" s="79"/>
      <c r="E2" s="79"/>
    </row>
    <row r="3" spans="1:5" ht="17.25" customHeight="1">
      <c r="A3" s="78"/>
      <c r="B3" s="78"/>
      <c r="C3" s="78"/>
      <c r="D3" s="78"/>
      <c r="E3" s="78"/>
    </row>
    <row r="4" spans="1:5" ht="17.25" customHeight="1">
      <c r="A4" s="3"/>
      <c r="B4" s="65"/>
      <c r="C4" s="35"/>
      <c r="D4" s="21"/>
      <c r="E4" s="62" t="s">
        <v>81</v>
      </c>
    </row>
    <row r="5" spans="1:5" ht="33.75">
      <c r="A5" s="4" t="s">
        <v>0</v>
      </c>
      <c r="B5" s="66" t="s">
        <v>16</v>
      </c>
      <c r="C5" s="22" t="s">
        <v>17</v>
      </c>
      <c r="D5" s="22" t="s">
        <v>18</v>
      </c>
      <c r="E5" s="22" t="s">
        <v>20</v>
      </c>
    </row>
    <row r="6" spans="1:5" ht="12.75">
      <c r="A6" s="4">
        <v>1</v>
      </c>
      <c r="B6" s="66">
        <v>2</v>
      </c>
      <c r="C6" s="22">
        <v>3</v>
      </c>
      <c r="D6" s="22">
        <v>4</v>
      </c>
      <c r="E6" s="22">
        <v>5</v>
      </c>
    </row>
    <row r="7" spans="1:5" ht="17.25" customHeight="1">
      <c r="A7" s="5" t="s">
        <v>22</v>
      </c>
      <c r="B7" s="67"/>
      <c r="C7" s="57">
        <f>C15+C19+C20</f>
        <v>441249879</v>
      </c>
      <c r="D7" s="57">
        <f>D15+D19+D20</f>
        <v>455263537</v>
      </c>
      <c r="E7" s="57">
        <f>E15+E19+E20</f>
        <v>451310899</v>
      </c>
    </row>
    <row r="8" spans="1:5" ht="17.25" customHeight="1">
      <c r="A8" s="6" t="s">
        <v>1</v>
      </c>
      <c r="B8" s="67" t="s">
        <v>85</v>
      </c>
      <c r="C8" s="57">
        <f>SUM(C9:C12)</f>
        <v>419710366</v>
      </c>
      <c r="D8" s="57">
        <f>SUM(D9:D12)</f>
        <v>455653138</v>
      </c>
      <c r="E8" s="57">
        <f>SUM(E9:E12)</f>
        <v>454326397</v>
      </c>
    </row>
    <row r="9" spans="1:5" ht="12.75">
      <c r="A9" s="7" t="s">
        <v>38</v>
      </c>
      <c r="B9" s="67"/>
      <c r="C9" s="36">
        <f>'[3]2001-pamat'!$D$13</f>
        <v>231042625</v>
      </c>
      <c r="D9" s="36">
        <f>'[3]2001-pamat'!$E$13</f>
        <v>251754339</v>
      </c>
      <c r="E9" s="36">
        <f>'[3]2001-pamat'!$F$13</f>
        <v>251388367</v>
      </c>
    </row>
    <row r="10" spans="1:5" ht="12.75">
      <c r="A10" s="7" t="s">
        <v>39</v>
      </c>
      <c r="B10" s="67"/>
      <c r="C10" s="36">
        <f>'[3]2001-pamat'!$D$35-C11</f>
        <v>17950262</v>
      </c>
      <c r="D10" s="36">
        <f>'[3]2001-pamat'!$E$35-D11</f>
        <v>19636533</v>
      </c>
      <c r="E10" s="36">
        <f>'[3]2001-pamat'!$F$35-E11</f>
        <v>19152194</v>
      </c>
    </row>
    <row r="11" spans="1:5" ht="12.75">
      <c r="A11" s="7" t="s">
        <v>40</v>
      </c>
      <c r="B11" s="67"/>
      <c r="C11" s="36">
        <f>'[3]2001-pamat'!$D$49</f>
        <v>25823248</v>
      </c>
      <c r="D11" s="36">
        <f>'[3]2001-pamat'!$E$49</f>
        <v>26463925</v>
      </c>
      <c r="E11" s="36">
        <f>'[3]2001-pamat'!$F$49</f>
        <v>26350647</v>
      </c>
    </row>
    <row r="12" spans="1:5" ht="12.75">
      <c r="A12" s="7" t="s">
        <v>41</v>
      </c>
      <c r="B12" s="67"/>
      <c r="C12" s="36">
        <f>'[3]2001-pamat'!$D$70</f>
        <v>144894231</v>
      </c>
      <c r="D12" s="36">
        <f>'[3]2001-pamat'!$E$70</f>
        <v>157798341</v>
      </c>
      <c r="E12" s="36">
        <f>'[3]2001-pamat'!$F$70</f>
        <v>157435189</v>
      </c>
    </row>
    <row r="13" spans="1:5" ht="25.5">
      <c r="A13" s="9" t="s">
        <v>2</v>
      </c>
      <c r="B13" s="67"/>
      <c r="C13" s="23">
        <f>'[3]2001-pamat'!$D$72</f>
        <v>8639937</v>
      </c>
      <c r="D13" s="23">
        <f>'[3]2001-pamat'!$E$72</f>
        <v>9273848</v>
      </c>
      <c r="E13" s="23">
        <f>'[3]2001-pamat'!$F$72</f>
        <v>9176305</v>
      </c>
    </row>
    <row r="14" spans="1:5" ht="38.25">
      <c r="A14" s="8" t="s">
        <v>75</v>
      </c>
      <c r="B14" s="67" t="s">
        <v>83</v>
      </c>
      <c r="C14" s="23">
        <f>'[3]2001-pamat'!$D$125</f>
        <v>24575156</v>
      </c>
      <c r="D14" s="23">
        <f>'[3]2001-pamat'!$E$125</f>
        <v>27209216</v>
      </c>
      <c r="E14" s="23">
        <f>'[3]2001-pamat'!$F$125</f>
        <v>27209215</v>
      </c>
    </row>
    <row r="15" spans="1:5" ht="12.75">
      <c r="A15" s="5" t="s">
        <v>3</v>
      </c>
      <c r="B15" s="67"/>
      <c r="C15" s="57">
        <f>C8-C13-C14</f>
        <v>386495273</v>
      </c>
      <c r="D15" s="57">
        <f>D8-D13-D14</f>
        <v>419170074</v>
      </c>
      <c r="E15" s="57">
        <f>E8-E13-E14</f>
        <v>417940877</v>
      </c>
    </row>
    <row r="16" spans="1:5" ht="25.5">
      <c r="A16" s="5" t="s">
        <v>4</v>
      </c>
      <c r="B16" s="67" t="s">
        <v>86</v>
      </c>
      <c r="C16" s="57">
        <f>'[4]2001'!$C$7</f>
        <v>48640901</v>
      </c>
      <c r="D16" s="57">
        <f>'[4]2001'!$D$7</f>
        <v>43027049</v>
      </c>
      <c r="E16" s="57">
        <f>'[4]2001'!$E$7</f>
        <v>40392261</v>
      </c>
    </row>
    <row r="17" spans="1:5" ht="25.5">
      <c r="A17" s="52" t="s">
        <v>76</v>
      </c>
      <c r="B17" s="68"/>
      <c r="C17" s="44" t="s">
        <v>34</v>
      </c>
      <c r="D17" s="44">
        <v>874328</v>
      </c>
      <c r="E17" s="26">
        <v>855770</v>
      </c>
    </row>
    <row r="18" spans="1:5" ht="25.5">
      <c r="A18" s="52" t="s">
        <v>77</v>
      </c>
      <c r="B18" s="68"/>
      <c r="C18" s="44" t="s">
        <v>34</v>
      </c>
      <c r="D18" s="26">
        <f>'[4]2001'!$D$16</f>
        <v>12090009</v>
      </c>
      <c r="E18" s="26">
        <f>'[4]2001'!$E$16</f>
        <v>11698497</v>
      </c>
    </row>
    <row r="19" spans="1:5" ht="17.25" customHeight="1">
      <c r="A19" s="5" t="s">
        <v>5</v>
      </c>
      <c r="B19" s="67"/>
      <c r="C19" s="57">
        <f>C16</f>
        <v>48640901</v>
      </c>
      <c r="D19" s="57">
        <f>D16-D17-D18</f>
        <v>30062712</v>
      </c>
      <c r="E19" s="57">
        <f>E16-E17-E18</f>
        <v>27837994</v>
      </c>
    </row>
    <row r="20" spans="1:5" ht="12.75">
      <c r="A20" s="30" t="s">
        <v>21</v>
      </c>
      <c r="B20" s="67" t="s">
        <v>87</v>
      </c>
      <c r="C20" s="57">
        <f>'[1]2001'!$C$7</f>
        <v>6113705</v>
      </c>
      <c r="D20" s="57">
        <f>'[1]2001'!$D$7</f>
        <v>6030751</v>
      </c>
      <c r="E20" s="57">
        <f>'[1]2001'!$E$7</f>
        <v>5532028</v>
      </c>
    </row>
    <row r="21" spans="1:5" ht="12.75">
      <c r="A21" s="30"/>
      <c r="B21" s="67"/>
      <c r="C21" s="23"/>
      <c r="D21" s="23"/>
      <c r="E21" s="23"/>
    </row>
    <row r="22" spans="1:5" ht="25.5">
      <c r="A22" s="11" t="s">
        <v>42</v>
      </c>
      <c r="B22" s="69"/>
      <c r="C22" s="58">
        <f>SUM(C23:C25)</f>
        <v>456774266</v>
      </c>
      <c r="D22" s="58">
        <f>SUM(D23:D25)</f>
        <v>525415839</v>
      </c>
      <c r="E22" s="58">
        <f>SUM(E23:E25)</f>
        <v>495360916</v>
      </c>
    </row>
    <row r="23" spans="1:5" ht="25.5">
      <c r="A23" s="12" t="s">
        <v>43</v>
      </c>
      <c r="B23" s="69"/>
      <c r="C23" s="36">
        <f aca="true" t="shared" si="0" ref="C23:E25">C39+C58+C73</f>
        <v>365288296</v>
      </c>
      <c r="D23" s="36">
        <f t="shared" si="0"/>
        <v>406339379</v>
      </c>
      <c r="E23" s="36">
        <f t="shared" si="0"/>
        <v>393252281</v>
      </c>
    </row>
    <row r="24" spans="1:5" ht="25.5">
      <c r="A24" s="12" t="s">
        <v>44</v>
      </c>
      <c r="B24" s="69"/>
      <c r="C24" s="36">
        <f t="shared" si="0"/>
        <v>39905138</v>
      </c>
      <c r="D24" s="36">
        <f t="shared" si="0"/>
        <v>53829656</v>
      </c>
      <c r="E24" s="36">
        <f t="shared" si="0"/>
        <v>39105613</v>
      </c>
    </row>
    <row r="25" spans="1:5" ht="25.5">
      <c r="A25" s="12" t="s">
        <v>45</v>
      </c>
      <c r="B25" s="69"/>
      <c r="C25" s="36">
        <f t="shared" si="0"/>
        <v>51580832</v>
      </c>
      <c r="D25" s="36">
        <f t="shared" si="0"/>
        <v>65246804</v>
      </c>
      <c r="E25" s="36">
        <f t="shared" si="0"/>
        <v>63003022</v>
      </c>
    </row>
    <row r="26" spans="1:5" ht="25.5">
      <c r="A26" s="11" t="s">
        <v>46</v>
      </c>
      <c r="B26" s="69"/>
      <c r="C26" s="58">
        <f>C7-C22</f>
        <v>-15524387</v>
      </c>
      <c r="D26" s="58">
        <f>D7-D22</f>
        <v>-70152302</v>
      </c>
      <c r="E26" s="58">
        <f>E7-E22</f>
        <v>-44050017</v>
      </c>
    </row>
    <row r="27" spans="1:5" ht="25.5">
      <c r="A27" s="11" t="s">
        <v>47</v>
      </c>
      <c r="B27" s="69"/>
      <c r="C27" s="58">
        <f>C50+C69+C84</f>
        <v>-2510782</v>
      </c>
      <c r="D27" s="58">
        <f>D50+D69+D84</f>
        <v>-4366507</v>
      </c>
      <c r="E27" s="58">
        <f>E50+E69+E84</f>
        <v>-4590306</v>
      </c>
    </row>
    <row r="28" spans="1:5" ht="25.5">
      <c r="A28" s="11" t="s">
        <v>48</v>
      </c>
      <c r="B28" s="69"/>
      <c r="C28" s="58">
        <f>C22+C27</f>
        <v>454263484</v>
      </c>
      <c r="D28" s="58">
        <f>D22+D27</f>
        <v>521049332</v>
      </c>
      <c r="E28" s="58">
        <f>E22+E27</f>
        <v>490770610</v>
      </c>
    </row>
    <row r="29" spans="1:5" ht="25.5">
      <c r="A29" s="11" t="s">
        <v>49</v>
      </c>
      <c r="B29" s="69"/>
      <c r="C29" s="58">
        <f>C7-C28</f>
        <v>-13013605</v>
      </c>
      <c r="D29" s="58">
        <f>D7-D28</f>
        <v>-65785795</v>
      </c>
      <c r="E29" s="58">
        <f>E7-E28</f>
        <v>-39459711</v>
      </c>
    </row>
    <row r="30" spans="1:5" ht="12.75">
      <c r="A30" s="13" t="s">
        <v>6</v>
      </c>
      <c r="B30" s="70"/>
      <c r="C30" s="37"/>
      <c r="D30" s="23"/>
      <c r="E30" s="23"/>
    </row>
    <row r="31" spans="1:5" ht="25.5">
      <c r="A31" s="14" t="s">
        <v>78</v>
      </c>
      <c r="B31" s="70" t="s">
        <v>86</v>
      </c>
      <c r="C31" s="63" t="str">
        <f>C18</f>
        <v>x</v>
      </c>
      <c r="D31" s="37">
        <f>D18</f>
        <v>12090009</v>
      </c>
      <c r="E31" s="37">
        <f>E18</f>
        <v>11698497</v>
      </c>
    </row>
    <row r="32" spans="1:5" ht="12.75">
      <c r="A32" s="13" t="s">
        <v>50</v>
      </c>
      <c r="B32" s="70" t="s">
        <v>84</v>
      </c>
      <c r="C32" s="50">
        <v>10154692</v>
      </c>
      <c r="D32" s="26">
        <f>23474731-13048544</f>
        <v>10426187</v>
      </c>
      <c r="E32" s="26">
        <f>27641965-20664898</f>
        <v>6977067</v>
      </c>
    </row>
    <row r="33" spans="1:5" ht="12.75">
      <c r="A33" s="13" t="s">
        <v>51</v>
      </c>
      <c r="B33" s="70" t="s">
        <v>88</v>
      </c>
      <c r="C33" s="50">
        <f>-C29-C32</f>
        <v>2858913</v>
      </c>
      <c r="D33" s="26">
        <f>-D29-D31-D32</f>
        <v>43269599</v>
      </c>
      <c r="E33" s="26">
        <f>-E29-E31-E32</f>
        <v>20784147</v>
      </c>
    </row>
    <row r="34" spans="1:5" ht="17.25" customHeight="1">
      <c r="A34" s="11" t="s">
        <v>7</v>
      </c>
      <c r="B34" s="69" t="s">
        <v>85</v>
      </c>
      <c r="C34" s="58">
        <f>SUM(C37,C40,C41)</f>
        <v>441080654</v>
      </c>
      <c r="D34" s="58">
        <f>SUM(D37,D40,D41)</f>
        <v>496973715</v>
      </c>
      <c r="E34" s="58">
        <f>SUM(E37,E40,E41)</f>
        <v>486883093</v>
      </c>
    </row>
    <row r="35" spans="1:5" ht="25.5">
      <c r="A35" s="8" t="s">
        <v>52</v>
      </c>
      <c r="B35" s="69"/>
      <c r="C35" s="50">
        <f>C38</f>
        <v>33215093</v>
      </c>
      <c r="D35" s="50">
        <f>D38</f>
        <v>36483064</v>
      </c>
      <c r="E35" s="50">
        <f>E38</f>
        <v>36385520</v>
      </c>
    </row>
    <row r="36" spans="1:5" ht="17.25" customHeight="1">
      <c r="A36" s="11" t="s">
        <v>8</v>
      </c>
      <c r="B36" s="69"/>
      <c r="C36" s="58">
        <f>C34-C35</f>
        <v>407865561</v>
      </c>
      <c r="D36" s="58">
        <f>D34-D35</f>
        <v>460490651</v>
      </c>
      <c r="E36" s="58">
        <f>E34-E35</f>
        <v>450497573</v>
      </c>
    </row>
    <row r="37" spans="1:5" ht="25.5">
      <c r="A37" s="11" t="s">
        <v>9</v>
      </c>
      <c r="B37" s="69"/>
      <c r="C37" s="58">
        <f>'[3]2001-pamat'!$D$152</f>
        <v>366251143</v>
      </c>
      <c r="D37" s="57">
        <f>'[3]2001-pamat'!$E$152</f>
        <v>407951885</v>
      </c>
      <c r="E37" s="58">
        <f>'[3]2001-pamat'!$F$152</f>
        <v>400897085</v>
      </c>
    </row>
    <row r="38" spans="1:5" ht="25.5">
      <c r="A38" s="8" t="s">
        <v>52</v>
      </c>
      <c r="B38" s="69"/>
      <c r="C38" s="50">
        <f>C14+C13</f>
        <v>33215093</v>
      </c>
      <c r="D38" s="50">
        <f>D14+D13</f>
        <v>36483064</v>
      </c>
      <c r="E38" s="50">
        <f>E14+E13</f>
        <v>36385520</v>
      </c>
    </row>
    <row r="39" spans="1:5" ht="25.5">
      <c r="A39" s="10" t="s">
        <v>10</v>
      </c>
      <c r="B39" s="69"/>
      <c r="C39" s="36">
        <f>C37-C38</f>
        <v>333036050</v>
      </c>
      <c r="D39" s="36">
        <f>D37-D38</f>
        <v>371468821</v>
      </c>
      <c r="E39" s="36">
        <f>E37-E38</f>
        <v>364511565</v>
      </c>
    </row>
    <row r="40" spans="1:5" ht="17.25" customHeight="1">
      <c r="A40" s="10" t="s">
        <v>11</v>
      </c>
      <c r="B40" s="67"/>
      <c r="C40" s="23">
        <f>SUM('[3]2001-pamat'!$D$175:$D$176)</f>
        <v>23962260</v>
      </c>
      <c r="D40" s="23">
        <f>SUM('[3]2001-pamat'!$E$175:$E$176)</f>
        <v>27298328</v>
      </c>
      <c r="E40" s="23">
        <f>SUM('[3]2001-pamat'!$F$175:$F$176)</f>
        <v>25312987</v>
      </c>
    </row>
    <row r="41" spans="1:5" ht="17.25" customHeight="1">
      <c r="A41" s="15" t="s">
        <v>12</v>
      </c>
      <c r="B41" s="67"/>
      <c r="C41" s="23">
        <f>'[3]2001-pamat'!$D$177</f>
        <v>50867251</v>
      </c>
      <c r="D41" s="23">
        <f>'[3]2001-pamat'!$E$177</f>
        <v>61723502</v>
      </c>
      <c r="E41" s="23">
        <f>'[3]2001-pamat'!$F$177</f>
        <v>60673021</v>
      </c>
    </row>
    <row r="42" spans="1:5" ht="38.25">
      <c r="A42" s="5" t="s">
        <v>13</v>
      </c>
      <c r="B42" s="69"/>
      <c r="C42" s="58">
        <f>C8-C34</f>
        <v>-21370288</v>
      </c>
      <c r="D42" s="58">
        <f>D8-D34</f>
        <v>-41320577</v>
      </c>
      <c r="E42" s="58">
        <f>E8-E34</f>
        <v>-32556696</v>
      </c>
    </row>
    <row r="43" spans="1:5" ht="25.5">
      <c r="A43" s="5" t="s">
        <v>53</v>
      </c>
      <c r="B43" s="67"/>
      <c r="C43" s="57">
        <f>C44-C47</f>
        <v>-223870</v>
      </c>
      <c r="D43" s="57">
        <f>D44-D47</f>
        <v>-97498</v>
      </c>
      <c r="E43" s="57">
        <f>E44-E47</f>
        <v>-89805</v>
      </c>
    </row>
    <row r="44" spans="1:5" ht="12.75">
      <c r="A44" s="10" t="s">
        <v>29</v>
      </c>
      <c r="B44" s="67"/>
      <c r="C44" s="23">
        <f>'[3]2001-pamat'!$D$180</f>
        <v>932684</v>
      </c>
      <c r="D44" s="23">
        <f>'[3]2001-pamat'!$E$180</f>
        <v>1145140</v>
      </c>
      <c r="E44" s="23">
        <f>'[3]2001-pamat'!$F$180</f>
        <v>1158535</v>
      </c>
    </row>
    <row r="45" spans="1:5" ht="25.5">
      <c r="A45" s="43" t="s">
        <v>54</v>
      </c>
      <c r="B45" s="71"/>
      <c r="C45" s="49" t="str">
        <f>'[3]2001-pamat'!$D$181</f>
        <v>x</v>
      </c>
      <c r="D45" s="55">
        <f>'[3]2001-pamat'!$E$181</f>
        <v>1011559</v>
      </c>
      <c r="E45" s="55">
        <f>'[3]2001-pamat'!$F$181</f>
        <v>1011412</v>
      </c>
    </row>
    <row r="46" spans="1:5" ht="12.75">
      <c r="A46" s="30" t="s">
        <v>56</v>
      </c>
      <c r="B46" s="71"/>
      <c r="C46" s="59">
        <f>C44</f>
        <v>932684</v>
      </c>
      <c r="D46" s="59">
        <f>D44-D45</f>
        <v>133581</v>
      </c>
      <c r="E46" s="59">
        <f>E44-E45</f>
        <v>147123</v>
      </c>
    </row>
    <row r="47" spans="1:5" ht="18.75" customHeight="1">
      <c r="A47" s="41" t="s">
        <v>30</v>
      </c>
      <c r="B47" s="71"/>
      <c r="C47" s="49">
        <f>'[3]2001-pamat'!$D$186</f>
        <v>1156554</v>
      </c>
      <c r="D47" s="42">
        <f>'[3]2001-pamat'!$E$186</f>
        <v>1242638</v>
      </c>
      <c r="E47" s="42">
        <f>'[3]2001-pamat'!$F$186</f>
        <v>1248340</v>
      </c>
    </row>
    <row r="48" spans="1:5" ht="25.5">
      <c r="A48" s="43" t="s">
        <v>55</v>
      </c>
      <c r="B48" s="71"/>
      <c r="C48" s="49" t="str">
        <f>'[3]2001-pamat'!$D$184</f>
        <v>x</v>
      </c>
      <c r="D48" s="54">
        <f>'[3]2001-pamat'!$E$187</f>
        <v>783508</v>
      </c>
      <c r="E48" s="54">
        <f>'[3]2001-pamat'!$F$187</f>
        <v>787428</v>
      </c>
    </row>
    <row r="49" spans="1:5" ht="25.5">
      <c r="A49" s="46" t="s">
        <v>57</v>
      </c>
      <c r="B49" s="71"/>
      <c r="C49" s="59">
        <f>C47</f>
        <v>1156554</v>
      </c>
      <c r="D49" s="59">
        <f>D47-D48</f>
        <v>459130</v>
      </c>
      <c r="E49" s="59">
        <f>E47-E48</f>
        <v>460912</v>
      </c>
    </row>
    <row r="50" spans="1:5" ht="25.5">
      <c r="A50" s="5" t="s">
        <v>28</v>
      </c>
      <c r="B50" s="71"/>
      <c r="C50" s="59">
        <f>C46-C49</f>
        <v>-223870</v>
      </c>
      <c r="D50" s="59">
        <f>D46-D49</f>
        <v>-325549</v>
      </c>
      <c r="E50" s="59">
        <f>E46-E49</f>
        <v>-313789</v>
      </c>
    </row>
    <row r="51" spans="1:5" s="28" customFormat="1" ht="25.5">
      <c r="A51" s="5" t="s">
        <v>58</v>
      </c>
      <c r="B51" s="67"/>
      <c r="C51" s="57">
        <f>C42-C43</f>
        <v>-21146418</v>
      </c>
      <c r="D51" s="57">
        <f>D42-D43</f>
        <v>-41223079</v>
      </c>
      <c r="E51" s="57">
        <f>E42-E43</f>
        <v>-32466891</v>
      </c>
    </row>
    <row r="52" spans="1:5" s="28" customFormat="1" ht="12.75">
      <c r="A52" s="27"/>
      <c r="B52" s="72"/>
      <c r="C52" s="38"/>
      <c r="D52" s="38"/>
      <c r="E52" s="38"/>
    </row>
    <row r="53" spans="1:5" ht="12.75">
      <c r="A53" s="27" t="s">
        <v>59</v>
      </c>
      <c r="B53" s="72" t="s">
        <v>86</v>
      </c>
      <c r="C53" s="60">
        <f>SUM(C56,C59,C60)</f>
        <v>40406286</v>
      </c>
      <c r="D53" s="60">
        <f>SUM(D56,D59,D60)</f>
        <v>58278234</v>
      </c>
      <c r="E53" s="60">
        <f>SUM(E56,E59,E60)</f>
        <v>39771362</v>
      </c>
    </row>
    <row r="54" spans="1:5" ht="25.5">
      <c r="A54" s="25" t="s">
        <v>60</v>
      </c>
      <c r="B54" s="72"/>
      <c r="C54" s="51" t="s">
        <v>34</v>
      </c>
      <c r="D54" s="53">
        <f>SUM(D57)</f>
        <v>874328</v>
      </c>
      <c r="E54" s="53">
        <f>SUM(E57)</f>
        <v>855770</v>
      </c>
    </row>
    <row r="55" spans="1:5" ht="25.5">
      <c r="A55" s="27" t="s">
        <v>61</v>
      </c>
      <c r="B55" s="72"/>
      <c r="C55" s="60">
        <f>C53</f>
        <v>40406286</v>
      </c>
      <c r="D55" s="60">
        <f>D53-D54</f>
        <v>57403906</v>
      </c>
      <c r="E55" s="60">
        <f>E53-E54</f>
        <v>38915592</v>
      </c>
    </row>
    <row r="56" spans="1:5" ht="25.5">
      <c r="A56" s="31" t="s">
        <v>62</v>
      </c>
      <c r="B56" s="72"/>
      <c r="C56" s="38">
        <f>'[4]2001'!$C$38</f>
        <v>29218983</v>
      </c>
      <c r="D56" s="38">
        <f>'[4]2001'!$D$38</f>
        <v>31670562</v>
      </c>
      <c r="E56" s="38">
        <f>'[4]2001'!$E$38</f>
        <v>26373641</v>
      </c>
    </row>
    <row r="57" spans="1:5" ht="24.75" customHeight="1">
      <c r="A57" s="25" t="s">
        <v>60</v>
      </c>
      <c r="B57" s="68"/>
      <c r="C57" s="44" t="str">
        <f>C17</f>
        <v>x</v>
      </c>
      <c r="D57" s="26">
        <f>D17</f>
        <v>874328</v>
      </c>
      <c r="E57" s="26">
        <f>E17</f>
        <v>855770</v>
      </c>
    </row>
    <row r="58" spans="1:5" ht="24.75" customHeight="1">
      <c r="A58" s="31" t="s">
        <v>63</v>
      </c>
      <c r="B58" s="68"/>
      <c r="C58" s="26">
        <f>C56</f>
        <v>29218983</v>
      </c>
      <c r="D58" s="26">
        <f>D56-D57</f>
        <v>30796234</v>
      </c>
      <c r="E58" s="26">
        <f>E56-E57</f>
        <v>25517871</v>
      </c>
    </row>
    <row r="59" spans="1:5" ht="17.25" customHeight="1">
      <c r="A59" s="10" t="s">
        <v>14</v>
      </c>
      <c r="B59" s="67"/>
      <c r="C59" s="23">
        <f>SUM('[4]2001'!$C$61:$C$62)</f>
        <v>10473772</v>
      </c>
      <c r="D59" s="23">
        <f>SUM('[4]2001'!$D$61:$D$62)</f>
        <v>23647020</v>
      </c>
      <c r="E59" s="23">
        <f>SUM('[4]2001'!$E$61:$E$62)</f>
        <v>11614440</v>
      </c>
    </row>
    <row r="60" spans="1:5" ht="12.75">
      <c r="A60" s="15" t="s">
        <v>15</v>
      </c>
      <c r="B60" s="67"/>
      <c r="C60" s="23">
        <f>'[4]2001'!$C$63</f>
        <v>713531</v>
      </c>
      <c r="D60" s="23">
        <f>'[4]2001'!$D$63</f>
        <v>2960652</v>
      </c>
      <c r="E60" s="23">
        <f>'[4]2001'!$E$63</f>
        <v>1783281</v>
      </c>
    </row>
    <row r="61" spans="1:5" ht="25.5">
      <c r="A61" s="5" t="s">
        <v>79</v>
      </c>
      <c r="B61" s="67"/>
      <c r="C61" s="57">
        <f>C19-C53</f>
        <v>8234615</v>
      </c>
      <c r="D61" s="57">
        <f>D16-D53</f>
        <v>-15251185</v>
      </c>
      <c r="E61" s="57">
        <f>E16-E53</f>
        <v>620899</v>
      </c>
    </row>
    <row r="62" spans="1:5" ht="29.25" customHeight="1">
      <c r="A62" s="5" t="s">
        <v>64</v>
      </c>
      <c r="B62" s="67"/>
      <c r="C62" s="57">
        <f>C63-C66</f>
        <v>1173032</v>
      </c>
      <c r="D62" s="57">
        <f>D63-D66</f>
        <v>-3023872</v>
      </c>
      <c r="E62" s="57">
        <f>E63-E66</f>
        <v>-3237604</v>
      </c>
    </row>
    <row r="63" spans="1:5" ht="12.75">
      <c r="A63" s="10" t="s">
        <v>35</v>
      </c>
      <c r="B63" s="67"/>
      <c r="C63" s="23">
        <f>'[2]2001'!$B$65</f>
        <v>4200678</v>
      </c>
      <c r="D63" s="23">
        <f>'[2]2001'!$C$65</f>
        <v>1328482</v>
      </c>
      <c r="E63" s="23">
        <f>'[2]2001'!$D$65</f>
        <v>1186443</v>
      </c>
    </row>
    <row r="64" spans="1:5" ht="25.5">
      <c r="A64" s="43" t="s">
        <v>67</v>
      </c>
      <c r="B64" s="67"/>
      <c r="C64" s="45" t="s">
        <v>34</v>
      </c>
      <c r="D64" s="26">
        <f>'[2]2001'!$C$66</f>
        <v>233619</v>
      </c>
      <c r="E64" s="26">
        <f>'[2]2001'!$D$66</f>
        <v>261791</v>
      </c>
    </row>
    <row r="65" spans="1:5" ht="12.75">
      <c r="A65" s="30" t="s">
        <v>65</v>
      </c>
      <c r="B65" s="67"/>
      <c r="C65" s="57">
        <f>C63</f>
        <v>4200678</v>
      </c>
      <c r="D65" s="57">
        <f>D63-D64</f>
        <v>1094863</v>
      </c>
      <c r="E65" s="57">
        <f>E63-E64</f>
        <v>924652</v>
      </c>
    </row>
    <row r="66" spans="1:5" ht="25.5">
      <c r="A66" s="10" t="s">
        <v>36</v>
      </c>
      <c r="B66" s="67"/>
      <c r="C66" s="23">
        <v>3027646</v>
      </c>
      <c r="D66" s="23">
        <v>4352354</v>
      </c>
      <c r="E66" s="23">
        <v>4424047</v>
      </c>
    </row>
    <row r="67" spans="1:5" ht="25.5">
      <c r="A67" s="43" t="s">
        <v>68</v>
      </c>
      <c r="B67" s="67"/>
      <c r="C67" s="45" t="s">
        <v>34</v>
      </c>
      <c r="D67" s="26">
        <v>139570</v>
      </c>
      <c r="E67" s="26">
        <v>130915</v>
      </c>
    </row>
    <row r="68" spans="1:5" ht="27.75" customHeight="1">
      <c r="A68" s="30" t="s">
        <v>66</v>
      </c>
      <c r="B68" s="67"/>
      <c r="C68" s="57">
        <f>C66</f>
        <v>3027646</v>
      </c>
      <c r="D68" s="57">
        <f>D66-D67</f>
        <v>4212784</v>
      </c>
      <c r="E68" s="57">
        <f>E66-E67</f>
        <v>4293132</v>
      </c>
    </row>
    <row r="69" spans="1:5" ht="27.75" customHeight="1">
      <c r="A69" s="5" t="s">
        <v>37</v>
      </c>
      <c r="B69" s="67"/>
      <c r="C69" s="57">
        <f>C65-C68</f>
        <v>1173032</v>
      </c>
      <c r="D69" s="57">
        <f>D65-D68</f>
        <v>-3117921</v>
      </c>
      <c r="E69" s="57">
        <f>E65-E68</f>
        <v>-3368480</v>
      </c>
    </row>
    <row r="70" spans="1:5" ht="25.5">
      <c r="A70" s="5" t="s">
        <v>69</v>
      </c>
      <c r="B70" s="67"/>
      <c r="C70" s="57">
        <f>C61-C62</f>
        <v>7061583</v>
      </c>
      <c r="D70" s="57">
        <f>D61-D62</f>
        <v>-12227313</v>
      </c>
      <c r="E70" s="57">
        <f>E61-E62</f>
        <v>3858503</v>
      </c>
    </row>
    <row r="71" spans="1:5" ht="12.75">
      <c r="A71" s="5"/>
      <c r="B71" s="67"/>
      <c r="C71" s="23"/>
      <c r="D71" s="23"/>
      <c r="E71" s="23"/>
    </row>
    <row r="72" spans="1:5" ht="17.25" customHeight="1">
      <c r="A72" s="29" t="s">
        <v>26</v>
      </c>
      <c r="B72" s="67" t="s">
        <v>87</v>
      </c>
      <c r="C72" s="57">
        <f>SUM(C73:C75)</f>
        <v>8502419</v>
      </c>
      <c r="D72" s="57">
        <f>SUM(D73:D75)</f>
        <v>7521282</v>
      </c>
      <c r="E72" s="57">
        <f>SUM(E73:E75)</f>
        <v>5947751</v>
      </c>
    </row>
    <row r="73" spans="1:5" ht="25.5">
      <c r="A73" s="10" t="s">
        <v>23</v>
      </c>
      <c r="B73" s="67"/>
      <c r="C73" s="23">
        <f>'[1]2001'!$C$34</f>
        <v>3033263</v>
      </c>
      <c r="D73" s="23">
        <f>'[1]2001'!$D$34</f>
        <v>4074324</v>
      </c>
      <c r="E73" s="23">
        <f>'[1]2001'!$E$34</f>
        <v>3222845</v>
      </c>
    </row>
    <row r="74" spans="1:5" ht="17.25" customHeight="1">
      <c r="A74" s="10" t="s">
        <v>24</v>
      </c>
      <c r="B74" s="73"/>
      <c r="C74" s="47">
        <f>'[1]2001'!$C$55+'[1]2001'!$C$56</f>
        <v>5469106</v>
      </c>
      <c r="D74" s="47">
        <f>SUM('[1]2001'!$D$55:$D$56)</f>
        <v>2884308</v>
      </c>
      <c r="E74" s="23">
        <f>SUM('[1]2001'!$E$55:$E$56)</f>
        <v>2178186</v>
      </c>
    </row>
    <row r="75" spans="1:5" ht="17.25" customHeight="1">
      <c r="A75" s="10" t="s">
        <v>25</v>
      </c>
      <c r="B75" s="73"/>
      <c r="C75" s="47">
        <f>'[1]2001'!$C$57</f>
        <v>50</v>
      </c>
      <c r="D75" s="47">
        <f>'[1]2001'!$D$57</f>
        <v>562650</v>
      </c>
      <c r="E75" s="47">
        <f>'[1]2001'!$E$57</f>
        <v>546720</v>
      </c>
    </row>
    <row r="76" spans="1:5" ht="25.5" customHeight="1">
      <c r="A76" s="5" t="s">
        <v>27</v>
      </c>
      <c r="B76" s="73"/>
      <c r="C76" s="61">
        <f>C20-C72</f>
        <v>-2388714</v>
      </c>
      <c r="D76" s="61">
        <f>D20-D72</f>
        <v>-1490531</v>
      </c>
      <c r="E76" s="61">
        <f>E20-E72</f>
        <v>-415723</v>
      </c>
    </row>
    <row r="77" spans="1:5" ht="27" customHeight="1">
      <c r="A77" s="5" t="s">
        <v>70</v>
      </c>
      <c r="B77" s="73"/>
      <c r="C77" s="61">
        <f>C78-C81</f>
        <v>-3459944</v>
      </c>
      <c r="D77" s="61">
        <f>D78-D81</f>
        <v>-923037</v>
      </c>
      <c r="E77" s="61">
        <f>E78-E81</f>
        <v>-905868</v>
      </c>
    </row>
    <row r="78" spans="1:5" ht="18.75" customHeight="1">
      <c r="A78" s="10" t="s">
        <v>31</v>
      </c>
      <c r="B78" s="73"/>
      <c r="C78" s="47">
        <f>'[1]2001'!$C$62</f>
        <v>396</v>
      </c>
      <c r="D78" s="47">
        <f>'[1]2001'!$D$62</f>
        <v>0</v>
      </c>
      <c r="E78" s="47">
        <f>'[1]2001'!$E$62</f>
        <v>2600</v>
      </c>
    </row>
    <row r="79" spans="1:5" ht="26.25" customHeight="1">
      <c r="A79" s="25" t="s">
        <v>72</v>
      </c>
      <c r="B79" s="73"/>
      <c r="C79" s="48" t="s">
        <v>34</v>
      </c>
      <c r="D79" s="56">
        <f>'[1]2001'!$D$63</f>
        <v>0</v>
      </c>
      <c r="E79" s="56">
        <f>'[1]2001'!$E$63</f>
        <v>2600</v>
      </c>
    </row>
    <row r="80" spans="1:5" ht="24.75" customHeight="1">
      <c r="A80" s="30" t="s">
        <v>80</v>
      </c>
      <c r="B80" s="73"/>
      <c r="C80" s="61">
        <f>C78</f>
        <v>396</v>
      </c>
      <c r="D80" s="61">
        <f>D78-D79</f>
        <v>0</v>
      </c>
      <c r="E80" s="61">
        <f>E78-E79</f>
        <v>0</v>
      </c>
    </row>
    <row r="81" spans="1:5" ht="25.5" customHeight="1">
      <c r="A81" s="10" t="s">
        <v>32</v>
      </c>
      <c r="B81" s="73"/>
      <c r="C81" s="47">
        <v>3460340</v>
      </c>
      <c r="D81" s="47">
        <v>923037</v>
      </c>
      <c r="E81" s="47">
        <v>908468</v>
      </c>
    </row>
    <row r="82" spans="1:5" ht="25.5" customHeight="1">
      <c r="A82" s="25" t="s">
        <v>73</v>
      </c>
      <c r="B82" s="73"/>
      <c r="C82" s="48" t="s">
        <v>34</v>
      </c>
      <c r="D82" s="56">
        <v>0</v>
      </c>
      <c r="E82" s="56">
        <v>431</v>
      </c>
    </row>
    <row r="83" spans="1:5" ht="25.5" customHeight="1">
      <c r="A83" s="30" t="s">
        <v>71</v>
      </c>
      <c r="B83" s="73"/>
      <c r="C83" s="61">
        <f>C81</f>
        <v>3460340</v>
      </c>
      <c r="D83" s="61">
        <f>D81-D82</f>
        <v>923037</v>
      </c>
      <c r="E83" s="61">
        <f>E81-E82</f>
        <v>908037</v>
      </c>
    </row>
    <row r="84" spans="1:5" ht="25.5" customHeight="1">
      <c r="A84" s="5" t="s">
        <v>33</v>
      </c>
      <c r="B84" s="73"/>
      <c r="C84" s="61">
        <f>C80-C83</f>
        <v>-3459944</v>
      </c>
      <c r="D84" s="61">
        <f>D80-D83</f>
        <v>-923037</v>
      </c>
      <c r="E84" s="61">
        <f>E80-E83</f>
        <v>-908037</v>
      </c>
    </row>
    <row r="85" spans="1:5" ht="25.5">
      <c r="A85" s="5" t="s">
        <v>74</v>
      </c>
      <c r="B85" s="73"/>
      <c r="C85" s="61">
        <f>C76-C77</f>
        <v>1071230</v>
      </c>
      <c r="D85" s="61">
        <f>D76-D77</f>
        <v>-567494</v>
      </c>
      <c r="E85" s="61">
        <f>E76-E77</f>
        <v>490145</v>
      </c>
    </row>
    <row r="86" spans="2:5" ht="17.25" customHeight="1">
      <c r="B86" s="64"/>
      <c r="C86" s="20"/>
      <c r="D86" s="20"/>
      <c r="E86" s="20"/>
    </row>
    <row r="87" spans="1:5" ht="17.25" customHeight="1">
      <c r="A87" s="16"/>
      <c r="B87" s="64"/>
      <c r="C87" s="20"/>
      <c r="D87" s="20"/>
      <c r="E87" s="20"/>
    </row>
    <row r="88" spans="1:5" s="34" customFormat="1" ht="17.25" customHeight="1">
      <c r="A88" s="32"/>
      <c r="B88" s="74"/>
      <c r="C88" s="33"/>
      <c r="D88" s="39"/>
      <c r="E88" s="33"/>
    </row>
    <row r="89" spans="1:5" ht="17.25" customHeight="1">
      <c r="A89" s="16"/>
      <c r="B89" s="64"/>
      <c r="C89" s="20"/>
      <c r="D89" s="20"/>
      <c r="E89" s="20"/>
    </row>
    <row r="90" spans="1:5" ht="17.25" customHeight="1">
      <c r="A90" s="17"/>
      <c r="B90" s="64"/>
      <c r="C90" s="20"/>
      <c r="D90" s="20"/>
      <c r="E90" s="20"/>
    </row>
    <row r="91" spans="1:5" ht="17.25" customHeight="1">
      <c r="A91" s="17"/>
      <c r="B91" s="75"/>
      <c r="C91" s="40"/>
      <c r="D91" s="20"/>
      <c r="E91" s="20"/>
    </row>
    <row r="92" spans="1:5" ht="17.25" customHeight="1">
      <c r="A92" s="2"/>
      <c r="B92" s="64"/>
      <c r="C92" s="20"/>
      <c r="D92" s="20"/>
      <c r="E92" s="20"/>
    </row>
    <row r="93" spans="1:5" ht="17.25" customHeight="1">
      <c r="A93" s="18"/>
      <c r="B93" s="64"/>
      <c r="C93" s="20"/>
      <c r="D93" s="20"/>
      <c r="E93" s="20"/>
    </row>
    <row r="94" spans="1:5" ht="17.25" customHeight="1">
      <c r="A94" s="18"/>
      <c r="B94" s="64"/>
      <c r="C94" s="20"/>
      <c r="D94" s="20"/>
      <c r="E94" s="20"/>
    </row>
    <row r="95" spans="1:5" ht="17.25" customHeight="1">
      <c r="A95" s="16"/>
      <c r="B95" s="64"/>
      <c r="C95" s="20"/>
      <c r="D95" s="20"/>
      <c r="E95" s="20"/>
    </row>
    <row r="96" spans="1:5" ht="17.25" customHeight="1">
      <c r="A96" s="16"/>
      <c r="B96" s="64"/>
      <c r="C96" s="20"/>
      <c r="D96" s="20"/>
      <c r="E96" s="20"/>
    </row>
    <row r="97" spans="1:5" ht="17.25" customHeight="1">
      <c r="A97" s="16"/>
      <c r="B97" s="64"/>
      <c r="C97" s="20"/>
      <c r="D97" s="20"/>
      <c r="E97" s="20"/>
    </row>
    <row r="98" spans="1:5" ht="17.25" customHeight="1">
      <c r="A98" s="2"/>
      <c r="B98" s="64"/>
      <c r="C98" s="20"/>
      <c r="D98" s="20"/>
      <c r="E98" s="20"/>
    </row>
    <row r="99" spans="1:5" ht="17.25" customHeight="1">
      <c r="A99" s="2"/>
      <c r="B99" s="64"/>
      <c r="C99" s="20"/>
      <c r="D99" s="20"/>
      <c r="E99" s="20"/>
    </row>
    <row r="100" spans="1:5" ht="17.25" customHeight="1">
      <c r="A100" s="2"/>
      <c r="B100" s="64"/>
      <c r="C100" s="20"/>
      <c r="D100" s="20"/>
      <c r="E100" s="20"/>
    </row>
    <row r="101" spans="1:5" ht="17.25" customHeight="1">
      <c r="A101" s="16"/>
      <c r="B101" s="64"/>
      <c r="C101" s="20"/>
      <c r="D101" s="20"/>
      <c r="E101" s="20"/>
    </row>
    <row r="102" spans="1:5" ht="17.25" customHeight="1">
      <c r="A102" s="17"/>
      <c r="B102" s="64"/>
      <c r="C102" s="20"/>
      <c r="D102" s="20"/>
      <c r="E102" s="20"/>
    </row>
    <row r="103" spans="2:5" ht="17.25" customHeight="1">
      <c r="B103" s="64"/>
      <c r="C103" s="20"/>
      <c r="D103" s="20"/>
      <c r="E103" s="20"/>
    </row>
    <row r="106" spans="1:5" ht="17.25" customHeight="1">
      <c r="A106" s="2"/>
      <c r="B106" s="64"/>
      <c r="C106" s="20"/>
      <c r="D106" s="20"/>
      <c r="E106" s="20"/>
    </row>
    <row r="107" spans="1:5" ht="17.25" customHeight="1">
      <c r="A107" s="16"/>
      <c r="B107" s="64"/>
      <c r="C107" s="20"/>
      <c r="D107" s="20"/>
      <c r="E107" s="20"/>
    </row>
    <row r="108" spans="1:5" ht="17.25" customHeight="1">
      <c r="A108" s="2"/>
      <c r="B108" s="64"/>
      <c r="C108" s="20"/>
      <c r="D108" s="20"/>
      <c r="E108" s="20"/>
    </row>
    <row r="109" spans="1:5" ht="17.25" customHeight="1">
      <c r="A109" s="2"/>
      <c r="B109" s="64"/>
      <c r="C109" s="20"/>
      <c r="D109" s="20"/>
      <c r="E109" s="20"/>
    </row>
    <row r="110" spans="1:5" ht="17.25" customHeight="1">
      <c r="A110" s="16"/>
      <c r="B110" s="64"/>
      <c r="C110" s="20"/>
      <c r="D110" s="20"/>
      <c r="E110" s="20"/>
    </row>
    <row r="111" spans="1:5" ht="17.25" customHeight="1">
      <c r="A111" s="16"/>
      <c r="B111" s="64"/>
      <c r="C111" s="20"/>
      <c r="D111" s="20"/>
      <c r="E111" s="20"/>
    </row>
    <row r="112" spans="1:5" ht="17.25" customHeight="1">
      <c r="A112" s="19"/>
      <c r="B112" s="64"/>
      <c r="C112" s="20"/>
      <c r="D112" s="20"/>
      <c r="E112" s="20"/>
    </row>
    <row r="113" ht="17.25" customHeight="1">
      <c r="A113" s="19"/>
    </row>
    <row r="114" ht="17.25" customHeight="1">
      <c r="A114" s="19"/>
    </row>
    <row r="115" ht="17.25" customHeight="1">
      <c r="A115" s="19"/>
    </row>
    <row r="116" ht="17.25" customHeight="1">
      <c r="A116" s="19"/>
    </row>
    <row r="117" ht="17.25" customHeight="1">
      <c r="A117" s="19"/>
    </row>
    <row r="118" ht="17.25" customHeight="1">
      <c r="A118" s="19"/>
    </row>
    <row r="124" ht="17.25" customHeight="1">
      <c r="A124" s="19"/>
    </row>
    <row r="125" ht="17.25" customHeight="1">
      <c r="A125" s="19"/>
    </row>
    <row r="126" ht="17.25" customHeight="1">
      <c r="A126" s="19"/>
    </row>
    <row r="127" ht="17.25" customHeight="1">
      <c r="A127" s="19"/>
    </row>
    <row r="130" ht="17.25" customHeight="1">
      <c r="A130" s="19"/>
    </row>
    <row r="131" ht="17.25" customHeight="1">
      <c r="A131" s="19"/>
    </row>
    <row r="134" ht="17.25" customHeight="1">
      <c r="A134" s="19"/>
    </row>
    <row r="135" ht="17.25" customHeight="1">
      <c r="A135" s="19"/>
    </row>
    <row r="136" ht="17.25" customHeight="1">
      <c r="A136" s="19"/>
    </row>
    <row r="137" ht="17.25" customHeight="1">
      <c r="A137" s="19"/>
    </row>
    <row r="138" ht="17.25" customHeight="1">
      <c r="A138" s="19"/>
    </row>
    <row r="139" ht="17.25" customHeight="1">
      <c r="A139" s="19"/>
    </row>
    <row r="140" ht="17.25" customHeight="1">
      <c r="A140" s="19"/>
    </row>
    <row r="141" ht="17.25" customHeight="1">
      <c r="A141" s="19"/>
    </row>
    <row r="142" ht="17.25" customHeight="1">
      <c r="A142" s="19"/>
    </row>
    <row r="143" ht="17.25" customHeight="1">
      <c r="A143" s="19"/>
    </row>
    <row r="144" ht="17.25" customHeight="1">
      <c r="A144" s="19"/>
    </row>
    <row r="145" ht="17.25" customHeight="1">
      <c r="A145" s="19"/>
    </row>
    <row r="146" ht="17.25" customHeight="1">
      <c r="A146" s="19"/>
    </row>
    <row r="147" ht="17.25" customHeight="1">
      <c r="A147" s="19"/>
    </row>
    <row r="148" ht="17.25" customHeight="1">
      <c r="A148" s="19"/>
    </row>
    <row r="149" ht="17.25" customHeight="1">
      <c r="A149" s="19"/>
    </row>
    <row r="150" ht="17.25" customHeight="1">
      <c r="A150" s="19"/>
    </row>
    <row r="151" ht="17.25" customHeight="1">
      <c r="A151" s="19"/>
    </row>
    <row r="152" ht="17.25" customHeight="1">
      <c r="A152" s="19"/>
    </row>
    <row r="153" ht="17.25" customHeight="1">
      <c r="A153" s="19"/>
    </row>
    <row r="154" ht="17.25" customHeight="1">
      <c r="A154" s="19"/>
    </row>
    <row r="155" ht="17.25" customHeight="1">
      <c r="A155" s="19"/>
    </row>
    <row r="156" ht="17.25" customHeight="1">
      <c r="A156" s="19"/>
    </row>
    <row r="157" ht="17.25" customHeight="1">
      <c r="A157" s="19"/>
    </row>
    <row r="158" ht="17.25" customHeight="1">
      <c r="A158" s="19"/>
    </row>
  </sheetData>
  <mergeCells count="2">
    <mergeCell ref="A3:E3"/>
    <mergeCell ref="A2:E2"/>
  </mergeCells>
  <printOptions horizontalCentered="1"/>
  <pageMargins left="0.9448818897637796" right="0.35433070866141736" top="0.984251968503937" bottom="0.984251968503937" header="0.5118110236220472" footer="0.5118110236220472"/>
  <pageSetup firstPageNumber="3" useFirstPageNumber="1" fitToHeight="0" fitToWidth="1" horizontalDpi="300" verticalDpi="300" orientation="portrait" paperSize="9" r:id="rId1"/>
  <headerFooter alignWithMargins="0">
    <oddFooter>&amp;R&amp;P</oddFooter>
  </headerFooter>
  <rowBreaks count="2" manualBreakCount="2">
    <brk id="33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2002-05-27T13:32:02Z</cp:lastPrinted>
  <dcterms:created xsi:type="dcterms:W3CDTF">2002-04-29T13:42:26Z</dcterms:created>
  <dcterms:modified xsi:type="dcterms:W3CDTF">2002-05-27T13:32:24Z</dcterms:modified>
  <cp:category/>
  <cp:version/>
  <cp:contentType/>
  <cp:contentStatus/>
</cp:coreProperties>
</file>