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00" activeTab="0"/>
  </bookViews>
  <sheets>
    <sheet name="arejais parads-2002" sheetId="1" r:id="rId1"/>
  </sheets>
  <definedNames>
    <definedName name="_xlnm.Print_Titles" localSheetId="0">'arejais parads-2002'!$3:$9</definedName>
  </definedNames>
  <calcPr fullCalcOnLoad="1"/>
</workbook>
</file>

<file path=xl/sharedStrings.xml><?xml version="1.0" encoding="utf-8"?>
<sst xmlns="http://schemas.openxmlformats.org/spreadsheetml/2006/main" count="118" uniqueCount="100">
  <si>
    <t>Aizņēmuma</t>
  </si>
  <si>
    <t>Parāds</t>
  </si>
  <si>
    <t>Pārskata gadā</t>
  </si>
  <si>
    <t>Aizņēmums</t>
  </si>
  <si>
    <t>summa</t>
  </si>
  <si>
    <t>pārskata gada</t>
  </si>
  <si>
    <t>pārskata</t>
  </si>
  <si>
    <t>Valūtas</t>
  </si>
  <si>
    <t>neizmaksātā</t>
  </si>
  <si>
    <t>(Aizdevējs)</t>
  </si>
  <si>
    <t>beigās</t>
  </si>
  <si>
    <t>gada</t>
  </si>
  <si>
    <t>izmaksātā</t>
  </si>
  <si>
    <t>atmaksātā</t>
  </si>
  <si>
    <t>kursa</t>
  </si>
  <si>
    <t>apkalpošanas</t>
  </si>
  <si>
    <t>daļa pārskata</t>
  </si>
  <si>
    <t>ārvalstu</t>
  </si>
  <si>
    <t>(6+7-8+9)</t>
  </si>
  <si>
    <t xml:space="preserve">sākumā </t>
  </si>
  <si>
    <t>daļa</t>
  </si>
  <si>
    <t>izmaiņas</t>
  </si>
  <si>
    <t>izdevumi</t>
  </si>
  <si>
    <t>gada beigās</t>
  </si>
  <si>
    <t>valūtā</t>
  </si>
  <si>
    <t>latos</t>
  </si>
  <si>
    <t>Aizņēmumi Šveices frankos (CHF)</t>
  </si>
  <si>
    <t>VPA/s ''Latvenergo'' (Credit Suisse)</t>
  </si>
  <si>
    <t>Kopā   CHF</t>
  </si>
  <si>
    <t>Aizņēmumi Dānijas kronās (DKK)</t>
  </si>
  <si>
    <t>Liepājas ostai (Den Danske Bank)</t>
  </si>
  <si>
    <t>Cēsu pašvaldībai (Den Danske Bank)</t>
  </si>
  <si>
    <t>Kopā   DKK</t>
  </si>
  <si>
    <t>Aizņēmumi Eiropas vienotā valūtā (EUR)</t>
  </si>
  <si>
    <t xml:space="preserve">Lata International'' (Finnish Export Credit) </t>
  </si>
  <si>
    <t xml:space="preserve">Uzņēmumu un fin. sekt. pārstrukturēsana (PB) </t>
  </si>
  <si>
    <t xml:space="preserve">Lauku attīstības projekts (PB) </t>
  </si>
  <si>
    <t xml:space="preserve">Strukturālo pārkārtojumu projekts (PB) </t>
  </si>
  <si>
    <t xml:space="preserve">Labklājības reformas projekts (PB) </t>
  </si>
  <si>
    <t>Vides aizsardzībai (Nordic Investment Bank)</t>
  </si>
  <si>
    <t>Veselības reformas projekts (PB)</t>
  </si>
  <si>
    <t>VID modernizēšanas projekts (PB)</t>
  </si>
  <si>
    <t>Izglītības reformu projekts (PB)</t>
  </si>
  <si>
    <t xml:space="preserve">Latvijas pašvaldību un vides infrastrukt. proj. (EIB) </t>
  </si>
  <si>
    <t>Kopā   EUR</t>
  </si>
  <si>
    <t>Aizņēmumi Japānas jēnās (JPY)</t>
  </si>
  <si>
    <t>Rehabilitācijas aizdevums (JEIB)</t>
  </si>
  <si>
    <t>Ceļu projekts, Daugavas kaskāde (JEIB)</t>
  </si>
  <si>
    <t>Kopā   JPY</t>
  </si>
  <si>
    <t>Aizņēmumi Zviedrijas kronās (SEK)</t>
  </si>
  <si>
    <t>Liepas pagastam (Zviedrijas Nac. Enerģ. Admin.)</t>
  </si>
  <si>
    <t>Talsu pilsētas Domei (Zviedrijas Nac. Enerģ. Admin.)</t>
  </si>
  <si>
    <t>Kopā SEK</t>
  </si>
  <si>
    <t>Aizņēmumi ASV dolāros (USD)</t>
  </si>
  <si>
    <t>Rehabilitācijas aizdevums (PB)</t>
  </si>
  <si>
    <t>Lauksaimniecības attīstībai (PB)</t>
  </si>
  <si>
    <t>'Lata International'' (Finnish Export Credit)</t>
  </si>
  <si>
    <t xml:space="preserve">'Lata International'' (Commodity Credit Corp.) </t>
  </si>
  <si>
    <t xml:space="preserve">Liepājas vides projekts (PB) </t>
  </si>
  <si>
    <t>Uzņēmumu un fin. sekt. pārstrukturēsana (PB)</t>
  </si>
  <si>
    <t>Ceļu projekts (ERAB)</t>
  </si>
  <si>
    <t>Jelgavas projekts (PB)</t>
  </si>
  <si>
    <t>Ceļu vadības sistēmai (Dānijas Unibanka)</t>
  </si>
  <si>
    <t xml:space="preserve">'Rīgas Gāzei'' (Dānijas Unibanka) </t>
  </si>
  <si>
    <t>Strenču notekūdeņu attīrīšanai (Dānijas Unibanka)</t>
  </si>
  <si>
    <t>Strenču centrālapkurei (Dānijas Unibanka)</t>
  </si>
  <si>
    <t>Līgatnes notekūdeņu attīrīšanai (Dānijas Unibanka)</t>
  </si>
  <si>
    <t>Komunālo pakalp. attīst. proj. (PB)</t>
  </si>
  <si>
    <t>Bauskas pašvaldībai (Dānijas Unibanka)</t>
  </si>
  <si>
    <t>Gulbenes pašvaldībai (Dānijas Unibanka)</t>
  </si>
  <si>
    <t>Kokneses pašvaldībai (Dānijas Unibanka)</t>
  </si>
  <si>
    <t>Kuldīgas pašvaldībai (Dānijas Unibanka)</t>
  </si>
  <si>
    <t>Ogres pašvaldībai (Dānijas Unibanka)</t>
  </si>
  <si>
    <t>Rūjienas pašvaldībai (Dānijas Unibanka)</t>
  </si>
  <si>
    <t>Saldus pašvaldībai (Dānijas Unibanka)</t>
  </si>
  <si>
    <t>Valkas pašvaldībai (Dānijas Unibanka)</t>
  </si>
  <si>
    <t>Valmieras pašvaldībai (Dānijas Unibanka)</t>
  </si>
  <si>
    <t>Bērnu slimnīcai (Dānijas Unibanka)</t>
  </si>
  <si>
    <t>Iekšlietu ministrijai (Societe Generale)</t>
  </si>
  <si>
    <t>Ceļu projekts (PB)</t>
  </si>
  <si>
    <t>Rīgas cieto atkritumu saimn. projekts (PB)</t>
  </si>
  <si>
    <t>Programmātiskā struktur.pārkārt.proj.aizd. (PB)</t>
  </si>
  <si>
    <t>Liepājas reģ. sadzīves atkritumu apsaimn.proj. (PB)</t>
  </si>
  <si>
    <t>Kopā   USD</t>
  </si>
  <si>
    <t>Aizņēmumi SVF norēķinu vienībās (XDR)</t>
  </si>
  <si>
    <t>STF-1 (SVF)</t>
  </si>
  <si>
    <t>STF-2 (SVF)</t>
  </si>
  <si>
    <t>Kopā   XDR</t>
  </si>
  <si>
    <t>Kopā pārskata gadā</t>
  </si>
  <si>
    <t>X</t>
  </si>
  <si>
    <t xml:space="preserve">Valsts ārējā parāda 2002. gada pārskats </t>
  </si>
  <si>
    <t>Latvijas transporta infrastr. att.projekts (EIB)</t>
  </si>
  <si>
    <t>Mājokļu projekts (PB)</t>
  </si>
  <si>
    <t>Programmātiskā struktur.pārkārt.proj.aizd.II (PB)</t>
  </si>
  <si>
    <r>
      <t xml:space="preserve">Eiroobligācijas </t>
    </r>
    <r>
      <rPr>
        <vertAlign val="superscript"/>
        <sz val="10"/>
        <rFont val="Times New Roman"/>
        <family val="1"/>
      </rPr>
      <t>1</t>
    </r>
  </si>
  <si>
    <r>
      <t xml:space="preserve">Eiroobligācijas 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</si>
  <si>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parāds pēc nomināla pārskata perioda beigās - 137 250 000 Ls </t>
    </r>
  </si>
  <si>
    <r>
      <t>2</t>
    </r>
    <r>
      <rPr>
        <sz val="10"/>
        <rFont val="Times New Roman"/>
        <family val="1"/>
      </rPr>
      <t xml:space="preserve"> parāds pēc nomināla pārskata perioda beigās - 122 000 000 Ls </t>
    </r>
  </si>
  <si>
    <t>(valūtas vienībās)</t>
  </si>
  <si>
    <t>13. pielikums</t>
  </si>
</sst>
</file>

<file path=xl/styles.xml><?xml version="1.0" encoding="utf-8"?>
<styleSheet xmlns="http://schemas.openxmlformats.org/spreadsheetml/2006/main">
  <numFmts count="23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,###,"/>
    <numFmt numFmtId="166" formatCode="0.0%"/>
    <numFmt numFmtId="167" formatCode="#,##0.0"/>
    <numFmt numFmtId="168" formatCode="0.000"/>
    <numFmt numFmtId="169" formatCode="###,###,###"/>
    <numFmt numFmtId="170" formatCode="#,##0.00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>
      <selection activeCell="K2" sqref="K2"/>
    </sheetView>
  </sheetViews>
  <sheetFormatPr defaultColWidth="9.140625" defaultRowHeight="12.75"/>
  <cols>
    <col min="1" max="1" width="35.57421875" style="1" customWidth="1"/>
    <col min="2" max="2" width="13.421875" style="1" customWidth="1"/>
    <col min="3" max="3" width="11.00390625" style="1" customWidth="1"/>
    <col min="4" max="4" width="13.00390625" style="1" customWidth="1"/>
    <col min="5" max="5" width="10.8515625" style="1" customWidth="1"/>
    <col min="6" max="6" width="11.57421875" style="1" customWidth="1"/>
    <col min="7" max="7" width="9.8515625" style="1" bestFit="1" customWidth="1"/>
    <col min="8" max="8" width="10.140625" style="1" customWidth="1"/>
    <col min="9" max="9" width="9.8515625" style="1" customWidth="1"/>
    <col min="10" max="10" width="10.57421875" style="1" customWidth="1"/>
    <col min="11" max="11" width="10.28125" style="1" customWidth="1"/>
    <col min="12" max="16384" width="6.7109375" style="1" customWidth="1"/>
  </cols>
  <sheetData>
    <row r="1" s="35" customFormat="1" ht="15.75">
      <c r="K1" s="36" t="s">
        <v>99</v>
      </c>
    </row>
    <row r="2" spans="1:11" s="39" customFormat="1" ht="15.75">
      <c r="A2" s="37" t="s">
        <v>90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1" s="35" customFormat="1" ht="15.75">
      <c r="B3" s="40"/>
      <c r="C3" s="40"/>
      <c r="J3" s="41"/>
      <c r="K3" s="42" t="s">
        <v>98</v>
      </c>
    </row>
    <row r="4" spans="1:11" ht="12.75">
      <c r="A4" s="2"/>
      <c r="B4" s="3" t="s">
        <v>0</v>
      </c>
      <c r="C4" s="3"/>
      <c r="D4" s="4" t="s">
        <v>1</v>
      </c>
      <c r="E4" s="5"/>
      <c r="F4" s="6" t="s">
        <v>1</v>
      </c>
      <c r="G4" s="7" t="s">
        <v>2</v>
      </c>
      <c r="H4" s="8"/>
      <c r="I4" s="8"/>
      <c r="J4" s="9"/>
      <c r="K4" s="10" t="s">
        <v>0</v>
      </c>
    </row>
    <row r="5" spans="1:11" ht="12.75">
      <c r="A5" s="11" t="s">
        <v>3</v>
      </c>
      <c r="B5" s="12" t="s">
        <v>4</v>
      </c>
      <c r="C5" s="13"/>
      <c r="D5" s="12" t="s">
        <v>5</v>
      </c>
      <c r="E5" s="13"/>
      <c r="F5" s="14" t="s">
        <v>6</v>
      </c>
      <c r="G5" s="10" t="s">
        <v>0</v>
      </c>
      <c r="H5" s="10" t="s">
        <v>0</v>
      </c>
      <c r="I5" s="10" t="s">
        <v>7</v>
      </c>
      <c r="J5" s="10" t="s">
        <v>0</v>
      </c>
      <c r="K5" s="11" t="s">
        <v>8</v>
      </c>
    </row>
    <row r="6" spans="1:11" ht="12.75">
      <c r="A6" s="11" t="s">
        <v>9</v>
      </c>
      <c r="B6" s="15"/>
      <c r="C6" s="16"/>
      <c r="D6" s="17" t="s">
        <v>10</v>
      </c>
      <c r="E6" s="13"/>
      <c r="F6" s="14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</row>
    <row r="7" spans="1:11" ht="12.75">
      <c r="A7" s="11"/>
      <c r="B7" s="11" t="s">
        <v>17</v>
      </c>
      <c r="C7" s="18"/>
      <c r="D7" s="11" t="s">
        <v>17</v>
      </c>
      <c r="E7" s="19" t="s">
        <v>18</v>
      </c>
      <c r="F7" s="14" t="s">
        <v>19</v>
      </c>
      <c r="G7" s="11" t="s">
        <v>20</v>
      </c>
      <c r="H7" s="11" t="s">
        <v>20</v>
      </c>
      <c r="I7" s="11" t="s">
        <v>21</v>
      </c>
      <c r="J7" s="11" t="s">
        <v>22</v>
      </c>
      <c r="K7" s="11" t="s">
        <v>23</v>
      </c>
    </row>
    <row r="8" spans="1:11" ht="12.75">
      <c r="A8" s="11"/>
      <c r="B8" s="20" t="s">
        <v>24</v>
      </c>
      <c r="C8" s="20" t="s">
        <v>25</v>
      </c>
      <c r="D8" s="20" t="s">
        <v>24</v>
      </c>
      <c r="E8" s="20" t="s">
        <v>25</v>
      </c>
      <c r="F8" s="21" t="s">
        <v>25</v>
      </c>
      <c r="G8" s="11" t="s">
        <v>25</v>
      </c>
      <c r="H8" s="11" t="s">
        <v>25</v>
      </c>
      <c r="I8" s="11" t="s">
        <v>25</v>
      </c>
      <c r="J8" s="11" t="s">
        <v>25</v>
      </c>
      <c r="K8" s="20" t="s">
        <v>25</v>
      </c>
    </row>
    <row r="9" spans="1:11" ht="12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7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s="25" customFormat="1" ht="12.75">
      <c r="A10" s="23" t="s">
        <v>26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s="25" customFormat="1" ht="12.75">
      <c r="A11" s="26" t="s">
        <v>27</v>
      </c>
      <c r="B11" s="27">
        <f>2254621+1676693+2028553</f>
        <v>5959867</v>
      </c>
      <c r="C11" s="27">
        <v>2497184</v>
      </c>
      <c r="D11" s="27">
        <v>0</v>
      </c>
      <c r="E11" s="27">
        <v>0</v>
      </c>
      <c r="F11" s="27">
        <v>255370</v>
      </c>
      <c r="G11" s="27">
        <v>0</v>
      </c>
      <c r="H11" s="27">
        <v>259114</v>
      </c>
      <c r="I11" s="27">
        <v>3744</v>
      </c>
      <c r="J11" s="27">
        <v>5903</v>
      </c>
      <c r="K11" s="27">
        <v>0</v>
      </c>
    </row>
    <row r="12" spans="1:11" s="25" customFormat="1" ht="12.75">
      <c r="A12" s="28" t="s">
        <v>28</v>
      </c>
      <c r="B12" s="29">
        <f>SUM(B11)</f>
        <v>5959867</v>
      </c>
      <c r="C12" s="29">
        <f>SUM(C11)</f>
        <v>2497184</v>
      </c>
      <c r="D12" s="29">
        <v>0</v>
      </c>
      <c r="E12" s="29">
        <v>0</v>
      </c>
      <c r="F12" s="29">
        <f>SUM(F11)</f>
        <v>255370</v>
      </c>
      <c r="G12" s="29">
        <v>0</v>
      </c>
      <c r="H12" s="29">
        <f>SUM(H11)</f>
        <v>259114</v>
      </c>
      <c r="I12" s="29">
        <f>SUM(I11)</f>
        <v>3744</v>
      </c>
      <c r="J12" s="29">
        <f>SUM(J11)</f>
        <v>5903</v>
      </c>
      <c r="K12" s="29">
        <v>0</v>
      </c>
    </row>
    <row r="13" spans="1:11" s="25" customFormat="1" ht="12.75">
      <c r="A13" s="23" t="s">
        <v>29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s="25" customFormat="1" ht="12.75">
      <c r="A14" s="26" t="s">
        <v>30</v>
      </c>
      <c r="B14" s="27">
        <v>17354869</v>
      </c>
      <c r="C14" s="27">
        <v>1424835</v>
      </c>
      <c r="D14" s="27">
        <v>7146124</v>
      </c>
      <c r="E14" s="27">
        <f>F14+G14-H14+I14</f>
        <v>586697</v>
      </c>
      <c r="F14" s="27">
        <v>692765</v>
      </c>
      <c r="G14" s="27">
        <v>0</v>
      </c>
      <c r="H14" s="27">
        <v>158644</v>
      </c>
      <c r="I14" s="27">
        <v>52576</v>
      </c>
      <c r="J14" s="27">
        <v>0</v>
      </c>
      <c r="K14" s="27">
        <v>0</v>
      </c>
    </row>
    <row r="15" spans="1:11" s="25" customFormat="1" ht="12.75">
      <c r="A15" s="26" t="s">
        <v>31</v>
      </c>
      <c r="B15" s="27">
        <v>370211</v>
      </c>
      <c r="C15" s="27">
        <v>30394</v>
      </c>
      <c r="D15" s="27">
        <v>130663</v>
      </c>
      <c r="E15" s="27">
        <f>F15+G15-H15+I15</f>
        <v>10727</v>
      </c>
      <c r="F15" s="27">
        <v>13136</v>
      </c>
      <c r="G15" s="27">
        <v>0</v>
      </c>
      <c r="H15" s="27">
        <v>3524</v>
      </c>
      <c r="I15" s="27">
        <v>1115</v>
      </c>
      <c r="J15" s="27">
        <v>0</v>
      </c>
      <c r="K15" s="27">
        <v>0</v>
      </c>
    </row>
    <row r="16" spans="1:11" s="25" customFormat="1" ht="12.75">
      <c r="A16" s="28" t="s">
        <v>32</v>
      </c>
      <c r="B16" s="29">
        <f>SUM(B14:B15)</f>
        <v>17725080</v>
      </c>
      <c r="C16" s="29">
        <f>SUM(C14:C15)</f>
        <v>1455229</v>
      </c>
      <c r="D16" s="29">
        <f>SUM(D14:D15)</f>
        <v>7276787</v>
      </c>
      <c r="E16" s="29">
        <f>SUM(E14:E15)</f>
        <v>597424</v>
      </c>
      <c r="F16" s="29">
        <f>SUM(F14:F15)</f>
        <v>705901</v>
      </c>
      <c r="G16" s="29">
        <v>0</v>
      </c>
      <c r="H16" s="29">
        <f>SUM(H14:H15)</f>
        <v>162168</v>
      </c>
      <c r="I16" s="29">
        <f>SUM(I14:I15)</f>
        <v>53691</v>
      </c>
      <c r="J16" s="29">
        <v>0</v>
      </c>
      <c r="K16" s="27">
        <v>0</v>
      </c>
    </row>
    <row r="17" spans="1:11" s="25" customFormat="1" ht="12.75">
      <c r="A17" s="23" t="s">
        <v>33</v>
      </c>
      <c r="B17" s="24"/>
      <c r="C17" s="24"/>
      <c r="D17" s="24"/>
      <c r="E17" s="24"/>
      <c r="F17" s="24"/>
      <c r="G17" s="27"/>
      <c r="H17" s="24"/>
      <c r="I17" s="24"/>
      <c r="J17" s="24"/>
      <c r="K17" s="27"/>
    </row>
    <row r="18" spans="1:11" s="25" customFormat="1" ht="12.75">
      <c r="A18" s="30" t="s">
        <v>34</v>
      </c>
      <c r="B18" s="27">
        <v>2615706</v>
      </c>
      <c r="C18" s="27">
        <v>1595581</v>
      </c>
      <c r="D18" s="27">
        <v>764227</v>
      </c>
      <c r="E18" s="27">
        <f>F18+G18-H18+I18</f>
        <v>466178</v>
      </c>
      <c r="F18" s="27">
        <v>665771</v>
      </c>
      <c r="G18" s="27">
        <v>0</v>
      </c>
      <c r="H18" s="27">
        <v>251376</v>
      </c>
      <c r="I18" s="27">
        <v>51783</v>
      </c>
      <c r="J18" s="27">
        <v>25434</v>
      </c>
      <c r="K18" s="27">
        <v>0</v>
      </c>
    </row>
    <row r="19" spans="1:11" s="25" customFormat="1" ht="25.5">
      <c r="A19" s="43" t="s">
        <v>35</v>
      </c>
      <c r="B19" s="27">
        <v>4345981</v>
      </c>
      <c r="C19" s="27">
        <v>2651048</v>
      </c>
      <c r="D19" s="27">
        <v>3256929</v>
      </c>
      <c r="E19" s="27">
        <f>F19+G19-H19+I19</f>
        <v>1986727</v>
      </c>
      <c r="F19" s="27">
        <v>2030269</v>
      </c>
      <c r="G19" s="27">
        <v>0</v>
      </c>
      <c r="H19" s="27">
        <v>211249</v>
      </c>
      <c r="I19" s="27">
        <v>167707</v>
      </c>
      <c r="J19" s="27">
        <v>83777</v>
      </c>
      <c r="K19" s="27">
        <v>0</v>
      </c>
    </row>
    <row r="20" spans="1:11" s="25" customFormat="1" ht="12.75">
      <c r="A20" s="31" t="s">
        <v>36</v>
      </c>
      <c r="B20" s="27">
        <v>9510029</v>
      </c>
      <c r="C20" s="27">
        <v>5801118</v>
      </c>
      <c r="D20" s="27">
        <v>9226262</v>
      </c>
      <c r="E20" s="27">
        <f>F20+G20-H20+I20</f>
        <v>5628020</v>
      </c>
      <c r="F20" s="27">
        <v>5137703</v>
      </c>
      <c r="G20" s="27">
        <v>198226</v>
      </c>
      <c r="H20" s="27">
        <v>171111</v>
      </c>
      <c r="I20" s="27">
        <v>463202</v>
      </c>
      <c r="J20" s="27">
        <v>198177</v>
      </c>
      <c r="K20" s="27">
        <v>0</v>
      </c>
    </row>
    <row r="21" spans="1:11" s="25" customFormat="1" ht="12.75">
      <c r="A21" s="31" t="s">
        <v>37</v>
      </c>
      <c r="B21" s="27">
        <v>46323045</v>
      </c>
      <c r="C21" s="27">
        <v>28257057</v>
      </c>
      <c r="D21" s="27">
        <v>39460371</v>
      </c>
      <c r="E21" s="27">
        <f aca="true" t="shared" si="0" ref="E21:E27">F21+G21-H21+I21</f>
        <v>24070827</v>
      </c>
      <c r="F21" s="27">
        <v>25018315</v>
      </c>
      <c r="G21" s="27">
        <v>0</v>
      </c>
      <c r="H21" s="27">
        <v>2985263</v>
      </c>
      <c r="I21" s="27">
        <v>2037775</v>
      </c>
      <c r="J21" s="27">
        <v>1307028</v>
      </c>
      <c r="K21" s="27">
        <v>0</v>
      </c>
    </row>
    <row r="22" spans="1:11" s="25" customFormat="1" ht="12.75">
      <c r="A22" s="26" t="s">
        <v>38</v>
      </c>
      <c r="B22" s="27">
        <v>15543273</v>
      </c>
      <c r="C22" s="27">
        <v>9481397</v>
      </c>
      <c r="D22" s="27">
        <v>9629402</v>
      </c>
      <c r="E22" s="27">
        <f t="shared" si="0"/>
        <v>5873935</v>
      </c>
      <c r="F22" s="27">
        <v>5931396</v>
      </c>
      <c r="G22" s="27">
        <v>-319155</v>
      </c>
      <c r="H22" s="27">
        <v>231211</v>
      </c>
      <c r="I22" s="27">
        <v>492905</v>
      </c>
      <c r="J22" s="27">
        <v>304754</v>
      </c>
      <c r="K22" s="27">
        <v>3359996</v>
      </c>
    </row>
    <row r="23" spans="1:11" s="25" customFormat="1" ht="12.75">
      <c r="A23" s="31" t="s">
        <v>39</v>
      </c>
      <c r="B23" s="27">
        <v>3961321</v>
      </c>
      <c r="C23" s="27">
        <v>2416406</v>
      </c>
      <c r="D23" s="27">
        <v>570353</v>
      </c>
      <c r="E23" s="27">
        <f t="shared" si="0"/>
        <v>347915</v>
      </c>
      <c r="F23" s="27">
        <v>339879</v>
      </c>
      <c r="G23" s="27">
        <v>0</v>
      </c>
      <c r="H23" s="27">
        <v>21424</v>
      </c>
      <c r="I23" s="27">
        <v>29460</v>
      </c>
      <c r="J23" s="27">
        <v>14801</v>
      </c>
      <c r="K23" s="27">
        <v>2046746</v>
      </c>
    </row>
    <row r="24" spans="1:11" s="25" customFormat="1" ht="12.75">
      <c r="A24" s="26" t="s">
        <v>40</v>
      </c>
      <c r="B24" s="27">
        <v>11102703</v>
      </c>
      <c r="C24" s="27">
        <v>6772649</v>
      </c>
      <c r="D24" s="27">
        <v>8219557</v>
      </c>
      <c r="E24" s="27">
        <f t="shared" si="0"/>
        <v>5013930</v>
      </c>
      <c r="F24" s="27">
        <v>2342358</v>
      </c>
      <c r="G24" s="27">
        <v>2362866</v>
      </c>
      <c r="H24" s="27">
        <v>0</v>
      </c>
      <c r="I24" s="27">
        <v>308706</v>
      </c>
      <c r="J24" s="27">
        <v>148799</v>
      </c>
      <c r="K24" s="27">
        <v>1758719</v>
      </c>
    </row>
    <row r="25" spans="1:11" s="25" customFormat="1" ht="12.75">
      <c r="A25" s="31" t="s">
        <v>41</v>
      </c>
      <c r="B25" s="27">
        <v>4389440</v>
      </c>
      <c r="C25" s="27">
        <v>2677558</v>
      </c>
      <c r="D25" s="27">
        <v>2221429</v>
      </c>
      <c r="E25" s="27">
        <f t="shared" si="0"/>
        <v>1355072</v>
      </c>
      <c r="F25" s="27">
        <v>1148273</v>
      </c>
      <c r="G25" s="27">
        <v>102992</v>
      </c>
      <c r="H25" s="27">
        <v>2184</v>
      </c>
      <c r="I25" s="27">
        <v>105991</v>
      </c>
      <c r="J25" s="27">
        <v>68677</v>
      </c>
      <c r="K25" s="27">
        <v>1320277</v>
      </c>
    </row>
    <row r="26" spans="1:11" s="25" customFormat="1" ht="12.75">
      <c r="A26" s="31" t="s">
        <v>42</v>
      </c>
      <c r="B26" s="27">
        <v>28290000</v>
      </c>
      <c r="C26" s="27">
        <v>17256900</v>
      </c>
      <c r="D26" s="27">
        <v>25769243</v>
      </c>
      <c r="E26" s="27">
        <f t="shared" si="0"/>
        <v>15719238</v>
      </c>
      <c r="F26" s="27">
        <v>11127064</v>
      </c>
      <c r="G26" s="27">
        <v>3519681</v>
      </c>
      <c r="H26" s="27">
        <v>0</v>
      </c>
      <c r="I26" s="27">
        <v>1072493</v>
      </c>
      <c r="J26" s="27">
        <v>612937</v>
      </c>
      <c r="K26" s="27">
        <v>2371193</v>
      </c>
    </row>
    <row r="27" spans="1:11" s="25" customFormat="1" ht="15.75">
      <c r="A27" s="26" t="s">
        <v>94</v>
      </c>
      <c r="B27" s="27">
        <v>221497500</v>
      </c>
      <c r="C27" s="27">
        <v>135113475</v>
      </c>
      <c r="D27" s="27">
        <v>221497500</v>
      </c>
      <c r="E27" s="27">
        <f t="shared" si="0"/>
        <v>135113475</v>
      </c>
      <c r="F27" s="27">
        <v>124228202</v>
      </c>
      <c r="G27" s="27">
        <v>0</v>
      </c>
      <c r="H27" s="27">
        <v>0</v>
      </c>
      <c r="I27" s="27">
        <v>10885273</v>
      </c>
      <c r="J27" s="27">
        <v>8057813</v>
      </c>
      <c r="K27" s="27">
        <v>0</v>
      </c>
    </row>
    <row r="28" spans="1:11" s="25" customFormat="1" ht="25.5">
      <c r="A28" s="43" t="s">
        <v>43</v>
      </c>
      <c r="B28" s="27">
        <v>20000000</v>
      </c>
      <c r="C28" s="27">
        <v>12200000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12200000</v>
      </c>
    </row>
    <row r="29" spans="1:11" s="25" customFormat="1" ht="15.75">
      <c r="A29" s="31" t="s">
        <v>95</v>
      </c>
      <c r="B29" s="27">
        <v>197000000</v>
      </c>
      <c r="C29" s="27">
        <v>120170000</v>
      </c>
      <c r="D29" s="27">
        <v>197000000</v>
      </c>
      <c r="E29" s="27">
        <f>F29+G29-H29+I29</f>
        <v>120170000</v>
      </c>
      <c r="F29" s="27">
        <v>110488632</v>
      </c>
      <c r="G29" s="27">
        <v>0</v>
      </c>
      <c r="H29" s="27">
        <v>0</v>
      </c>
      <c r="I29" s="27">
        <v>9681368</v>
      </c>
      <c r="J29" s="27">
        <v>6450000</v>
      </c>
      <c r="K29" s="27">
        <v>0</v>
      </c>
    </row>
    <row r="30" spans="1:11" s="25" customFormat="1" ht="12.75">
      <c r="A30" s="26" t="s">
        <v>91</v>
      </c>
      <c r="B30" s="27">
        <v>33000000</v>
      </c>
      <c r="C30" s="27">
        <v>20130000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20130000</v>
      </c>
    </row>
    <row r="31" spans="1:11" s="25" customFormat="1" ht="12.75">
      <c r="A31" s="28" t="s">
        <v>44</v>
      </c>
      <c r="B31" s="29">
        <f aca="true" t="shared" si="1" ref="B31:K31">SUM(B18:B30)</f>
        <v>597578998</v>
      </c>
      <c r="C31" s="29">
        <f t="shared" si="1"/>
        <v>364523189</v>
      </c>
      <c r="D31" s="29">
        <f t="shared" si="1"/>
        <v>517615273</v>
      </c>
      <c r="E31" s="29">
        <f t="shared" si="1"/>
        <v>315745317</v>
      </c>
      <c r="F31" s="29">
        <f t="shared" si="1"/>
        <v>288457862</v>
      </c>
      <c r="G31" s="29">
        <f t="shared" si="1"/>
        <v>5864610</v>
      </c>
      <c r="H31" s="29">
        <f t="shared" si="1"/>
        <v>3873818</v>
      </c>
      <c r="I31" s="29">
        <f t="shared" si="1"/>
        <v>25296663</v>
      </c>
      <c r="J31" s="29">
        <f t="shared" si="1"/>
        <v>17272197</v>
      </c>
      <c r="K31" s="29">
        <f t="shared" si="1"/>
        <v>43186931</v>
      </c>
    </row>
    <row r="32" spans="1:11" s="25" customFormat="1" ht="12.75">
      <c r="A32" s="32" t="s">
        <v>45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25" customFormat="1" ht="12.75">
      <c r="A33" s="31" t="s">
        <v>46</v>
      </c>
      <c r="B33" s="27">
        <v>2624056700</v>
      </c>
      <c r="C33" s="27">
        <v>12962840</v>
      </c>
      <c r="D33" s="27">
        <v>1530606700</v>
      </c>
      <c r="E33" s="27">
        <f>F33+G33-H33+I33</f>
        <v>7561197</v>
      </c>
      <c r="F33" s="27">
        <v>8484089</v>
      </c>
      <c r="G33" s="27">
        <v>0</v>
      </c>
      <c r="H33" s="27">
        <v>1080329</v>
      </c>
      <c r="I33" s="27">
        <v>157437</v>
      </c>
      <c r="J33" s="27">
        <v>341643</v>
      </c>
      <c r="K33" s="27">
        <v>0</v>
      </c>
    </row>
    <row r="34" spans="1:11" s="25" customFormat="1" ht="12.75">
      <c r="A34" s="31" t="s">
        <v>47</v>
      </c>
      <c r="B34" s="27">
        <v>3183750000</v>
      </c>
      <c r="C34" s="27">
        <v>15727725</v>
      </c>
      <c r="D34" s="27">
        <v>2116612000</v>
      </c>
      <c r="E34" s="27">
        <f>F34+G34-H34+I34</f>
        <v>10456063</v>
      </c>
      <c r="F34" s="27">
        <v>11732169</v>
      </c>
      <c r="G34" s="27">
        <v>0</v>
      </c>
      <c r="H34" s="27">
        <v>1497037</v>
      </c>
      <c r="I34" s="27">
        <v>220931</v>
      </c>
      <c r="J34" s="27">
        <v>405924</v>
      </c>
      <c r="K34" s="27">
        <v>0</v>
      </c>
    </row>
    <row r="35" spans="1:11" s="25" customFormat="1" ht="12.75">
      <c r="A35" s="28" t="s">
        <v>48</v>
      </c>
      <c r="B35" s="29">
        <f aca="true" t="shared" si="2" ref="B35:J35">SUM(B33:B34)</f>
        <v>5807806700</v>
      </c>
      <c r="C35" s="29">
        <f t="shared" si="2"/>
        <v>28690565</v>
      </c>
      <c r="D35" s="29">
        <f t="shared" si="2"/>
        <v>3647218700</v>
      </c>
      <c r="E35" s="29">
        <f t="shared" si="2"/>
        <v>18017260</v>
      </c>
      <c r="F35" s="29">
        <f t="shared" si="2"/>
        <v>20216258</v>
      </c>
      <c r="G35" s="29">
        <v>0</v>
      </c>
      <c r="H35" s="29">
        <f t="shared" si="2"/>
        <v>2577366</v>
      </c>
      <c r="I35" s="29">
        <f t="shared" si="2"/>
        <v>378368</v>
      </c>
      <c r="J35" s="29">
        <f t="shared" si="2"/>
        <v>747567</v>
      </c>
      <c r="K35" s="29">
        <v>0</v>
      </c>
    </row>
    <row r="36" spans="1:11" s="25" customFormat="1" ht="12.75">
      <c r="A36" s="23" t="s">
        <v>49</v>
      </c>
      <c r="B36" s="24"/>
      <c r="C36" s="24"/>
      <c r="D36" s="24"/>
      <c r="E36" s="24"/>
      <c r="F36" s="24"/>
      <c r="G36" s="27"/>
      <c r="H36" s="24"/>
      <c r="I36" s="24"/>
      <c r="J36" s="24"/>
      <c r="K36" s="27"/>
    </row>
    <row r="37" spans="1:11" s="25" customFormat="1" ht="25.5">
      <c r="A37" s="44" t="s">
        <v>50</v>
      </c>
      <c r="B37" s="27">
        <v>1884698</v>
      </c>
      <c r="C37" s="27">
        <v>125898</v>
      </c>
      <c r="D37" s="27">
        <v>1060141</v>
      </c>
      <c r="E37" s="27">
        <f>F37+G37-H37+I37</f>
        <v>70817</v>
      </c>
      <c r="F37" s="27">
        <v>76448</v>
      </c>
      <c r="G37" s="27">
        <v>0</v>
      </c>
      <c r="H37" s="27">
        <v>15007</v>
      </c>
      <c r="I37" s="27">
        <v>9376</v>
      </c>
      <c r="J37" s="27">
        <v>3284</v>
      </c>
      <c r="K37" s="27">
        <v>0</v>
      </c>
    </row>
    <row r="38" spans="1:11" s="25" customFormat="1" ht="25.5">
      <c r="A38" s="44" t="s">
        <v>51</v>
      </c>
      <c r="B38" s="27">
        <v>2367873</v>
      </c>
      <c r="C38" s="27">
        <v>158174</v>
      </c>
      <c r="D38" s="27">
        <v>1563259</v>
      </c>
      <c r="E38" s="27">
        <f>F38+G38-H38+I38</f>
        <v>104426</v>
      </c>
      <c r="F38" s="27">
        <v>101455</v>
      </c>
      <c r="G38" s="27">
        <v>0</v>
      </c>
      <c r="H38" s="27">
        <v>10114</v>
      </c>
      <c r="I38" s="27">
        <v>13085</v>
      </c>
      <c r="J38" s="27">
        <v>4570</v>
      </c>
      <c r="K38" s="27">
        <v>0</v>
      </c>
    </row>
    <row r="39" spans="1:11" s="25" customFormat="1" ht="12.75">
      <c r="A39" s="28" t="s">
        <v>52</v>
      </c>
      <c r="B39" s="29">
        <f>SUM(B37+B38)</f>
        <v>4252571</v>
      </c>
      <c r="C39" s="29">
        <f>SUM(C37+C38)</f>
        <v>284072</v>
      </c>
      <c r="D39" s="29">
        <f>SUM(D37+D38)</f>
        <v>2623400</v>
      </c>
      <c r="E39" s="29">
        <f>SUM(E37+E38)</f>
        <v>175243</v>
      </c>
      <c r="F39" s="29">
        <f>SUM(F37:F38)</f>
        <v>177903</v>
      </c>
      <c r="G39" s="29">
        <v>0</v>
      </c>
      <c r="H39" s="29">
        <f>SUM(H37+H38)</f>
        <v>25121</v>
      </c>
      <c r="I39" s="29">
        <f>SUM(I37+I38)</f>
        <v>22461</v>
      </c>
      <c r="J39" s="29">
        <f>SUM(J37+J38)</f>
        <v>7854</v>
      </c>
      <c r="K39" s="29">
        <v>0</v>
      </c>
    </row>
    <row r="40" spans="1:11" s="25" customFormat="1" ht="12.75">
      <c r="A40" s="23" t="s">
        <v>53</v>
      </c>
      <c r="B40" s="24"/>
      <c r="C40" s="24"/>
      <c r="D40" s="24"/>
      <c r="E40" s="24"/>
      <c r="F40" s="24"/>
      <c r="G40" s="27"/>
      <c r="H40" s="24"/>
      <c r="I40" s="24"/>
      <c r="J40" s="24"/>
      <c r="K40" s="24"/>
    </row>
    <row r="41" spans="1:11" s="25" customFormat="1" ht="12.75">
      <c r="A41" s="26" t="s">
        <v>54</v>
      </c>
      <c r="B41" s="27">
        <v>41863500</v>
      </c>
      <c r="C41" s="27">
        <v>24866919</v>
      </c>
      <c r="D41" s="27">
        <v>26112372</v>
      </c>
      <c r="E41" s="27">
        <f aca="true" t="shared" si="3" ref="E41:E72">F41+G41-H41+I41</f>
        <v>15510749</v>
      </c>
      <c r="F41" s="27">
        <v>18635945</v>
      </c>
      <c r="G41" s="27">
        <v>0</v>
      </c>
      <c r="H41" s="27">
        <v>1933137</v>
      </c>
      <c r="I41" s="27">
        <v>-1192059</v>
      </c>
      <c r="J41" s="27">
        <v>768957</v>
      </c>
      <c r="K41" s="27">
        <v>0</v>
      </c>
    </row>
    <row r="42" spans="1:11" s="25" customFormat="1" ht="12.75">
      <c r="A42" s="31" t="s">
        <v>55</v>
      </c>
      <c r="B42" s="27">
        <v>25000000</v>
      </c>
      <c r="C42" s="27">
        <v>14850000</v>
      </c>
      <c r="D42" s="27">
        <v>19511175</v>
      </c>
      <c r="E42" s="27">
        <f t="shared" si="3"/>
        <v>11589638</v>
      </c>
      <c r="F42" s="27">
        <v>13307274</v>
      </c>
      <c r="G42" s="27">
        <v>0</v>
      </c>
      <c r="H42" s="27">
        <v>839522</v>
      </c>
      <c r="I42" s="27">
        <v>-878114</v>
      </c>
      <c r="J42" s="27">
        <v>558302</v>
      </c>
      <c r="K42" s="27">
        <v>0</v>
      </c>
    </row>
    <row r="43" spans="1:11" s="25" customFormat="1" ht="12.75">
      <c r="A43" s="31" t="s">
        <v>56</v>
      </c>
      <c r="B43" s="27">
        <v>4713405</v>
      </c>
      <c r="C43" s="27">
        <v>2799762</v>
      </c>
      <c r="D43" s="27">
        <v>948876</v>
      </c>
      <c r="E43" s="27">
        <f t="shared" si="3"/>
        <v>563632</v>
      </c>
      <c r="F43" s="27">
        <v>942833</v>
      </c>
      <c r="G43" s="27">
        <v>0</v>
      </c>
      <c r="H43" s="27">
        <v>322376</v>
      </c>
      <c r="I43" s="27">
        <v>-56825</v>
      </c>
      <c r="J43" s="27">
        <v>21069</v>
      </c>
      <c r="K43" s="27">
        <v>0</v>
      </c>
    </row>
    <row r="44" spans="1:11" s="25" customFormat="1" ht="12.75">
      <c r="A44" s="31" t="s">
        <v>57</v>
      </c>
      <c r="B44" s="27">
        <v>9318877</v>
      </c>
      <c r="C44" s="27">
        <v>5535413</v>
      </c>
      <c r="D44" s="27">
        <v>7765731</v>
      </c>
      <c r="E44" s="27">
        <f t="shared" si="3"/>
        <v>4612844</v>
      </c>
      <c r="F44" s="27">
        <v>5202263</v>
      </c>
      <c r="G44" s="27">
        <v>0</v>
      </c>
      <c r="H44" s="27">
        <v>233360</v>
      </c>
      <c r="I44" s="27">
        <v>-356059</v>
      </c>
      <c r="J44" s="27">
        <v>147017</v>
      </c>
      <c r="K44" s="27">
        <v>0</v>
      </c>
    </row>
    <row r="45" spans="1:11" s="25" customFormat="1" ht="12.75">
      <c r="A45" s="26" t="s">
        <v>58</v>
      </c>
      <c r="B45" s="27">
        <v>3999839</v>
      </c>
      <c r="C45" s="27">
        <v>2375904</v>
      </c>
      <c r="D45" s="27">
        <v>3268999</v>
      </c>
      <c r="E45" s="27">
        <f t="shared" si="3"/>
        <v>1941785</v>
      </c>
      <c r="F45" s="27">
        <v>2269027</v>
      </c>
      <c r="G45" s="27">
        <v>0</v>
      </c>
      <c r="H45" s="27">
        <v>178719</v>
      </c>
      <c r="I45" s="27">
        <v>-148523</v>
      </c>
      <c r="J45" s="27">
        <v>95184</v>
      </c>
      <c r="K45" s="27">
        <v>0</v>
      </c>
    </row>
    <row r="46" spans="1:11" s="25" customFormat="1" ht="25.5">
      <c r="A46" s="43" t="s">
        <v>59</v>
      </c>
      <c r="B46" s="27">
        <v>19997055</v>
      </c>
      <c r="C46" s="27">
        <v>11878250</v>
      </c>
      <c r="D46" s="27">
        <v>15470262</v>
      </c>
      <c r="E46" s="27">
        <f t="shared" si="3"/>
        <v>9189336</v>
      </c>
      <c r="F46" s="27">
        <v>10827050</v>
      </c>
      <c r="G46" s="27">
        <v>0</v>
      </c>
      <c r="H46" s="27">
        <v>920037</v>
      </c>
      <c r="I46" s="27">
        <v>-717677</v>
      </c>
      <c r="J46" s="27">
        <v>459187</v>
      </c>
      <c r="K46" s="27">
        <v>0</v>
      </c>
    </row>
    <row r="47" spans="1:11" s="25" customFormat="1" ht="25.5">
      <c r="A47" s="43" t="s">
        <v>59</v>
      </c>
      <c r="B47" s="27">
        <v>10000000</v>
      </c>
      <c r="C47" s="27">
        <v>5940000</v>
      </c>
      <c r="D47" s="27">
        <v>7510000</v>
      </c>
      <c r="E47" s="27">
        <f t="shared" si="3"/>
        <v>4460940</v>
      </c>
      <c r="F47" s="27">
        <v>5320920</v>
      </c>
      <c r="G47" s="27">
        <v>0</v>
      </c>
      <c r="H47" s="27">
        <v>512940</v>
      </c>
      <c r="I47" s="27">
        <v>-347040</v>
      </c>
      <c r="J47" s="27">
        <v>156794</v>
      </c>
      <c r="K47" s="27">
        <v>0</v>
      </c>
    </row>
    <row r="48" spans="1:11" s="25" customFormat="1" ht="12.75">
      <c r="A48" s="43" t="s">
        <v>60</v>
      </c>
      <c r="B48" s="27">
        <v>9964952</v>
      </c>
      <c r="C48" s="27">
        <v>5919181</v>
      </c>
      <c r="D48" s="27">
        <v>5802058</v>
      </c>
      <c r="E48" s="27">
        <f t="shared" si="3"/>
        <v>3446422</v>
      </c>
      <c r="F48" s="27">
        <v>4230529</v>
      </c>
      <c r="G48" s="27">
        <v>0</v>
      </c>
      <c r="H48" s="27">
        <v>515969</v>
      </c>
      <c r="I48" s="27">
        <v>-268138</v>
      </c>
      <c r="J48" s="27">
        <v>157338</v>
      </c>
      <c r="K48" s="27">
        <v>0</v>
      </c>
    </row>
    <row r="49" spans="1:11" s="25" customFormat="1" ht="12.75">
      <c r="A49" s="43" t="s">
        <v>61</v>
      </c>
      <c r="B49" s="27">
        <v>13810022</v>
      </c>
      <c r="C49" s="27">
        <v>8203153</v>
      </c>
      <c r="D49" s="27">
        <v>11113925</v>
      </c>
      <c r="E49" s="27">
        <f t="shared" si="3"/>
        <v>6601671</v>
      </c>
      <c r="F49" s="27">
        <v>7772322</v>
      </c>
      <c r="G49" s="27">
        <v>0</v>
      </c>
      <c r="H49" s="27">
        <v>659928</v>
      </c>
      <c r="I49" s="27">
        <v>-510723</v>
      </c>
      <c r="J49" s="27">
        <v>345498</v>
      </c>
      <c r="K49" s="27">
        <v>0</v>
      </c>
    </row>
    <row r="50" spans="1:11" s="25" customFormat="1" ht="12.75">
      <c r="A50" s="43" t="s">
        <v>62</v>
      </c>
      <c r="B50" s="27">
        <v>2431832</v>
      </c>
      <c r="C50" s="27">
        <v>1444508</v>
      </c>
      <c r="D50" s="27">
        <v>1144392</v>
      </c>
      <c r="E50" s="27">
        <f t="shared" si="3"/>
        <v>679768</v>
      </c>
      <c r="F50" s="27">
        <v>912652</v>
      </c>
      <c r="G50" s="27">
        <v>0</v>
      </c>
      <c r="H50" s="27">
        <v>178382</v>
      </c>
      <c r="I50" s="27">
        <v>-54502</v>
      </c>
      <c r="J50" s="27">
        <v>0</v>
      </c>
      <c r="K50" s="27">
        <v>0</v>
      </c>
    </row>
    <row r="51" spans="1:11" s="25" customFormat="1" ht="12.75">
      <c r="A51" s="43" t="s">
        <v>63</v>
      </c>
      <c r="B51" s="27">
        <v>508417</v>
      </c>
      <c r="C51" s="27">
        <v>302000</v>
      </c>
      <c r="D51" s="27">
        <v>269162</v>
      </c>
      <c r="E51" s="27">
        <f t="shared" si="3"/>
        <v>159882</v>
      </c>
      <c r="F51" s="27">
        <v>209887</v>
      </c>
      <c r="G51" s="27">
        <v>0</v>
      </c>
      <c r="H51" s="27">
        <v>35858</v>
      </c>
      <c r="I51" s="27">
        <v>-14147</v>
      </c>
      <c r="J51" s="27">
        <v>0</v>
      </c>
      <c r="K51" s="27">
        <v>0</v>
      </c>
    </row>
    <row r="52" spans="1:11" s="25" customFormat="1" ht="25.5">
      <c r="A52" s="43" t="s">
        <v>64</v>
      </c>
      <c r="B52" s="27">
        <v>429809</v>
      </c>
      <c r="C52" s="27">
        <v>255307</v>
      </c>
      <c r="D52" s="27">
        <v>229232</v>
      </c>
      <c r="E52" s="27">
        <f t="shared" si="3"/>
        <v>136164</v>
      </c>
      <c r="F52" s="27">
        <v>182812</v>
      </c>
      <c r="G52" s="27">
        <v>0</v>
      </c>
      <c r="H52" s="27">
        <v>35732</v>
      </c>
      <c r="I52" s="27">
        <v>-10916</v>
      </c>
      <c r="J52" s="27">
        <v>0</v>
      </c>
      <c r="K52" s="27">
        <v>0</v>
      </c>
    </row>
    <row r="53" spans="1:11" s="25" customFormat="1" ht="12.75">
      <c r="A53" s="44" t="s">
        <v>65</v>
      </c>
      <c r="B53" s="27">
        <v>2439258</v>
      </c>
      <c r="C53" s="27">
        <v>1448919</v>
      </c>
      <c r="D53" s="27">
        <v>1300938</v>
      </c>
      <c r="E53" s="27">
        <f t="shared" si="3"/>
        <v>772757</v>
      </c>
      <c r="F53" s="27">
        <v>1037498</v>
      </c>
      <c r="G53" s="27">
        <v>0</v>
      </c>
      <c r="H53" s="27">
        <v>202784</v>
      </c>
      <c r="I53" s="27">
        <v>-61957</v>
      </c>
      <c r="J53" s="27">
        <v>0</v>
      </c>
      <c r="K53" s="27">
        <v>0</v>
      </c>
    </row>
    <row r="54" spans="1:11" s="25" customFormat="1" ht="25.5">
      <c r="A54" s="43" t="s">
        <v>66</v>
      </c>
      <c r="B54" s="27">
        <v>68662</v>
      </c>
      <c r="C54" s="27">
        <v>40785</v>
      </c>
      <c r="D54" s="27">
        <v>36620</v>
      </c>
      <c r="E54" s="27">
        <f t="shared" si="3"/>
        <v>21752</v>
      </c>
      <c r="F54" s="27">
        <v>29204</v>
      </c>
      <c r="G54" s="27">
        <v>0</v>
      </c>
      <c r="H54" s="27">
        <v>5708</v>
      </c>
      <c r="I54" s="27">
        <v>-1744</v>
      </c>
      <c r="J54" s="27">
        <v>0</v>
      </c>
      <c r="K54" s="27">
        <v>0</v>
      </c>
    </row>
    <row r="55" spans="1:11" s="25" customFormat="1" ht="10.5" customHeight="1">
      <c r="A55" s="43" t="s">
        <v>67</v>
      </c>
      <c r="B55" s="27">
        <v>27181162</v>
      </c>
      <c r="C55" s="27">
        <v>16145610</v>
      </c>
      <c r="D55" s="27">
        <v>23045306</v>
      </c>
      <c r="E55" s="27">
        <f t="shared" si="3"/>
        <v>13688912</v>
      </c>
      <c r="F55" s="27">
        <v>15373069</v>
      </c>
      <c r="G55" s="27">
        <v>248795</v>
      </c>
      <c r="H55" s="27">
        <v>889416</v>
      </c>
      <c r="I55" s="27">
        <v>-1043536</v>
      </c>
      <c r="J55" s="27">
        <v>708629</v>
      </c>
      <c r="K55" s="27">
        <v>0</v>
      </c>
    </row>
    <row r="56" spans="1:11" s="25" customFormat="1" ht="12.75">
      <c r="A56" s="43" t="s">
        <v>68</v>
      </c>
      <c r="B56" s="27">
        <v>216947</v>
      </c>
      <c r="C56" s="27">
        <v>128866</v>
      </c>
      <c r="D56" s="27">
        <v>102092</v>
      </c>
      <c r="E56" s="27">
        <f t="shared" si="3"/>
        <v>60643</v>
      </c>
      <c r="F56" s="27">
        <v>81419</v>
      </c>
      <c r="G56" s="27">
        <v>0</v>
      </c>
      <c r="H56" s="27">
        <v>15914</v>
      </c>
      <c r="I56" s="27">
        <v>-4862</v>
      </c>
      <c r="J56" s="27">
        <v>0</v>
      </c>
      <c r="K56" s="27">
        <v>0</v>
      </c>
    </row>
    <row r="57" spans="1:11" s="25" customFormat="1" ht="12.75">
      <c r="A57" s="43" t="s">
        <v>69</v>
      </c>
      <c r="B57" s="27">
        <v>865940</v>
      </c>
      <c r="C57" s="27">
        <v>514368</v>
      </c>
      <c r="D57" s="27">
        <v>458439</v>
      </c>
      <c r="E57" s="27">
        <f t="shared" si="3"/>
        <v>272313</v>
      </c>
      <c r="F57" s="27">
        <v>357480</v>
      </c>
      <c r="G57" s="27">
        <v>0</v>
      </c>
      <c r="H57" s="27">
        <v>63519</v>
      </c>
      <c r="I57" s="27">
        <v>-21648</v>
      </c>
      <c r="J57" s="27">
        <v>0</v>
      </c>
      <c r="K57" s="27">
        <v>0</v>
      </c>
    </row>
    <row r="58" spans="1:11" s="25" customFormat="1" ht="12.75">
      <c r="A58" s="43" t="s">
        <v>70</v>
      </c>
      <c r="B58" s="27">
        <v>516772</v>
      </c>
      <c r="C58" s="27">
        <v>306963</v>
      </c>
      <c r="D58" s="27">
        <v>243187</v>
      </c>
      <c r="E58" s="27">
        <f t="shared" si="3"/>
        <v>144453</v>
      </c>
      <c r="F58" s="27">
        <v>193942</v>
      </c>
      <c r="G58" s="27">
        <v>0</v>
      </c>
      <c r="H58" s="27">
        <v>37907</v>
      </c>
      <c r="I58" s="27">
        <v>-11582</v>
      </c>
      <c r="J58" s="27">
        <v>0</v>
      </c>
      <c r="K58" s="27">
        <v>0</v>
      </c>
    </row>
    <row r="59" spans="1:11" s="25" customFormat="1" ht="12.75">
      <c r="A59" s="43" t="s">
        <v>71</v>
      </c>
      <c r="B59" s="27">
        <v>639740</v>
      </c>
      <c r="C59" s="27">
        <v>380006</v>
      </c>
      <c r="D59" s="27">
        <v>301054</v>
      </c>
      <c r="E59" s="27">
        <f t="shared" si="3"/>
        <v>178826</v>
      </c>
      <c r="F59" s="27">
        <v>240091</v>
      </c>
      <c r="G59" s="27">
        <v>0</v>
      </c>
      <c r="H59" s="27">
        <v>46927</v>
      </c>
      <c r="I59" s="27">
        <v>-14338</v>
      </c>
      <c r="J59" s="27">
        <v>0</v>
      </c>
      <c r="K59" s="27">
        <v>0</v>
      </c>
    </row>
    <row r="60" spans="1:11" s="25" customFormat="1" ht="12.75">
      <c r="A60" s="43" t="s">
        <v>72</v>
      </c>
      <c r="B60" s="27">
        <v>323510</v>
      </c>
      <c r="C60" s="27">
        <v>192165</v>
      </c>
      <c r="D60" s="27">
        <v>152240</v>
      </c>
      <c r="E60" s="27">
        <f t="shared" si="3"/>
        <v>90431</v>
      </c>
      <c r="F60" s="27">
        <v>121412</v>
      </c>
      <c r="G60" s="27">
        <v>0</v>
      </c>
      <c r="H60" s="27">
        <v>23730</v>
      </c>
      <c r="I60" s="27">
        <v>-7251</v>
      </c>
      <c r="J60" s="27">
        <v>0</v>
      </c>
      <c r="K60" s="27">
        <v>0</v>
      </c>
    </row>
    <row r="61" spans="1:11" s="25" customFormat="1" ht="12.75">
      <c r="A61" s="43" t="s">
        <v>73</v>
      </c>
      <c r="B61" s="27">
        <v>264786</v>
      </c>
      <c r="C61" s="27">
        <v>157283</v>
      </c>
      <c r="D61" s="27">
        <v>124605</v>
      </c>
      <c r="E61" s="27">
        <f t="shared" si="3"/>
        <v>74015</v>
      </c>
      <c r="F61" s="27">
        <v>99373</v>
      </c>
      <c r="G61" s="27">
        <v>0</v>
      </c>
      <c r="H61" s="27">
        <v>19423</v>
      </c>
      <c r="I61" s="27">
        <v>-5935</v>
      </c>
      <c r="J61" s="27">
        <v>0</v>
      </c>
      <c r="K61" s="27">
        <v>0</v>
      </c>
    </row>
    <row r="62" spans="1:11" s="25" customFormat="1" ht="12.75">
      <c r="A62" s="43" t="s">
        <v>74</v>
      </c>
      <c r="B62" s="27">
        <v>481315</v>
      </c>
      <c r="C62" s="27">
        <v>285901</v>
      </c>
      <c r="D62" s="27">
        <v>226501</v>
      </c>
      <c r="E62" s="27">
        <f t="shared" si="3"/>
        <v>134542</v>
      </c>
      <c r="F62" s="27">
        <v>180635</v>
      </c>
      <c r="G62" s="27">
        <v>0</v>
      </c>
      <c r="H62" s="27">
        <v>35306</v>
      </c>
      <c r="I62" s="27">
        <v>-10787</v>
      </c>
      <c r="J62" s="27">
        <v>0</v>
      </c>
      <c r="K62" s="27">
        <v>0</v>
      </c>
    </row>
    <row r="63" spans="1:11" s="25" customFormat="1" ht="10.5" customHeight="1">
      <c r="A63" s="43" t="s">
        <v>75</v>
      </c>
      <c r="B63" s="27">
        <v>618768</v>
      </c>
      <c r="C63" s="27">
        <v>367548</v>
      </c>
      <c r="D63" s="27">
        <v>291185</v>
      </c>
      <c r="E63" s="27">
        <f t="shared" si="3"/>
        <v>172964</v>
      </c>
      <c r="F63" s="27">
        <v>232220</v>
      </c>
      <c r="G63" s="27">
        <v>0</v>
      </c>
      <c r="H63" s="27">
        <v>45388</v>
      </c>
      <c r="I63" s="27">
        <v>-13868</v>
      </c>
      <c r="J63" s="27">
        <v>0</v>
      </c>
      <c r="K63" s="27">
        <v>0</v>
      </c>
    </row>
    <row r="64" spans="1:11" s="25" customFormat="1" ht="12.75">
      <c r="A64" s="43" t="s">
        <v>76</v>
      </c>
      <c r="B64" s="27">
        <v>1238383</v>
      </c>
      <c r="C64" s="27">
        <v>735599</v>
      </c>
      <c r="D64" s="27">
        <v>582768</v>
      </c>
      <c r="E64" s="27">
        <f t="shared" si="3"/>
        <v>346164</v>
      </c>
      <c r="F64" s="27">
        <v>464758</v>
      </c>
      <c r="G64" s="27">
        <v>0</v>
      </c>
      <c r="H64" s="27">
        <v>90839</v>
      </c>
      <c r="I64" s="27">
        <v>-27755</v>
      </c>
      <c r="J64" s="27">
        <v>0</v>
      </c>
      <c r="K64" s="27">
        <v>0</v>
      </c>
    </row>
    <row r="65" spans="1:11" s="25" customFormat="1" ht="12.75">
      <c r="A65" s="43" t="s">
        <v>77</v>
      </c>
      <c r="B65" s="27">
        <v>2506342</v>
      </c>
      <c r="C65" s="27">
        <v>1488767</v>
      </c>
      <c r="D65" s="27">
        <v>1621751</v>
      </c>
      <c r="E65" s="27">
        <f t="shared" si="3"/>
        <v>963320</v>
      </c>
      <c r="F65" s="27">
        <v>1222800</v>
      </c>
      <c r="G65" s="27">
        <v>0</v>
      </c>
      <c r="H65" s="27">
        <v>183848</v>
      </c>
      <c r="I65" s="27">
        <v>-75632</v>
      </c>
      <c r="J65" s="27">
        <v>0</v>
      </c>
      <c r="K65" s="27">
        <v>0</v>
      </c>
    </row>
    <row r="66" spans="1:11" s="25" customFormat="1" ht="12.75">
      <c r="A66" s="43" t="s">
        <v>78</v>
      </c>
      <c r="B66" s="27">
        <v>1164213</v>
      </c>
      <c r="C66" s="27">
        <v>691542</v>
      </c>
      <c r="D66" s="27">
        <v>194035</v>
      </c>
      <c r="E66" s="27">
        <f t="shared" si="3"/>
        <v>115257</v>
      </c>
      <c r="F66" s="27">
        <v>247589</v>
      </c>
      <c r="G66" s="27">
        <v>0</v>
      </c>
      <c r="H66" s="27">
        <v>118750</v>
      </c>
      <c r="I66" s="27">
        <v>-13582</v>
      </c>
      <c r="J66" s="27">
        <v>16469</v>
      </c>
      <c r="K66" s="27">
        <v>0</v>
      </c>
    </row>
    <row r="67" spans="1:11" s="25" customFormat="1" ht="12.75">
      <c r="A67" s="44" t="s">
        <v>79</v>
      </c>
      <c r="B67" s="27">
        <v>20000000</v>
      </c>
      <c r="C67" s="27">
        <v>11880000</v>
      </c>
      <c r="D67" s="27">
        <v>19165000</v>
      </c>
      <c r="E67" s="27">
        <f t="shared" si="3"/>
        <v>11384010</v>
      </c>
      <c r="F67" s="27">
        <v>12760000</v>
      </c>
      <c r="G67" s="27">
        <v>0</v>
      </c>
      <c r="H67" s="27">
        <v>504340</v>
      </c>
      <c r="I67" s="27">
        <v>-871650</v>
      </c>
      <c r="J67" s="27">
        <v>355194</v>
      </c>
      <c r="K67" s="27">
        <v>0</v>
      </c>
    </row>
    <row r="68" spans="1:11" s="25" customFormat="1" ht="12.75">
      <c r="A68" s="43" t="s">
        <v>39</v>
      </c>
      <c r="B68" s="27">
        <v>14698832</v>
      </c>
      <c r="C68" s="27">
        <v>8731107</v>
      </c>
      <c r="D68" s="27">
        <v>11906043</v>
      </c>
      <c r="E68" s="27">
        <f t="shared" si="3"/>
        <v>7072189</v>
      </c>
      <c r="F68" s="27">
        <v>3137725</v>
      </c>
      <c r="G68" s="27">
        <v>4264531</v>
      </c>
      <c r="H68" s="27">
        <v>0</v>
      </c>
      <c r="I68" s="27">
        <v>-330067</v>
      </c>
      <c r="J68" s="27">
        <v>118707</v>
      </c>
      <c r="K68" s="27">
        <v>1658917</v>
      </c>
    </row>
    <row r="69" spans="1:11" s="25" customFormat="1" ht="12.75">
      <c r="A69" s="44" t="s">
        <v>80</v>
      </c>
      <c r="B69" s="27">
        <v>7950000</v>
      </c>
      <c r="C69" s="27">
        <v>4722300</v>
      </c>
      <c r="D69" s="27">
        <v>3939766</v>
      </c>
      <c r="E69" s="27">
        <f t="shared" si="3"/>
        <v>2340222</v>
      </c>
      <c r="F69" s="27">
        <v>490170</v>
      </c>
      <c r="G69" s="27">
        <v>2138990</v>
      </c>
      <c r="H69" s="27">
        <v>124025</v>
      </c>
      <c r="I69" s="27">
        <v>-164913</v>
      </c>
      <c r="J69" s="27">
        <v>46955</v>
      </c>
      <c r="K69" s="27">
        <v>2260309</v>
      </c>
    </row>
    <row r="70" spans="1:11" s="25" customFormat="1" ht="25.5">
      <c r="A70" s="43" t="s">
        <v>81</v>
      </c>
      <c r="B70" s="27">
        <v>40410000</v>
      </c>
      <c r="C70" s="27">
        <v>24003540</v>
      </c>
      <c r="D70" s="27">
        <v>40410000</v>
      </c>
      <c r="E70" s="27">
        <f t="shared" si="3"/>
        <v>24003540</v>
      </c>
      <c r="F70" s="27">
        <v>25781580</v>
      </c>
      <c r="G70" s="27">
        <v>0</v>
      </c>
      <c r="H70" s="27">
        <v>0</v>
      </c>
      <c r="I70" s="27">
        <v>-1778040</v>
      </c>
      <c r="J70" s="27">
        <v>813515</v>
      </c>
      <c r="K70" s="27">
        <v>0</v>
      </c>
    </row>
    <row r="71" spans="1:11" s="25" customFormat="1" ht="25.5">
      <c r="A71" s="44" t="s">
        <v>82</v>
      </c>
      <c r="B71" s="27">
        <v>2220000</v>
      </c>
      <c r="C71" s="27">
        <v>1318680</v>
      </c>
      <c r="D71" s="27">
        <v>184428</v>
      </c>
      <c r="E71" s="27">
        <f t="shared" si="3"/>
        <v>109551</v>
      </c>
      <c r="F71" s="27">
        <v>14164</v>
      </c>
      <c r="G71" s="27">
        <v>98029</v>
      </c>
      <c r="H71" s="27">
        <v>0</v>
      </c>
      <c r="I71" s="27">
        <v>-2642</v>
      </c>
      <c r="J71" s="27">
        <v>8178</v>
      </c>
      <c r="K71" s="27">
        <v>1209130</v>
      </c>
    </row>
    <row r="72" spans="1:11" s="25" customFormat="1" ht="12.75">
      <c r="A72" s="43" t="s">
        <v>92</v>
      </c>
      <c r="B72" s="27">
        <v>2030000</v>
      </c>
      <c r="C72" s="27">
        <v>1205820</v>
      </c>
      <c r="D72" s="27">
        <v>20300</v>
      </c>
      <c r="E72" s="27">
        <f t="shared" si="3"/>
        <v>12058</v>
      </c>
      <c r="F72" s="27">
        <v>0</v>
      </c>
      <c r="G72" s="27">
        <v>12200</v>
      </c>
      <c r="H72" s="27">
        <v>0</v>
      </c>
      <c r="I72" s="27">
        <v>-142</v>
      </c>
      <c r="J72" s="27">
        <v>12200</v>
      </c>
      <c r="K72" s="27">
        <v>1193762</v>
      </c>
    </row>
    <row r="73" spans="1:11" s="25" customFormat="1" ht="25.5">
      <c r="A73" s="43" t="s">
        <v>93</v>
      </c>
      <c r="B73" s="27">
        <v>20210000</v>
      </c>
      <c r="C73" s="27">
        <v>12004740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12004740</v>
      </c>
    </row>
    <row r="74" spans="1:11" s="25" customFormat="1" ht="11.25" customHeight="1">
      <c r="A74" s="28" t="s">
        <v>83</v>
      </c>
      <c r="B74" s="29">
        <f>SUM(B41:B73)</f>
        <v>288082338</v>
      </c>
      <c r="C74" s="29">
        <f aca="true" t="shared" si="4" ref="C74:K74">SUM(C41:C73)</f>
        <v>171120906</v>
      </c>
      <c r="D74" s="29">
        <f t="shared" si="4"/>
        <v>203452442</v>
      </c>
      <c r="E74" s="29">
        <f t="shared" si="4"/>
        <v>120850750</v>
      </c>
      <c r="F74" s="29">
        <f t="shared" si="4"/>
        <v>131878643</v>
      </c>
      <c r="G74" s="29">
        <f t="shared" si="4"/>
        <v>6762545</v>
      </c>
      <c r="H74" s="29">
        <f t="shared" si="4"/>
        <v>8773784</v>
      </c>
      <c r="I74" s="29">
        <f t="shared" si="4"/>
        <v>-9016654</v>
      </c>
      <c r="J74" s="29">
        <f t="shared" si="4"/>
        <v>4789193</v>
      </c>
      <c r="K74" s="29">
        <f t="shared" si="4"/>
        <v>18326858</v>
      </c>
    </row>
    <row r="75" spans="1:11" s="25" customFormat="1" ht="12.75">
      <c r="A75" s="23" t="s">
        <v>84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s="25" customFormat="1" ht="12.75">
      <c r="A76" s="31" t="s">
        <v>85</v>
      </c>
      <c r="B76" s="27">
        <v>22875000</v>
      </c>
      <c r="C76" s="27">
        <v>18293138</v>
      </c>
      <c r="D76" s="27">
        <v>3812500</v>
      </c>
      <c r="E76" s="27">
        <f>F76+G76-H76+I76</f>
        <v>3048856</v>
      </c>
      <c r="F76" s="27">
        <v>6097712</v>
      </c>
      <c r="G76" s="27">
        <v>0</v>
      </c>
      <c r="H76" s="27">
        <v>3048856</v>
      </c>
      <c r="I76" s="27">
        <v>0</v>
      </c>
      <c r="J76" s="27">
        <v>167003</v>
      </c>
      <c r="K76" s="27">
        <v>0</v>
      </c>
    </row>
    <row r="77" spans="1:11" s="25" customFormat="1" ht="12.75">
      <c r="A77" s="31" t="s">
        <v>86</v>
      </c>
      <c r="B77" s="27">
        <v>22875000</v>
      </c>
      <c r="C77" s="27">
        <v>18293138</v>
      </c>
      <c r="D77" s="27">
        <v>7625000</v>
      </c>
      <c r="E77" s="27">
        <f>F77+G77-H77+I77</f>
        <v>6097713</v>
      </c>
      <c r="F77" s="27">
        <v>9146569</v>
      </c>
      <c r="G77" s="27">
        <v>0</v>
      </c>
      <c r="H77" s="27">
        <v>3048856</v>
      </c>
      <c r="I77" s="27">
        <v>0</v>
      </c>
      <c r="J77" s="27">
        <v>215091</v>
      </c>
      <c r="K77" s="27">
        <v>0</v>
      </c>
    </row>
    <row r="78" spans="1:11" s="25" customFormat="1" ht="12.75">
      <c r="A78" s="28" t="s">
        <v>87</v>
      </c>
      <c r="B78" s="29">
        <f aca="true" t="shared" si="5" ref="B78:J78">SUM(B76:B77)</f>
        <v>45750000</v>
      </c>
      <c r="C78" s="29">
        <f t="shared" si="5"/>
        <v>36586276</v>
      </c>
      <c r="D78" s="29">
        <f t="shared" si="5"/>
        <v>11437500</v>
      </c>
      <c r="E78" s="29">
        <f t="shared" si="5"/>
        <v>9146569</v>
      </c>
      <c r="F78" s="29">
        <f t="shared" si="5"/>
        <v>15244281</v>
      </c>
      <c r="G78" s="29">
        <v>0</v>
      </c>
      <c r="H78" s="29">
        <f t="shared" si="5"/>
        <v>6097712</v>
      </c>
      <c r="I78" s="29">
        <v>0</v>
      </c>
      <c r="J78" s="29">
        <f t="shared" si="5"/>
        <v>382094</v>
      </c>
      <c r="K78" s="29">
        <v>0</v>
      </c>
    </row>
    <row r="79" spans="1:11" s="25" customFormat="1" ht="15.75" customHeight="1">
      <c r="A79" s="28" t="s">
        <v>88</v>
      </c>
      <c r="B79" s="33" t="s">
        <v>89</v>
      </c>
      <c r="C79" s="29">
        <f>C12+C31+C16+C35+C39+C74+C78</f>
        <v>605157421</v>
      </c>
      <c r="D79" s="33" t="s">
        <v>89</v>
      </c>
      <c r="E79" s="29">
        <f aca="true" t="shared" si="6" ref="E79:K79">E12+E31+E16+E35+E39+E74+E78</f>
        <v>464532563</v>
      </c>
      <c r="F79" s="29">
        <f t="shared" si="6"/>
        <v>456936218</v>
      </c>
      <c r="G79" s="29">
        <f t="shared" si="6"/>
        <v>12627155</v>
      </c>
      <c r="H79" s="29">
        <f t="shared" si="6"/>
        <v>21769083</v>
      </c>
      <c r="I79" s="29">
        <f t="shared" si="6"/>
        <v>16738273</v>
      </c>
      <c r="J79" s="29">
        <f t="shared" si="6"/>
        <v>23204808</v>
      </c>
      <c r="K79" s="29">
        <f t="shared" si="6"/>
        <v>61513789</v>
      </c>
    </row>
    <row r="80" s="25" customFormat="1" ht="15.75">
      <c r="A80" s="34" t="s">
        <v>96</v>
      </c>
    </row>
    <row r="81" s="25" customFormat="1" ht="15.75">
      <c r="A81" s="34" t="s">
        <v>97</v>
      </c>
    </row>
  </sheetData>
  <printOptions horizontalCentered="1"/>
  <pageMargins left="0" right="0" top="0.984251968503937" bottom="0.51" header="0.5118110236220472" footer="0.2755905511811024"/>
  <pageSetup firstPageNumber="121" useFirstPageNumber="1" horizontalDpi="600" verticalDpi="600" orientation="landscape" paperSize="9" scale="99" r:id="rId1"/>
  <headerFooter alignWithMargins="0">
    <oddFooter>&amp;R&amp;P</oddFooter>
  </headerFooter>
  <rowBreaks count="2" manualBreakCount="2">
    <brk id="35" max="10" man="1"/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Irēna Šuksta</dc:creator>
  <cp:keywords/>
  <dc:description>Irena.Suksta@kase.gov.lv, 7094210</dc:description>
  <cp:lastModifiedBy>SilvijaL</cp:lastModifiedBy>
  <cp:lastPrinted>2003-06-28T16:35:30Z</cp:lastPrinted>
  <dcterms:created xsi:type="dcterms:W3CDTF">2003-01-23T08:50:23Z</dcterms:created>
  <dcterms:modified xsi:type="dcterms:W3CDTF">2003-06-27T13:20:54Z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