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800" activeTab="0"/>
  </bookViews>
  <sheets>
    <sheet name="Pamatbudzets_2010" sheetId="1" r:id="rId1"/>
  </sheets>
  <definedNames>
    <definedName name="_xlnm.Print_Titles" localSheetId="0">'Pamatbudzets_2010'!$4:$6</definedName>
  </definedNames>
  <calcPr fullCalcOnLoad="1"/>
</workbook>
</file>

<file path=xl/sharedStrings.xml><?xml version="1.0" encoding="utf-8"?>
<sst xmlns="http://schemas.openxmlformats.org/spreadsheetml/2006/main" count="142" uniqueCount="142">
  <si>
    <t>Pārskats par pašvaldību pamatbudžeta ieņēmumiem un izdevumiem 2010.gadā</t>
  </si>
  <si>
    <t>(latos)</t>
  </si>
  <si>
    <t>Pašvaldības nosaukums</t>
  </si>
  <si>
    <t>Nodokļu ieņēmumi</t>
  </si>
  <si>
    <t>Nenodokļu ieņēmumi</t>
  </si>
  <si>
    <t>Maksas pakalpojumi un citi pašu ieņēmumi</t>
  </si>
  <si>
    <t>Ārvalstu finanšu palīdzība</t>
  </si>
  <si>
    <t>Transferti</t>
  </si>
  <si>
    <t>Kopā ieņēmumi (1.+2.+3.+4.+5.)</t>
  </si>
  <si>
    <t>Uzturēšanas izdevumi</t>
  </si>
  <si>
    <t>Kapitālie izdevumi</t>
  </si>
  <si>
    <t>Pārējie izdevumi, kas veidojas pēc uzkrāšanas principa un nav klasificēti iepriekš</t>
  </si>
  <si>
    <t>Kopā izdevumi (7.+ 8.+9.)</t>
  </si>
  <si>
    <t>Ieņēmumu pārsniegums, deficīts (6. - 10.)</t>
  </si>
  <si>
    <t>Finansēšana (13.+14.+15+.16.+17.)</t>
  </si>
  <si>
    <t>Naudas līdzekļi un noguldījumi</t>
  </si>
  <si>
    <t>Iegādātie parāda vērtspapīri, izņemot atvasinātos finanšu instrumentus</t>
  </si>
  <si>
    <t>Aizdevumi</t>
  </si>
  <si>
    <t>Aizņēmumi</t>
  </si>
  <si>
    <t>Akcijas un cita līdzdalība komersantu pašu kapitālā</t>
  </si>
  <si>
    <t>A</t>
  </si>
  <si>
    <t>Rīga</t>
  </si>
  <si>
    <t>Valmiera</t>
  </si>
  <si>
    <t xml:space="preserve">Pilsētas kopā </t>
  </si>
  <si>
    <t>Aizkraukles novads</t>
  </si>
  <si>
    <t>Aknīstes novads</t>
  </si>
  <si>
    <t>Alojas novads</t>
  </si>
  <si>
    <t>Alsungas novads</t>
  </si>
  <si>
    <t>Auces novads</t>
  </si>
  <si>
    <t>Ādažu novads</t>
  </si>
  <si>
    <t>Baldones novads</t>
  </si>
  <si>
    <t>Beverīnas novads</t>
  </si>
  <si>
    <t>Brocēnu novads</t>
  </si>
  <si>
    <t>Burtnieku novads</t>
  </si>
  <si>
    <t>Ciblas novads</t>
  </si>
  <si>
    <t>Ērgļu novads</t>
  </si>
  <si>
    <t>Garkalnes novads</t>
  </si>
  <si>
    <t>Ilūkstes novads</t>
  </si>
  <si>
    <t>Jaunpiebalgas novads</t>
  </si>
  <si>
    <t>Jaunpils novads</t>
  </si>
  <si>
    <t>Jelgavas novads</t>
  </si>
  <si>
    <t>Kārsavas novads</t>
  </si>
  <si>
    <t>Kocēnu novads</t>
  </si>
  <si>
    <t xml:space="preserve">Krimuldas novads </t>
  </si>
  <si>
    <t>Ķeguma novads</t>
  </si>
  <si>
    <t>Līgatnes novads</t>
  </si>
  <si>
    <t>Ludzas novads</t>
  </si>
  <si>
    <t>Mazsalacas novads</t>
  </si>
  <si>
    <t>Mārupes novads</t>
  </si>
  <si>
    <t>Naukšēnu novads</t>
  </si>
  <si>
    <t>Neretas novads</t>
  </si>
  <si>
    <t>Nīcas novads</t>
  </si>
  <si>
    <t>Olaines novads</t>
  </si>
  <si>
    <t>Ozolnieku novads</t>
  </si>
  <si>
    <t>Pļaviņu novads</t>
  </si>
  <si>
    <t>Preiļu novads</t>
  </si>
  <si>
    <t>Riebiņu novads</t>
  </si>
  <si>
    <t>Ropažu novads</t>
  </si>
  <si>
    <t>Rugāju novads</t>
  </si>
  <si>
    <t>Rūjienas novads</t>
  </si>
  <si>
    <t>Salaspils novads</t>
  </si>
  <si>
    <t>Siguldas novads</t>
  </si>
  <si>
    <t>Skrīveru novads</t>
  </si>
  <si>
    <t>Valkas novads</t>
  </si>
  <si>
    <t>Varakļānu novads</t>
  </si>
  <si>
    <t>Vārkavas novads</t>
  </si>
  <si>
    <t>Vecpiebalgas novads</t>
  </si>
  <si>
    <t>Viesītes novads</t>
  </si>
  <si>
    <t>Viļānu novads</t>
  </si>
  <si>
    <t>Zilupes novads</t>
  </si>
  <si>
    <t xml:space="preserve">Novadi kopā </t>
  </si>
  <si>
    <t xml:space="preserve">Pašvaldības kopā 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</si>
  <si>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</si>
  <si>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</si>
  <si>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</si>
  <si>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</si>
  <si>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</si>
  <si>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Rēzekne </t>
  </si>
  <si>
    <t xml:space="preserve">Ventspils </t>
  </si>
  <si>
    <t xml:space="preserve">Aglonas novads </t>
  </si>
  <si>
    <t xml:space="preserve">Aizputes novads </t>
  </si>
  <si>
    <t xml:space="preserve">Alūksnes novads </t>
  </si>
  <si>
    <t xml:space="preserve">Amatas novads </t>
  </si>
  <si>
    <t xml:space="preserve">Apes novads </t>
  </si>
  <si>
    <t xml:space="preserve">Babītes novads </t>
  </si>
  <si>
    <t xml:space="preserve">Baltinavas novads </t>
  </si>
  <si>
    <t xml:space="preserve">Balvu novads </t>
  </si>
  <si>
    <t xml:space="preserve">Bauskas novads </t>
  </si>
  <si>
    <t xml:space="preserve">Carnikavas novads </t>
  </si>
  <si>
    <t xml:space="preserve">Cesvaines novads </t>
  </si>
  <si>
    <t xml:space="preserve">Cēsu novads </t>
  </si>
  <si>
    <t xml:space="preserve">Dagdas novads </t>
  </si>
  <si>
    <t xml:space="preserve">Daugavpils novads </t>
  </si>
  <si>
    <t xml:space="preserve">Dobeles novads </t>
  </si>
  <si>
    <t xml:space="preserve">Dundagas novads </t>
  </si>
  <si>
    <t xml:space="preserve">Durbes novads </t>
  </si>
  <si>
    <t xml:space="preserve">Engures novads </t>
  </si>
  <si>
    <t xml:space="preserve">Grobiņas novads </t>
  </si>
  <si>
    <t xml:space="preserve">Gulbenes novads </t>
  </si>
  <si>
    <t xml:space="preserve">Iecavas novads </t>
  </si>
  <si>
    <t xml:space="preserve">Ikšķiles novads </t>
  </si>
  <si>
    <t xml:space="preserve">Inčukalna novads </t>
  </si>
  <si>
    <t xml:space="preserve">Jaunjelgavas novads </t>
  </si>
  <si>
    <t xml:space="preserve">Jēkabpils novads </t>
  </si>
  <si>
    <t xml:space="preserve">Kandavas novads </t>
  </si>
  <si>
    <t xml:space="preserve">Kokneses novads </t>
  </si>
  <si>
    <t xml:space="preserve">Krāslavas novads </t>
  </si>
  <si>
    <t xml:space="preserve">Krustpils novads </t>
  </si>
  <si>
    <t xml:space="preserve">Kuldīgas novads </t>
  </si>
  <si>
    <t xml:space="preserve">Ķekavas novads </t>
  </si>
  <si>
    <t xml:space="preserve">Lielvārdes novads </t>
  </si>
  <si>
    <t xml:space="preserve">Limbažu novads </t>
  </si>
  <si>
    <t xml:space="preserve">Līvānu novads </t>
  </si>
  <si>
    <t xml:space="preserve">Lubānas novads </t>
  </si>
  <si>
    <t xml:space="preserve">Madonas novads </t>
  </si>
  <si>
    <t xml:space="preserve">Mālpils novads </t>
  </si>
  <si>
    <t xml:space="preserve">Ogres novads </t>
  </si>
  <si>
    <t xml:space="preserve">Pārgaujas novads </t>
  </si>
  <si>
    <t xml:space="preserve">Pāvilostas novads </t>
  </si>
  <si>
    <t xml:space="preserve">Priekules novads  </t>
  </si>
  <si>
    <t xml:space="preserve">Priekuļu novads </t>
  </si>
  <si>
    <t xml:space="preserve">Raunas novads </t>
  </si>
  <si>
    <t xml:space="preserve">Rēzeknes novads </t>
  </si>
  <si>
    <t xml:space="preserve">Rojas novads </t>
  </si>
  <si>
    <t xml:space="preserve">Rucavas novads </t>
  </si>
  <si>
    <t xml:space="preserve">Rundāles novads </t>
  </si>
  <si>
    <t xml:space="preserve">Salacgrīvas novads </t>
  </si>
  <si>
    <t xml:space="preserve">Salas novads </t>
  </si>
  <si>
    <t xml:space="preserve">Saldus novads </t>
  </si>
  <si>
    <t xml:space="preserve">Saulkrastu novads </t>
  </si>
  <si>
    <t xml:space="preserve">Sējas novads 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</si>
  <si>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</si>
  <si>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</si>
  <si>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</si>
  <si>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</si>
  <si>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</si>
  <si>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</si>
  <si>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</si>
  <si>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</si>
  <si>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 xml:space="preserve">Vecumnieku novads </t>
  </si>
  <si>
    <t xml:space="preserve">Ventspils novads </t>
  </si>
  <si>
    <t xml:space="preserve">Viļakas novads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</si>
</sst>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b/>
      <sz val="13.5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Times New Roman"/>
      <family val="1"/>
    </font>
    <font>
      <b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3" fontId="41" fillId="0" borderId="0" xfId="0" applyNumberFormat="1" applyFont="1" applyAlignment="1">
      <alignment horizontal="right" vertical="top" wrapText="1"/>
    </xf>
    <xf numFmtId="3" fontId="44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3" fillId="0" borderId="0" xfId="0" applyNumberFormat="1" applyFont="1" applyAlignment="1">
      <alignment horizontal="right" vertical="top" wrapText="1"/>
    </xf>
    <xf numFmtId="3" fontId="46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showGridLines="0" tabSelected="1" workbookViewId="0" topLeftCell="A1">
      <selection activeCell="B139" sqref="B139"/>
    </sheetView>
  </sheetViews>
  <sheetFormatPr defaultColWidth="9.140625" defaultRowHeight="12.75"/>
  <cols>
    <col min="1" max="1" width="24.421875" style="0" customWidth="1"/>
    <col min="2" max="6" width="13.8515625" style="0" customWidth="1"/>
    <col min="7" max="7" width="12.57421875" style="0" customWidth="1"/>
    <col min="8" max="18" width="13.8515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75">
      <c r="A2" s="2"/>
    </row>
    <row r="3" spans="1:18" ht="21.7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</v>
      </c>
    </row>
    <row r="5" spans="1:18" ht="76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6" t="s">
        <v>8</v>
      </c>
      <c r="H5" s="4" t="s">
        <v>9</v>
      </c>
      <c r="I5" s="4" t="s">
        <v>10</v>
      </c>
      <c r="J5" s="4" t="s">
        <v>11</v>
      </c>
      <c r="K5" s="6" t="s">
        <v>12</v>
      </c>
      <c r="L5" s="6" t="s">
        <v>13</v>
      </c>
      <c r="M5" s="6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12.75">
      <c r="A6" s="4" t="s">
        <v>20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6">
        <v>6</v>
      </c>
      <c r="H6" s="4">
        <v>7</v>
      </c>
      <c r="I6" s="4">
        <v>8</v>
      </c>
      <c r="J6" s="4">
        <v>9</v>
      </c>
      <c r="K6" s="6">
        <v>10</v>
      </c>
      <c r="L6" s="6">
        <v>11</v>
      </c>
      <c r="M6" s="6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1:18" ht="12.75">
      <c r="A7" s="1" t="s">
        <v>72</v>
      </c>
      <c r="B7" s="7">
        <v>22725812</v>
      </c>
      <c r="C7" s="7">
        <v>584647</v>
      </c>
      <c r="D7" s="7">
        <v>2275107</v>
      </c>
      <c r="E7" s="7">
        <v>115988</v>
      </c>
      <c r="F7" s="7">
        <v>31757512</v>
      </c>
      <c r="G7" s="8">
        <f>SUM(B7:F7)</f>
        <v>57459066</v>
      </c>
      <c r="H7" s="7">
        <v>37295596</v>
      </c>
      <c r="I7" s="7">
        <v>17140988</v>
      </c>
      <c r="J7" s="7">
        <v>0</v>
      </c>
      <c r="K7" s="8">
        <f>SUM(H7:J7)</f>
        <v>54436584</v>
      </c>
      <c r="L7" s="8">
        <f>G7-K7</f>
        <v>3022482</v>
      </c>
      <c r="M7" s="8">
        <f>N7+O7+P7+Q7+R7</f>
        <v>-3022482</v>
      </c>
      <c r="N7" s="7">
        <v>-5153166</v>
      </c>
      <c r="O7" s="7">
        <v>0</v>
      </c>
      <c r="P7" s="7">
        <v>0</v>
      </c>
      <c r="Q7" s="7">
        <v>2291716</v>
      </c>
      <c r="R7" s="7">
        <v>-161032</v>
      </c>
    </row>
    <row r="8" spans="1:18" ht="12.75">
      <c r="A8" s="1" t="s">
        <v>73</v>
      </c>
      <c r="B8" s="7">
        <v>21871354</v>
      </c>
      <c r="C8" s="7">
        <v>251423</v>
      </c>
      <c r="D8" s="7">
        <v>1058093</v>
      </c>
      <c r="E8" s="7">
        <v>10222</v>
      </c>
      <c r="F8" s="7">
        <v>16907324</v>
      </c>
      <c r="G8" s="8">
        <f aca="true" t="shared" si="0" ref="G8:G15">SUM(B8:F8)</f>
        <v>40098416</v>
      </c>
      <c r="H8" s="7">
        <v>28668276</v>
      </c>
      <c r="I8" s="7">
        <v>8562234</v>
      </c>
      <c r="J8" s="7">
        <v>0</v>
      </c>
      <c r="K8" s="8">
        <f aca="true" t="shared" si="1" ref="K8:K15">SUM(H8:J8)</f>
        <v>37230510</v>
      </c>
      <c r="L8" s="8">
        <f aca="true" t="shared" si="2" ref="L8:L15">G8-K8</f>
        <v>2867906</v>
      </c>
      <c r="M8" s="8">
        <f aca="true" t="shared" si="3" ref="M8:M15">N8+O8+P8+Q8+R8</f>
        <v>-2867906</v>
      </c>
      <c r="N8" s="7">
        <v>-5875454</v>
      </c>
      <c r="O8" s="7">
        <v>0</v>
      </c>
      <c r="P8" s="7">
        <v>2217</v>
      </c>
      <c r="Q8" s="7">
        <v>3063831</v>
      </c>
      <c r="R8" s="7">
        <v>-58500</v>
      </c>
    </row>
    <row r="9" spans="1:18" ht="12.75">
      <c r="A9" s="1" t="s">
        <v>74</v>
      </c>
      <c r="B9" s="7">
        <v>6559442</v>
      </c>
      <c r="C9" s="7">
        <v>156939</v>
      </c>
      <c r="D9" s="7">
        <v>312556</v>
      </c>
      <c r="E9" s="7">
        <v>0</v>
      </c>
      <c r="F9" s="7">
        <v>9930377</v>
      </c>
      <c r="G9" s="8">
        <f t="shared" si="0"/>
        <v>16959314</v>
      </c>
      <c r="H9" s="7">
        <v>10521861</v>
      </c>
      <c r="I9" s="7">
        <v>3165066</v>
      </c>
      <c r="J9" s="7">
        <v>0</v>
      </c>
      <c r="K9" s="8">
        <f t="shared" si="1"/>
        <v>13686927</v>
      </c>
      <c r="L9" s="8">
        <f t="shared" si="2"/>
        <v>3272387</v>
      </c>
      <c r="M9" s="8">
        <f t="shared" si="3"/>
        <v>-3272387</v>
      </c>
      <c r="N9" s="7">
        <v>-4832411</v>
      </c>
      <c r="O9" s="7">
        <v>0</v>
      </c>
      <c r="P9" s="7">
        <v>0</v>
      </c>
      <c r="Q9" s="7">
        <v>1560024</v>
      </c>
      <c r="R9" s="7">
        <v>0</v>
      </c>
    </row>
    <row r="10" spans="1:18" ht="12.75">
      <c r="A10" s="1" t="s">
        <v>75</v>
      </c>
      <c r="B10" s="7">
        <v>24779996</v>
      </c>
      <c r="C10" s="7">
        <v>1978349</v>
      </c>
      <c r="D10" s="7">
        <v>1086281</v>
      </c>
      <c r="E10" s="7">
        <v>52579</v>
      </c>
      <c r="F10" s="7">
        <v>5871504</v>
      </c>
      <c r="G10" s="8">
        <f t="shared" si="0"/>
        <v>33768709</v>
      </c>
      <c r="H10" s="7">
        <v>24669710</v>
      </c>
      <c r="I10" s="7">
        <v>2249801</v>
      </c>
      <c r="J10" s="7">
        <v>0</v>
      </c>
      <c r="K10" s="8">
        <f t="shared" si="1"/>
        <v>26919511</v>
      </c>
      <c r="L10" s="8">
        <f t="shared" si="2"/>
        <v>6849198</v>
      </c>
      <c r="M10" s="8">
        <f t="shared" si="3"/>
        <v>-6849198</v>
      </c>
      <c r="N10" s="7">
        <v>-2597248</v>
      </c>
      <c r="O10" s="7">
        <v>0</v>
      </c>
      <c r="P10" s="7">
        <v>10351</v>
      </c>
      <c r="Q10" s="7">
        <v>-4262301</v>
      </c>
      <c r="R10" s="7">
        <v>0</v>
      </c>
    </row>
    <row r="11" spans="1:18" ht="12.75">
      <c r="A11" s="1" t="s">
        <v>76</v>
      </c>
      <c r="B11" s="7">
        <v>23819491</v>
      </c>
      <c r="C11" s="7">
        <v>487708</v>
      </c>
      <c r="D11" s="7">
        <v>1313687</v>
      </c>
      <c r="E11" s="7">
        <v>0</v>
      </c>
      <c r="F11" s="7">
        <v>15518962</v>
      </c>
      <c r="G11" s="8">
        <f t="shared" si="0"/>
        <v>41139848</v>
      </c>
      <c r="H11" s="7">
        <v>28789751</v>
      </c>
      <c r="I11" s="7">
        <v>9066039</v>
      </c>
      <c r="J11" s="7">
        <v>6278</v>
      </c>
      <c r="K11" s="8">
        <f t="shared" si="1"/>
        <v>37862068</v>
      </c>
      <c r="L11" s="8">
        <f t="shared" si="2"/>
        <v>3277780</v>
      </c>
      <c r="M11" s="8">
        <f t="shared" si="3"/>
        <v>-3277780</v>
      </c>
      <c r="N11" s="7">
        <v>-3533366</v>
      </c>
      <c r="O11" s="7">
        <v>0</v>
      </c>
      <c r="P11" s="7">
        <v>0</v>
      </c>
      <c r="Q11" s="7">
        <v>667586</v>
      </c>
      <c r="R11" s="7">
        <v>-412000</v>
      </c>
    </row>
    <row r="12" spans="1:18" ht="12.75">
      <c r="A12" s="1" t="s">
        <v>77</v>
      </c>
      <c r="B12" s="7">
        <v>8901953</v>
      </c>
      <c r="C12" s="7">
        <v>110265</v>
      </c>
      <c r="D12" s="7">
        <v>1104372</v>
      </c>
      <c r="E12" s="7">
        <v>0</v>
      </c>
      <c r="F12" s="7">
        <v>14354562</v>
      </c>
      <c r="G12" s="8">
        <f t="shared" si="0"/>
        <v>24471152</v>
      </c>
      <c r="H12" s="7">
        <v>15080799</v>
      </c>
      <c r="I12" s="7">
        <v>6912917</v>
      </c>
      <c r="J12" s="7">
        <v>1390</v>
      </c>
      <c r="K12" s="8">
        <f t="shared" si="1"/>
        <v>21995106</v>
      </c>
      <c r="L12" s="8">
        <f t="shared" si="2"/>
        <v>2476046</v>
      </c>
      <c r="M12" s="8">
        <f t="shared" si="3"/>
        <v>-2476046</v>
      </c>
      <c r="N12" s="7">
        <v>-3758163</v>
      </c>
      <c r="O12" s="7">
        <v>0</v>
      </c>
      <c r="P12" s="7">
        <v>0</v>
      </c>
      <c r="Q12" s="7">
        <v>1289473</v>
      </c>
      <c r="R12" s="7">
        <v>-7356</v>
      </c>
    </row>
    <row r="13" spans="1:18" ht="12.75">
      <c r="A13" s="1" t="s">
        <v>21</v>
      </c>
      <c r="B13" s="7">
        <v>309334293</v>
      </c>
      <c r="C13" s="7">
        <v>18219056</v>
      </c>
      <c r="D13" s="7">
        <v>23024204</v>
      </c>
      <c r="E13" s="7">
        <v>0</v>
      </c>
      <c r="F13" s="7">
        <v>83831658</v>
      </c>
      <c r="G13" s="8">
        <f t="shared" si="0"/>
        <v>434409211</v>
      </c>
      <c r="H13" s="7">
        <v>347453440</v>
      </c>
      <c r="I13" s="7">
        <f>64022491-3555536</f>
        <v>60466955</v>
      </c>
      <c r="J13" s="7">
        <f>3147766-3120581</f>
        <v>27185</v>
      </c>
      <c r="K13" s="8">
        <f t="shared" si="1"/>
        <v>407947580</v>
      </c>
      <c r="L13" s="8">
        <f t="shared" si="2"/>
        <v>26461631</v>
      </c>
      <c r="M13" s="8">
        <f t="shared" si="3"/>
        <v>-26461631</v>
      </c>
      <c r="N13" s="7">
        <v>-27932605</v>
      </c>
      <c r="O13" s="7">
        <v>0</v>
      </c>
      <c r="P13" s="7">
        <v>726319</v>
      </c>
      <c r="Q13" s="7">
        <f>7420772-3555536</f>
        <v>3865236</v>
      </c>
      <c r="R13" s="7">
        <f>0-3120581</f>
        <v>-3120581</v>
      </c>
    </row>
    <row r="14" spans="1:18" ht="12.75">
      <c r="A14" s="1" t="s">
        <v>22</v>
      </c>
      <c r="B14" s="7">
        <v>9683832</v>
      </c>
      <c r="C14" s="7">
        <v>42067</v>
      </c>
      <c r="D14" s="7">
        <v>1117062</v>
      </c>
      <c r="E14" s="7">
        <v>30626</v>
      </c>
      <c r="F14" s="7">
        <v>6406881</v>
      </c>
      <c r="G14" s="8">
        <f t="shared" si="0"/>
        <v>17280468</v>
      </c>
      <c r="H14" s="7">
        <v>14726484</v>
      </c>
      <c r="I14" s="7">
        <v>8589760</v>
      </c>
      <c r="J14" s="7">
        <v>3401</v>
      </c>
      <c r="K14" s="8">
        <f t="shared" si="1"/>
        <v>23319645</v>
      </c>
      <c r="L14" s="8">
        <f t="shared" si="2"/>
        <v>-6039177</v>
      </c>
      <c r="M14" s="8">
        <f t="shared" si="3"/>
        <v>6039177</v>
      </c>
      <c r="N14" s="7">
        <v>1192392</v>
      </c>
      <c r="O14" s="7">
        <v>0</v>
      </c>
      <c r="P14" s="7">
        <v>35786</v>
      </c>
      <c r="Q14" s="7">
        <v>4982362</v>
      </c>
      <c r="R14" s="7">
        <v>-171363</v>
      </c>
    </row>
    <row r="15" spans="1:18" ht="12.75">
      <c r="A15" s="1" t="s">
        <v>78</v>
      </c>
      <c r="B15" s="7">
        <v>16048140</v>
      </c>
      <c r="C15" s="7">
        <v>2143882</v>
      </c>
      <c r="D15" s="7">
        <v>2172044</v>
      </c>
      <c r="E15" s="7">
        <v>109445</v>
      </c>
      <c r="F15" s="7">
        <v>15524794</v>
      </c>
      <c r="G15" s="8">
        <f t="shared" si="0"/>
        <v>35998305</v>
      </c>
      <c r="H15" s="7">
        <v>20780806</v>
      </c>
      <c r="I15" s="7">
        <v>11751027</v>
      </c>
      <c r="J15" s="7">
        <v>137</v>
      </c>
      <c r="K15" s="8">
        <f t="shared" si="1"/>
        <v>32531970</v>
      </c>
      <c r="L15" s="8">
        <f t="shared" si="2"/>
        <v>3466335</v>
      </c>
      <c r="M15" s="8">
        <f t="shared" si="3"/>
        <v>-3466335</v>
      </c>
      <c r="N15" s="7">
        <v>-6815021</v>
      </c>
      <c r="O15" s="7">
        <v>0</v>
      </c>
      <c r="P15" s="7">
        <v>0</v>
      </c>
      <c r="Q15" s="7">
        <v>3348686</v>
      </c>
      <c r="R15" s="7">
        <v>0</v>
      </c>
    </row>
    <row r="16" spans="1:18" ht="12.75">
      <c r="A16" s="1"/>
      <c r="B16" s="9"/>
      <c r="C16" s="9"/>
      <c r="D16" s="9"/>
      <c r="E16" s="9"/>
      <c r="F16" s="9"/>
      <c r="G16" s="10"/>
      <c r="H16" s="9"/>
      <c r="I16" s="9"/>
      <c r="J16" s="9"/>
      <c r="K16" s="10"/>
      <c r="L16" s="10"/>
      <c r="M16" s="10"/>
      <c r="N16" s="9"/>
      <c r="O16" s="9"/>
      <c r="P16" s="9"/>
      <c r="Q16" s="9"/>
      <c r="R16" s="9"/>
    </row>
    <row r="17" spans="1:18" ht="12.75">
      <c r="A17" s="5" t="s">
        <v>23</v>
      </c>
      <c r="B17" s="11">
        <f aca="true" t="shared" si="4" ref="B17:R17">SUM(B7:B16)</f>
        <v>443724313</v>
      </c>
      <c r="C17" s="11">
        <f t="shared" si="4"/>
        <v>23974336</v>
      </c>
      <c r="D17" s="11">
        <f t="shared" si="4"/>
        <v>33463406</v>
      </c>
      <c r="E17" s="11">
        <f t="shared" si="4"/>
        <v>318860</v>
      </c>
      <c r="F17" s="11">
        <f t="shared" si="4"/>
        <v>200103574</v>
      </c>
      <c r="G17" s="12">
        <f t="shared" si="4"/>
        <v>701584489</v>
      </c>
      <c r="H17" s="11">
        <f t="shared" si="4"/>
        <v>527986723</v>
      </c>
      <c r="I17" s="11">
        <f t="shared" si="4"/>
        <v>127904787</v>
      </c>
      <c r="J17" s="11">
        <f t="shared" si="4"/>
        <v>38391</v>
      </c>
      <c r="K17" s="12">
        <f t="shared" si="4"/>
        <v>655929901</v>
      </c>
      <c r="L17" s="12">
        <f t="shared" si="4"/>
        <v>45654588</v>
      </c>
      <c r="M17" s="12">
        <f t="shared" si="4"/>
        <v>-45654588</v>
      </c>
      <c r="N17" s="11">
        <f t="shared" si="4"/>
        <v>-59305042</v>
      </c>
      <c r="O17" s="11">
        <f t="shared" si="4"/>
        <v>0</v>
      </c>
      <c r="P17" s="11">
        <f t="shared" si="4"/>
        <v>774673</v>
      </c>
      <c r="Q17" s="11">
        <f t="shared" si="4"/>
        <v>16806613</v>
      </c>
      <c r="R17" s="11">
        <f t="shared" si="4"/>
        <v>-3930832</v>
      </c>
    </row>
    <row r="18" spans="1:18" ht="15.75">
      <c r="A18" s="2"/>
      <c r="B18" s="9"/>
      <c r="C18" s="9"/>
      <c r="D18" s="9"/>
      <c r="E18" s="9"/>
      <c r="F18" s="9"/>
      <c r="G18" s="10"/>
      <c r="H18" s="9"/>
      <c r="I18" s="9"/>
      <c r="J18" s="9"/>
      <c r="K18" s="10"/>
      <c r="L18" s="10"/>
      <c r="M18" s="10"/>
      <c r="N18" s="9"/>
      <c r="O18" s="9"/>
      <c r="P18" s="9"/>
      <c r="Q18" s="9"/>
      <c r="R18" s="9"/>
    </row>
    <row r="19" spans="1:18" ht="12.75">
      <c r="A19" s="1" t="s">
        <v>79</v>
      </c>
      <c r="B19" s="7">
        <v>564085</v>
      </c>
      <c r="C19" s="7">
        <v>36344</v>
      </c>
      <c r="D19" s="7">
        <v>271453</v>
      </c>
      <c r="E19" s="7">
        <v>0</v>
      </c>
      <c r="F19" s="7">
        <v>2368452</v>
      </c>
      <c r="G19" s="8">
        <f>SUM(B19:F19)</f>
        <v>3240334</v>
      </c>
      <c r="H19" s="7">
        <v>2350029</v>
      </c>
      <c r="I19" s="7">
        <v>765798</v>
      </c>
      <c r="J19" s="7">
        <v>696</v>
      </c>
      <c r="K19" s="8">
        <f>SUM(H19:J19)</f>
        <v>3116523</v>
      </c>
      <c r="L19" s="8">
        <f>G19-K19</f>
        <v>123811</v>
      </c>
      <c r="M19" s="8">
        <f>N19+O19+P19+Q19+R19</f>
        <v>-123811</v>
      </c>
      <c r="N19" s="7">
        <v>-294035</v>
      </c>
      <c r="O19" s="7">
        <v>0</v>
      </c>
      <c r="P19" s="7">
        <v>0</v>
      </c>
      <c r="Q19" s="7">
        <v>170224</v>
      </c>
      <c r="R19" s="7">
        <v>0</v>
      </c>
    </row>
    <row r="20" spans="1:18" ht="12.75">
      <c r="A20" s="1" t="s">
        <v>24</v>
      </c>
      <c r="B20" s="7">
        <v>3572540</v>
      </c>
      <c r="C20" s="7">
        <v>18521</v>
      </c>
      <c r="D20" s="7">
        <v>251712</v>
      </c>
      <c r="E20" s="7">
        <v>0</v>
      </c>
      <c r="F20" s="7">
        <v>5795737</v>
      </c>
      <c r="G20" s="8">
        <f aca="true" t="shared" si="5" ref="G20:G83">SUM(B20:F20)</f>
        <v>9638510</v>
      </c>
      <c r="H20" s="7">
        <v>5272585</v>
      </c>
      <c r="I20" s="7">
        <v>2356424</v>
      </c>
      <c r="J20" s="7">
        <v>0</v>
      </c>
      <c r="K20" s="8">
        <f aca="true" t="shared" si="6" ref="K20:K83">SUM(H20:J20)</f>
        <v>7629009</v>
      </c>
      <c r="L20" s="8">
        <f aca="true" t="shared" si="7" ref="L20:L83">G20-K20</f>
        <v>2009501</v>
      </c>
      <c r="M20" s="8">
        <f aca="true" t="shared" si="8" ref="M20:M83">N20+O20+P20+Q20+R20</f>
        <v>-2009501</v>
      </c>
      <c r="N20" s="7">
        <v>-2172265</v>
      </c>
      <c r="O20" s="7">
        <v>0</v>
      </c>
      <c r="P20" s="7">
        <v>0</v>
      </c>
      <c r="Q20" s="7">
        <v>196864</v>
      </c>
      <c r="R20" s="7">
        <v>-34100</v>
      </c>
    </row>
    <row r="21" spans="1:18" ht="12.75">
      <c r="A21" s="1" t="s">
        <v>80</v>
      </c>
      <c r="B21" s="7">
        <v>2200977</v>
      </c>
      <c r="C21" s="7">
        <v>10034</v>
      </c>
      <c r="D21" s="7">
        <v>285165</v>
      </c>
      <c r="E21" s="7">
        <v>0</v>
      </c>
      <c r="F21" s="7">
        <v>3139697</v>
      </c>
      <c r="G21" s="8">
        <f t="shared" si="5"/>
        <v>5635873</v>
      </c>
      <c r="H21" s="7">
        <v>4519243</v>
      </c>
      <c r="I21" s="7">
        <v>1006048</v>
      </c>
      <c r="J21" s="7">
        <v>130</v>
      </c>
      <c r="K21" s="8">
        <f t="shared" si="6"/>
        <v>5525421</v>
      </c>
      <c r="L21" s="8">
        <f t="shared" si="7"/>
        <v>110452</v>
      </c>
      <c r="M21" s="8">
        <f t="shared" si="8"/>
        <v>-110452</v>
      </c>
      <c r="N21" s="7">
        <v>57750</v>
      </c>
      <c r="O21" s="7">
        <v>0</v>
      </c>
      <c r="P21" s="7">
        <v>0</v>
      </c>
      <c r="Q21" s="7">
        <v>7475</v>
      </c>
      <c r="R21" s="7">
        <v>-175677</v>
      </c>
    </row>
    <row r="22" spans="1:18" ht="12.75">
      <c r="A22" s="1" t="s">
        <v>25</v>
      </c>
      <c r="B22" s="7">
        <v>623813</v>
      </c>
      <c r="C22" s="7">
        <v>3723</v>
      </c>
      <c r="D22" s="7">
        <v>67337</v>
      </c>
      <c r="E22" s="7">
        <v>1754</v>
      </c>
      <c r="F22" s="7">
        <v>1155030</v>
      </c>
      <c r="G22" s="8">
        <f t="shared" si="5"/>
        <v>1851657</v>
      </c>
      <c r="H22" s="7">
        <v>1298297</v>
      </c>
      <c r="I22" s="7">
        <v>239133</v>
      </c>
      <c r="J22" s="7">
        <v>0</v>
      </c>
      <c r="K22" s="8">
        <f t="shared" si="6"/>
        <v>1537430</v>
      </c>
      <c r="L22" s="8">
        <f t="shared" si="7"/>
        <v>314227</v>
      </c>
      <c r="M22" s="8">
        <f t="shared" si="8"/>
        <v>-314227</v>
      </c>
      <c r="N22" s="7">
        <v>-395880</v>
      </c>
      <c r="O22" s="7">
        <v>0</v>
      </c>
      <c r="P22" s="7">
        <v>0</v>
      </c>
      <c r="Q22" s="7">
        <v>114678</v>
      </c>
      <c r="R22" s="7">
        <v>-33025</v>
      </c>
    </row>
    <row r="23" spans="1:18" ht="12.75">
      <c r="A23" s="1" t="s">
        <v>26</v>
      </c>
      <c r="B23" s="7">
        <v>1123743</v>
      </c>
      <c r="C23" s="7">
        <v>24474</v>
      </c>
      <c r="D23" s="7">
        <v>249933</v>
      </c>
      <c r="E23" s="7">
        <v>0</v>
      </c>
      <c r="F23" s="7">
        <v>1771686</v>
      </c>
      <c r="G23" s="8">
        <f t="shared" si="5"/>
        <v>3169836</v>
      </c>
      <c r="H23" s="7">
        <v>2557513</v>
      </c>
      <c r="I23" s="7">
        <v>277027</v>
      </c>
      <c r="J23" s="7">
        <v>0</v>
      </c>
      <c r="K23" s="8">
        <f t="shared" si="6"/>
        <v>2834540</v>
      </c>
      <c r="L23" s="8">
        <f t="shared" si="7"/>
        <v>335296</v>
      </c>
      <c r="M23" s="8">
        <f t="shared" si="8"/>
        <v>-335296</v>
      </c>
      <c r="N23" s="7">
        <v>-277468</v>
      </c>
      <c r="O23" s="7">
        <v>0</v>
      </c>
      <c r="P23" s="7">
        <v>152</v>
      </c>
      <c r="Q23" s="7">
        <v>38020</v>
      </c>
      <c r="R23" s="7">
        <v>-96000</v>
      </c>
    </row>
    <row r="24" spans="1:18" ht="12.75">
      <c r="A24" s="1" t="s">
        <v>27</v>
      </c>
      <c r="B24" s="7">
        <v>352122</v>
      </c>
      <c r="C24" s="7">
        <v>31264</v>
      </c>
      <c r="D24" s="7">
        <v>52266</v>
      </c>
      <c r="E24" s="7">
        <v>0</v>
      </c>
      <c r="F24" s="7">
        <v>557949</v>
      </c>
      <c r="G24" s="8">
        <f t="shared" si="5"/>
        <v>993601</v>
      </c>
      <c r="H24" s="7">
        <v>817066</v>
      </c>
      <c r="I24" s="7">
        <v>118479</v>
      </c>
      <c r="J24" s="7">
        <v>203</v>
      </c>
      <c r="K24" s="8">
        <f t="shared" si="6"/>
        <v>935748</v>
      </c>
      <c r="L24" s="8">
        <f t="shared" si="7"/>
        <v>57853</v>
      </c>
      <c r="M24" s="8">
        <f t="shared" si="8"/>
        <v>-57853</v>
      </c>
      <c r="N24" s="7">
        <v>-22330</v>
      </c>
      <c r="O24" s="7">
        <v>0</v>
      </c>
      <c r="P24" s="7">
        <v>0</v>
      </c>
      <c r="Q24" s="7">
        <v>-35523</v>
      </c>
      <c r="R24" s="7">
        <v>0</v>
      </c>
    </row>
    <row r="25" spans="1:18" ht="12.75">
      <c r="A25" s="1" t="s">
        <v>81</v>
      </c>
      <c r="B25" s="7">
        <v>4034992</v>
      </c>
      <c r="C25" s="7">
        <v>193521</v>
      </c>
      <c r="D25" s="7">
        <v>802006</v>
      </c>
      <c r="E25" s="7">
        <v>0</v>
      </c>
      <c r="F25" s="7">
        <v>6328580</v>
      </c>
      <c r="G25" s="8">
        <f t="shared" si="5"/>
        <v>11359099</v>
      </c>
      <c r="H25" s="7">
        <v>9264604</v>
      </c>
      <c r="I25" s="7">
        <v>2068544</v>
      </c>
      <c r="J25" s="7">
        <v>0</v>
      </c>
      <c r="K25" s="8">
        <f t="shared" si="6"/>
        <v>11333148</v>
      </c>
      <c r="L25" s="8">
        <f t="shared" si="7"/>
        <v>25951</v>
      </c>
      <c r="M25" s="8">
        <f t="shared" si="8"/>
        <v>-25951</v>
      </c>
      <c r="N25" s="7">
        <v>-691360</v>
      </c>
      <c r="O25" s="7">
        <v>0</v>
      </c>
      <c r="P25" s="7">
        <v>0</v>
      </c>
      <c r="Q25" s="7">
        <v>718109</v>
      </c>
      <c r="R25" s="7">
        <v>-52700</v>
      </c>
    </row>
    <row r="26" spans="1:18" ht="12.75">
      <c r="A26" s="1" t="s">
        <v>82</v>
      </c>
      <c r="B26" s="7">
        <v>1753939</v>
      </c>
      <c r="C26" s="7">
        <v>41263</v>
      </c>
      <c r="D26" s="7">
        <v>248246</v>
      </c>
      <c r="E26" s="7">
        <v>0</v>
      </c>
      <c r="F26" s="7">
        <v>2436511</v>
      </c>
      <c r="G26" s="8">
        <f t="shared" si="5"/>
        <v>4479959</v>
      </c>
      <c r="H26" s="7">
        <v>4068524</v>
      </c>
      <c r="I26" s="7">
        <v>585388</v>
      </c>
      <c r="J26" s="7">
        <v>1439</v>
      </c>
      <c r="K26" s="8">
        <f t="shared" si="6"/>
        <v>4655351</v>
      </c>
      <c r="L26" s="8">
        <f t="shared" si="7"/>
        <v>-175392</v>
      </c>
      <c r="M26" s="8">
        <f t="shared" si="8"/>
        <v>175392</v>
      </c>
      <c r="N26" s="7">
        <v>-86269</v>
      </c>
      <c r="O26" s="7">
        <v>0</v>
      </c>
      <c r="P26" s="7">
        <v>2220</v>
      </c>
      <c r="Q26" s="7">
        <v>259441</v>
      </c>
      <c r="R26" s="7">
        <v>0</v>
      </c>
    </row>
    <row r="27" spans="1:18" ht="12.75">
      <c r="A27" s="1" t="s">
        <v>83</v>
      </c>
      <c r="B27" s="7">
        <v>803258</v>
      </c>
      <c r="C27" s="7">
        <v>208062</v>
      </c>
      <c r="D27" s="7">
        <v>241563</v>
      </c>
      <c r="E27" s="7">
        <v>0</v>
      </c>
      <c r="F27" s="7">
        <v>2410338</v>
      </c>
      <c r="G27" s="8">
        <f t="shared" si="5"/>
        <v>3663221</v>
      </c>
      <c r="H27" s="7">
        <v>2755881</v>
      </c>
      <c r="I27" s="7">
        <v>1349807</v>
      </c>
      <c r="J27" s="7">
        <v>41</v>
      </c>
      <c r="K27" s="8">
        <f t="shared" si="6"/>
        <v>4105729</v>
      </c>
      <c r="L27" s="8">
        <f t="shared" si="7"/>
        <v>-442508</v>
      </c>
      <c r="M27" s="8">
        <f t="shared" si="8"/>
        <v>442508</v>
      </c>
      <c r="N27" s="7">
        <v>93854</v>
      </c>
      <c r="O27" s="7">
        <v>0</v>
      </c>
      <c r="P27" s="7">
        <v>0</v>
      </c>
      <c r="Q27" s="7">
        <v>348654</v>
      </c>
      <c r="R27" s="7">
        <v>0</v>
      </c>
    </row>
    <row r="28" spans="1:18" ht="12.75">
      <c r="A28" s="1" t="s">
        <v>28</v>
      </c>
      <c r="B28" s="7">
        <v>1891158</v>
      </c>
      <c r="C28" s="7">
        <v>40345</v>
      </c>
      <c r="D28" s="7">
        <v>247066</v>
      </c>
      <c r="E28" s="7">
        <v>0</v>
      </c>
      <c r="F28" s="7">
        <v>2224563</v>
      </c>
      <c r="G28" s="8">
        <f t="shared" si="5"/>
        <v>4403132</v>
      </c>
      <c r="H28" s="7">
        <v>3959760</v>
      </c>
      <c r="I28" s="7">
        <v>151854</v>
      </c>
      <c r="J28" s="7">
        <v>0</v>
      </c>
      <c r="K28" s="8">
        <f t="shared" si="6"/>
        <v>4111614</v>
      </c>
      <c r="L28" s="8">
        <f t="shared" si="7"/>
        <v>291518</v>
      </c>
      <c r="M28" s="8">
        <f t="shared" si="8"/>
        <v>-291518</v>
      </c>
      <c r="N28" s="7">
        <v>-169739</v>
      </c>
      <c r="O28" s="7">
        <v>0</v>
      </c>
      <c r="P28" s="7">
        <v>6600</v>
      </c>
      <c r="Q28" s="7">
        <v>-128379</v>
      </c>
      <c r="R28" s="7">
        <v>0</v>
      </c>
    </row>
    <row r="29" spans="1:18" ht="12.75">
      <c r="A29" s="1" t="s">
        <v>29</v>
      </c>
      <c r="B29" s="7">
        <v>4493108</v>
      </c>
      <c r="C29" s="7">
        <v>100803</v>
      </c>
      <c r="D29" s="7">
        <v>285024</v>
      </c>
      <c r="E29" s="7">
        <v>0</v>
      </c>
      <c r="F29" s="7">
        <v>1300402</v>
      </c>
      <c r="G29" s="8">
        <f t="shared" si="5"/>
        <v>6179337</v>
      </c>
      <c r="H29" s="7">
        <v>4983222</v>
      </c>
      <c r="I29" s="7">
        <v>356050</v>
      </c>
      <c r="J29" s="7">
        <v>2779</v>
      </c>
      <c r="K29" s="8">
        <f t="shared" si="6"/>
        <v>5342051</v>
      </c>
      <c r="L29" s="8">
        <f t="shared" si="7"/>
        <v>837286</v>
      </c>
      <c r="M29" s="8">
        <f t="shared" si="8"/>
        <v>-837286</v>
      </c>
      <c r="N29" s="7">
        <v>-801263</v>
      </c>
      <c r="O29" s="7">
        <v>0</v>
      </c>
      <c r="P29" s="7">
        <v>0</v>
      </c>
      <c r="Q29" s="7">
        <v>183977</v>
      </c>
      <c r="R29" s="7">
        <v>-220000</v>
      </c>
    </row>
    <row r="30" spans="1:18" ht="12.75">
      <c r="A30" s="1" t="s">
        <v>84</v>
      </c>
      <c r="B30" s="7">
        <v>4577390</v>
      </c>
      <c r="C30" s="7">
        <v>95248</v>
      </c>
      <c r="D30" s="7">
        <v>111227</v>
      </c>
      <c r="E30" s="7">
        <v>0</v>
      </c>
      <c r="F30" s="7">
        <v>1355292</v>
      </c>
      <c r="G30" s="8">
        <f t="shared" si="5"/>
        <v>6139157</v>
      </c>
      <c r="H30" s="7">
        <v>4597706</v>
      </c>
      <c r="I30" s="7">
        <v>921896</v>
      </c>
      <c r="J30" s="7">
        <v>0</v>
      </c>
      <c r="K30" s="8">
        <f t="shared" si="6"/>
        <v>5519602</v>
      </c>
      <c r="L30" s="8">
        <f t="shared" si="7"/>
        <v>619555</v>
      </c>
      <c r="M30" s="8">
        <f t="shared" si="8"/>
        <v>-619555</v>
      </c>
      <c r="N30" s="7">
        <v>-294821</v>
      </c>
      <c r="O30" s="7">
        <v>0</v>
      </c>
      <c r="P30" s="7">
        <v>0</v>
      </c>
      <c r="Q30" s="7">
        <v>-324734</v>
      </c>
      <c r="R30" s="7">
        <v>0</v>
      </c>
    </row>
    <row r="31" spans="1:18" ht="12.75">
      <c r="A31" s="1" t="s">
        <v>30</v>
      </c>
      <c r="B31" s="7">
        <v>1879700</v>
      </c>
      <c r="C31" s="7">
        <v>39817</v>
      </c>
      <c r="D31" s="7">
        <v>66292</v>
      </c>
      <c r="E31" s="7">
        <v>0</v>
      </c>
      <c r="F31" s="7">
        <v>1018212</v>
      </c>
      <c r="G31" s="8">
        <f t="shared" si="5"/>
        <v>3004021</v>
      </c>
      <c r="H31" s="7">
        <v>2516777</v>
      </c>
      <c r="I31" s="7">
        <v>433086</v>
      </c>
      <c r="J31" s="7">
        <v>19169</v>
      </c>
      <c r="K31" s="8">
        <f t="shared" si="6"/>
        <v>2969032</v>
      </c>
      <c r="L31" s="8">
        <f t="shared" si="7"/>
        <v>34989</v>
      </c>
      <c r="M31" s="8">
        <f t="shared" si="8"/>
        <v>-34989</v>
      </c>
      <c r="N31" s="7">
        <v>69751</v>
      </c>
      <c r="O31" s="7">
        <v>0</v>
      </c>
      <c r="P31" s="7">
        <v>0</v>
      </c>
      <c r="Q31" s="7">
        <v>-104740</v>
      </c>
      <c r="R31" s="7">
        <v>0</v>
      </c>
    </row>
    <row r="32" spans="1:18" ht="12.75">
      <c r="A32" s="1" t="s">
        <v>85</v>
      </c>
      <c r="B32" s="7">
        <v>221650</v>
      </c>
      <c r="C32" s="7">
        <v>5339</v>
      </c>
      <c r="D32" s="7">
        <v>17877</v>
      </c>
      <c r="E32" s="7">
        <v>0</v>
      </c>
      <c r="F32" s="7">
        <v>1152276</v>
      </c>
      <c r="G32" s="8">
        <f t="shared" si="5"/>
        <v>1397142</v>
      </c>
      <c r="H32" s="7">
        <v>1050602</v>
      </c>
      <c r="I32" s="7">
        <v>211010</v>
      </c>
      <c r="J32" s="7">
        <v>0</v>
      </c>
      <c r="K32" s="8">
        <f t="shared" si="6"/>
        <v>1261612</v>
      </c>
      <c r="L32" s="8">
        <f t="shared" si="7"/>
        <v>135530</v>
      </c>
      <c r="M32" s="8">
        <f t="shared" si="8"/>
        <v>-135530</v>
      </c>
      <c r="N32" s="7">
        <v>-223388</v>
      </c>
      <c r="O32" s="7">
        <v>0</v>
      </c>
      <c r="P32" s="7">
        <v>0</v>
      </c>
      <c r="Q32" s="7">
        <v>87858</v>
      </c>
      <c r="R32" s="7">
        <v>0</v>
      </c>
    </row>
    <row r="33" spans="1:18" ht="12.75">
      <c r="A33" s="1" t="s">
        <v>86</v>
      </c>
      <c r="B33" s="7">
        <v>3057337</v>
      </c>
      <c r="C33" s="7">
        <v>117394</v>
      </c>
      <c r="D33" s="7">
        <v>1317249</v>
      </c>
      <c r="E33" s="7">
        <v>1060</v>
      </c>
      <c r="F33" s="7">
        <v>5773179</v>
      </c>
      <c r="G33" s="8">
        <f t="shared" si="5"/>
        <v>10266219</v>
      </c>
      <c r="H33" s="7">
        <v>8316162</v>
      </c>
      <c r="I33" s="7">
        <v>1445530</v>
      </c>
      <c r="J33" s="7">
        <v>29</v>
      </c>
      <c r="K33" s="8">
        <f t="shared" si="6"/>
        <v>9761721</v>
      </c>
      <c r="L33" s="8">
        <f t="shared" si="7"/>
        <v>504498</v>
      </c>
      <c r="M33" s="8">
        <f t="shared" si="8"/>
        <v>-504498</v>
      </c>
      <c r="N33" s="7">
        <v>-552967</v>
      </c>
      <c r="O33" s="7">
        <v>0</v>
      </c>
      <c r="P33" s="7">
        <v>0</v>
      </c>
      <c r="Q33" s="7">
        <v>48469</v>
      </c>
      <c r="R33" s="7">
        <v>0</v>
      </c>
    </row>
    <row r="34" spans="1:18" ht="12.75">
      <c r="A34" s="1" t="s">
        <v>87</v>
      </c>
      <c r="B34" s="7">
        <v>7372807</v>
      </c>
      <c r="C34" s="7">
        <v>82831</v>
      </c>
      <c r="D34" s="7">
        <v>900587</v>
      </c>
      <c r="E34" s="7">
        <v>20175</v>
      </c>
      <c r="F34" s="7">
        <v>6661369</v>
      </c>
      <c r="G34" s="8">
        <f t="shared" si="5"/>
        <v>15037769</v>
      </c>
      <c r="H34" s="7">
        <v>12182669</v>
      </c>
      <c r="I34" s="7">
        <v>1666238</v>
      </c>
      <c r="J34" s="7">
        <v>0</v>
      </c>
      <c r="K34" s="8">
        <f t="shared" si="6"/>
        <v>13848907</v>
      </c>
      <c r="L34" s="8">
        <f t="shared" si="7"/>
        <v>1188862</v>
      </c>
      <c r="M34" s="8">
        <f t="shared" si="8"/>
        <v>-1188862</v>
      </c>
      <c r="N34" s="7">
        <v>-925416</v>
      </c>
      <c r="O34" s="7">
        <v>0</v>
      </c>
      <c r="P34" s="7">
        <v>12000</v>
      </c>
      <c r="Q34" s="7">
        <v>-265446</v>
      </c>
      <c r="R34" s="7">
        <v>-10000</v>
      </c>
    </row>
    <row r="35" spans="1:18" ht="12.75">
      <c r="A35" s="1" t="s">
        <v>31</v>
      </c>
      <c r="B35" s="7">
        <v>915140</v>
      </c>
      <c r="C35" s="7">
        <v>90262</v>
      </c>
      <c r="D35" s="7">
        <v>114794</v>
      </c>
      <c r="E35" s="7">
        <v>0</v>
      </c>
      <c r="F35" s="7">
        <v>862971</v>
      </c>
      <c r="G35" s="8">
        <f t="shared" si="5"/>
        <v>1983167</v>
      </c>
      <c r="H35" s="7">
        <v>1369104</v>
      </c>
      <c r="I35" s="7">
        <v>541292</v>
      </c>
      <c r="J35" s="7">
        <v>315</v>
      </c>
      <c r="K35" s="8">
        <f t="shared" si="6"/>
        <v>1910711</v>
      </c>
      <c r="L35" s="8">
        <f t="shared" si="7"/>
        <v>72456</v>
      </c>
      <c r="M35" s="8">
        <f t="shared" si="8"/>
        <v>-72456</v>
      </c>
      <c r="N35" s="7">
        <v>-85451</v>
      </c>
      <c r="O35" s="7">
        <v>0</v>
      </c>
      <c r="P35" s="7">
        <v>0</v>
      </c>
      <c r="Q35" s="7">
        <v>12995</v>
      </c>
      <c r="R35" s="7">
        <v>0</v>
      </c>
    </row>
    <row r="36" spans="1:18" ht="12.75">
      <c r="A36" s="1" t="s">
        <v>32</v>
      </c>
      <c r="B36" s="7">
        <v>1726984</v>
      </c>
      <c r="C36" s="7">
        <v>75531</v>
      </c>
      <c r="D36" s="7">
        <v>243494</v>
      </c>
      <c r="E36" s="7">
        <v>0</v>
      </c>
      <c r="F36" s="7">
        <v>1674950</v>
      </c>
      <c r="G36" s="8">
        <f t="shared" si="5"/>
        <v>3720959</v>
      </c>
      <c r="H36" s="7">
        <v>2973376</v>
      </c>
      <c r="I36" s="7">
        <v>554678</v>
      </c>
      <c r="J36" s="7">
        <v>0</v>
      </c>
      <c r="K36" s="8">
        <f t="shared" si="6"/>
        <v>3528054</v>
      </c>
      <c r="L36" s="8">
        <f t="shared" si="7"/>
        <v>192905</v>
      </c>
      <c r="M36" s="8">
        <f t="shared" si="8"/>
        <v>-192905</v>
      </c>
      <c r="N36" s="7">
        <v>-114127</v>
      </c>
      <c r="O36" s="7">
        <v>0</v>
      </c>
      <c r="P36" s="7">
        <v>4607</v>
      </c>
      <c r="Q36" s="7">
        <v>-83385</v>
      </c>
      <c r="R36" s="7">
        <v>0</v>
      </c>
    </row>
    <row r="37" spans="1:18" ht="12.75">
      <c r="A37" s="1" t="s">
        <v>33</v>
      </c>
      <c r="B37" s="7">
        <v>2027934</v>
      </c>
      <c r="C37" s="7">
        <v>104059</v>
      </c>
      <c r="D37" s="7">
        <v>84537</v>
      </c>
      <c r="E37" s="7">
        <v>0</v>
      </c>
      <c r="F37" s="7">
        <v>1175650</v>
      </c>
      <c r="G37" s="8">
        <f t="shared" si="5"/>
        <v>3392180</v>
      </c>
      <c r="H37" s="7">
        <v>2539700</v>
      </c>
      <c r="I37" s="7">
        <v>695871</v>
      </c>
      <c r="J37" s="7">
        <v>0</v>
      </c>
      <c r="K37" s="8">
        <f t="shared" si="6"/>
        <v>3235571</v>
      </c>
      <c r="L37" s="8">
        <f t="shared" si="7"/>
        <v>156609</v>
      </c>
      <c r="M37" s="8">
        <f t="shared" si="8"/>
        <v>-156609</v>
      </c>
      <c r="N37" s="7">
        <v>-294316</v>
      </c>
      <c r="O37" s="7">
        <v>0</v>
      </c>
      <c r="P37" s="7">
        <v>0</v>
      </c>
      <c r="Q37" s="7">
        <v>162774</v>
      </c>
      <c r="R37" s="7">
        <v>-25067</v>
      </c>
    </row>
    <row r="38" spans="1:18" ht="12.75">
      <c r="A38" s="1" t="s">
        <v>88</v>
      </c>
      <c r="B38" s="7">
        <v>2843622</v>
      </c>
      <c r="C38" s="7">
        <v>165360</v>
      </c>
      <c r="D38" s="7">
        <v>761094</v>
      </c>
      <c r="E38" s="7">
        <v>1773</v>
      </c>
      <c r="F38" s="7">
        <v>842552</v>
      </c>
      <c r="G38" s="8">
        <f t="shared" si="5"/>
        <v>4614401</v>
      </c>
      <c r="H38" s="7">
        <v>3907955</v>
      </c>
      <c r="I38" s="7">
        <v>1807346</v>
      </c>
      <c r="J38" s="7">
        <v>146</v>
      </c>
      <c r="K38" s="8">
        <f t="shared" si="6"/>
        <v>5715447</v>
      </c>
      <c r="L38" s="8">
        <f t="shared" si="7"/>
        <v>-1101046</v>
      </c>
      <c r="M38" s="8">
        <f t="shared" si="8"/>
        <v>1101046</v>
      </c>
      <c r="N38" s="7">
        <v>809773</v>
      </c>
      <c r="O38" s="7">
        <v>0</v>
      </c>
      <c r="P38" s="7">
        <v>0</v>
      </c>
      <c r="Q38" s="7">
        <v>291273</v>
      </c>
      <c r="R38" s="7">
        <v>0</v>
      </c>
    </row>
    <row r="39" spans="1:18" ht="12.75">
      <c r="A39" s="1" t="s">
        <v>89</v>
      </c>
      <c r="B39" s="7">
        <v>650341</v>
      </c>
      <c r="C39" s="7">
        <v>32779</v>
      </c>
      <c r="D39" s="7">
        <v>132844</v>
      </c>
      <c r="E39" s="7">
        <v>0</v>
      </c>
      <c r="F39" s="7">
        <v>1259965</v>
      </c>
      <c r="G39" s="8">
        <f t="shared" si="5"/>
        <v>2075929</v>
      </c>
      <c r="H39" s="7">
        <v>1861883</v>
      </c>
      <c r="I39" s="7">
        <v>291297</v>
      </c>
      <c r="J39" s="7">
        <v>0</v>
      </c>
      <c r="K39" s="8">
        <f t="shared" si="6"/>
        <v>2153180</v>
      </c>
      <c r="L39" s="8">
        <f t="shared" si="7"/>
        <v>-77251</v>
      </c>
      <c r="M39" s="8">
        <f t="shared" si="8"/>
        <v>77251</v>
      </c>
      <c r="N39" s="7">
        <v>21664</v>
      </c>
      <c r="O39" s="7">
        <v>0</v>
      </c>
      <c r="P39" s="7">
        <v>0</v>
      </c>
      <c r="Q39" s="7">
        <v>55587</v>
      </c>
      <c r="R39" s="7">
        <v>0</v>
      </c>
    </row>
    <row r="40" spans="1:18" ht="12.75">
      <c r="A40" s="1" t="s">
        <v>90</v>
      </c>
      <c r="B40" s="7">
        <v>6230335</v>
      </c>
      <c r="C40" s="7">
        <v>53532</v>
      </c>
      <c r="D40" s="7">
        <v>823328</v>
      </c>
      <c r="E40" s="7">
        <v>17223</v>
      </c>
      <c r="F40" s="7">
        <v>10173101</v>
      </c>
      <c r="G40" s="8">
        <f t="shared" si="5"/>
        <v>17297519</v>
      </c>
      <c r="H40" s="7">
        <v>10995585</v>
      </c>
      <c r="I40" s="7">
        <v>2619216</v>
      </c>
      <c r="J40" s="7">
        <v>1152</v>
      </c>
      <c r="K40" s="8">
        <f t="shared" si="6"/>
        <v>13615953</v>
      </c>
      <c r="L40" s="8">
        <f t="shared" si="7"/>
        <v>3681566</v>
      </c>
      <c r="M40" s="8">
        <f t="shared" si="8"/>
        <v>-3681566</v>
      </c>
      <c r="N40" s="7">
        <v>-3718031</v>
      </c>
      <c r="O40" s="7">
        <v>0</v>
      </c>
      <c r="P40" s="7">
        <v>-2555</v>
      </c>
      <c r="Q40" s="7">
        <v>231035</v>
      </c>
      <c r="R40" s="7">
        <v>-192015</v>
      </c>
    </row>
    <row r="41" spans="1:18" ht="12.75">
      <c r="A41" s="1" t="s">
        <v>34</v>
      </c>
      <c r="B41" s="7">
        <v>494450</v>
      </c>
      <c r="C41" s="7">
        <v>15738</v>
      </c>
      <c r="D41" s="7">
        <v>66701</v>
      </c>
      <c r="E41" s="7">
        <v>0</v>
      </c>
      <c r="F41" s="7">
        <v>1468206</v>
      </c>
      <c r="G41" s="8">
        <f t="shared" si="5"/>
        <v>2045095</v>
      </c>
      <c r="H41" s="7">
        <v>1639859</v>
      </c>
      <c r="I41" s="7">
        <v>443893</v>
      </c>
      <c r="J41" s="7">
        <v>0</v>
      </c>
      <c r="K41" s="8">
        <f t="shared" si="6"/>
        <v>2083752</v>
      </c>
      <c r="L41" s="8">
        <f t="shared" si="7"/>
        <v>-38657</v>
      </c>
      <c r="M41" s="8">
        <f t="shared" si="8"/>
        <v>38657</v>
      </c>
      <c r="N41" s="7">
        <v>29794</v>
      </c>
      <c r="O41" s="7">
        <v>0</v>
      </c>
      <c r="P41" s="7">
        <v>0</v>
      </c>
      <c r="Q41" s="7">
        <v>8863</v>
      </c>
      <c r="R41" s="7">
        <v>0</v>
      </c>
    </row>
    <row r="42" spans="1:18" ht="12.75">
      <c r="A42" s="1" t="s">
        <v>91</v>
      </c>
      <c r="B42" s="7">
        <v>1291384</v>
      </c>
      <c r="C42" s="7">
        <v>41779</v>
      </c>
      <c r="D42" s="7">
        <v>453163</v>
      </c>
      <c r="E42" s="7">
        <v>0</v>
      </c>
      <c r="F42" s="7">
        <v>4142278</v>
      </c>
      <c r="G42" s="8">
        <f t="shared" si="5"/>
        <v>5928604</v>
      </c>
      <c r="H42" s="7">
        <v>5055194</v>
      </c>
      <c r="I42" s="7">
        <v>591659</v>
      </c>
      <c r="J42" s="7">
        <v>0</v>
      </c>
      <c r="K42" s="8">
        <f t="shared" si="6"/>
        <v>5646853</v>
      </c>
      <c r="L42" s="8">
        <f t="shared" si="7"/>
        <v>281751</v>
      </c>
      <c r="M42" s="8">
        <f t="shared" si="8"/>
        <v>-281751</v>
      </c>
      <c r="N42" s="7">
        <v>-162353</v>
      </c>
      <c r="O42" s="7">
        <v>0</v>
      </c>
      <c r="P42" s="7">
        <v>0</v>
      </c>
      <c r="Q42" s="7">
        <v>-119398</v>
      </c>
      <c r="R42" s="7">
        <v>0</v>
      </c>
    </row>
    <row r="43" spans="1:18" ht="12.75">
      <c r="A43" s="1" t="s">
        <v>92</v>
      </c>
      <c r="B43" s="7">
        <v>4142617</v>
      </c>
      <c r="C43" s="7">
        <v>107238</v>
      </c>
      <c r="D43" s="7">
        <v>1275619</v>
      </c>
      <c r="E43" s="7">
        <v>26118</v>
      </c>
      <c r="F43" s="7">
        <v>9169310</v>
      </c>
      <c r="G43" s="8">
        <f t="shared" si="5"/>
        <v>14720902</v>
      </c>
      <c r="H43" s="7">
        <v>11540799</v>
      </c>
      <c r="I43" s="7">
        <v>2736818</v>
      </c>
      <c r="J43" s="7">
        <v>0</v>
      </c>
      <c r="K43" s="8">
        <f t="shared" si="6"/>
        <v>14277617</v>
      </c>
      <c r="L43" s="8">
        <f t="shared" si="7"/>
        <v>443285</v>
      </c>
      <c r="M43" s="8">
        <f t="shared" si="8"/>
        <v>-443285</v>
      </c>
      <c r="N43" s="7">
        <v>-960757</v>
      </c>
      <c r="O43" s="7">
        <v>0</v>
      </c>
      <c r="P43" s="7">
        <v>0</v>
      </c>
      <c r="Q43" s="7">
        <v>552152</v>
      </c>
      <c r="R43" s="7">
        <v>-34680</v>
      </c>
    </row>
    <row r="44" spans="1:18" ht="12.75">
      <c r="A44" s="1" t="s">
        <v>93</v>
      </c>
      <c r="B44" s="7">
        <v>6973713</v>
      </c>
      <c r="C44" s="7">
        <v>125220</v>
      </c>
      <c r="D44" s="7">
        <v>530958</v>
      </c>
      <c r="E44" s="7">
        <v>7422</v>
      </c>
      <c r="F44" s="7">
        <v>6394814</v>
      </c>
      <c r="G44" s="8">
        <f t="shared" si="5"/>
        <v>14032127</v>
      </c>
      <c r="H44" s="7">
        <v>11471594</v>
      </c>
      <c r="I44" s="7">
        <v>4015297</v>
      </c>
      <c r="J44" s="7">
        <v>2004</v>
      </c>
      <c r="K44" s="8">
        <f t="shared" si="6"/>
        <v>15488895</v>
      </c>
      <c r="L44" s="8">
        <f t="shared" si="7"/>
        <v>-1456768</v>
      </c>
      <c r="M44" s="8">
        <f t="shared" si="8"/>
        <v>1456768</v>
      </c>
      <c r="N44" s="7">
        <v>520125</v>
      </c>
      <c r="O44" s="7">
        <v>0</v>
      </c>
      <c r="P44" s="7">
        <v>0</v>
      </c>
      <c r="Q44" s="7">
        <v>936643</v>
      </c>
      <c r="R44" s="7">
        <v>0</v>
      </c>
    </row>
    <row r="45" spans="1:18" ht="12.75">
      <c r="A45" s="1" t="s">
        <v>94</v>
      </c>
      <c r="B45" s="7">
        <v>928991</v>
      </c>
      <c r="C45" s="7">
        <v>3783</v>
      </c>
      <c r="D45" s="7">
        <v>126850</v>
      </c>
      <c r="E45" s="7">
        <v>0</v>
      </c>
      <c r="F45" s="7">
        <v>1501020</v>
      </c>
      <c r="G45" s="8">
        <f t="shared" si="5"/>
        <v>2560644</v>
      </c>
      <c r="H45" s="7">
        <v>2236212</v>
      </c>
      <c r="I45" s="7">
        <v>237844</v>
      </c>
      <c r="J45" s="7">
        <v>0</v>
      </c>
      <c r="K45" s="8">
        <f t="shared" si="6"/>
        <v>2474056</v>
      </c>
      <c r="L45" s="8">
        <f t="shared" si="7"/>
        <v>86588</v>
      </c>
      <c r="M45" s="8">
        <f t="shared" si="8"/>
        <v>-86588</v>
      </c>
      <c r="N45" s="7">
        <v>-29679</v>
      </c>
      <c r="O45" s="7">
        <v>0</v>
      </c>
      <c r="P45" s="7">
        <v>0</v>
      </c>
      <c r="Q45" s="7">
        <v>-55909</v>
      </c>
      <c r="R45" s="7">
        <v>-1000</v>
      </c>
    </row>
    <row r="46" spans="1:18" ht="12.75">
      <c r="A46" s="1" t="s">
        <v>95</v>
      </c>
      <c r="B46" s="7">
        <v>793331</v>
      </c>
      <c r="C46" s="7">
        <v>33380</v>
      </c>
      <c r="D46" s="7">
        <v>23735</v>
      </c>
      <c r="E46" s="7">
        <v>0</v>
      </c>
      <c r="F46" s="7">
        <v>732077</v>
      </c>
      <c r="G46" s="8">
        <f t="shared" si="5"/>
        <v>1582523</v>
      </c>
      <c r="H46" s="7">
        <v>1181767</v>
      </c>
      <c r="I46" s="7">
        <v>105505</v>
      </c>
      <c r="J46" s="7">
        <v>0</v>
      </c>
      <c r="K46" s="8">
        <f t="shared" si="6"/>
        <v>1287272</v>
      </c>
      <c r="L46" s="8">
        <f t="shared" si="7"/>
        <v>295251</v>
      </c>
      <c r="M46" s="8">
        <f t="shared" si="8"/>
        <v>-295251</v>
      </c>
      <c r="N46" s="7">
        <v>-240981</v>
      </c>
      <c r="O46" s="7">
        <v>0</v>
      </c>
      <c r="P46" s="7">
        <v>0</v>
      </c>
      <c r="Q46" s="7">
        <v>-54270</v>
      </c>
      <c r="R46" s="7">
        <v>0</v>
      </c>
    </row>
    <row r="47" spans="1:18" ht="12.75">
      <c r="A47" s="1" t="s">
        <v>96</v>
      </c>
      <c r="B47" s="7">
        <v>2297191</v>
      </c>
      <c r="C47" s="7">
        <v>111698</v>
      </c>
      <c r="D47" s="7">
        <v>1252596</v>
      </c>
      <c r="E47" s="7">
        <v>0</v>
      </c>
      <c r="F47" s="7">
        <v>1388613</v>
      </c>
      <c r="G47" s="8">
        <f t="shared" si="5"/>
        <v>5050098</v>
      </c>
      <c r="H47" s="7">
        <v>3993610</v>
      </c>
      <c r="I47" s="7">
        <v>927770</v>
      </c>
      <c r="J47" s="7">
        <v>0</v>
      </c>
      <c r="K47" s="8">
        <f t="shared" si="6"/>
        <v>4921380</v>
      </c>
      <c r="L47" s="8">
        <f t="shared" si="7"/>
        <v>128718</v>
      </c>
      <c r="M47" s="8">
        <f t="shared" si="8"/>
        <v>-128718</v>
      </c>
      <c r="N47" s="7">
        <v>59740</v>
      </c>
      <c r="O47" s="7">
        <v>0</v>
      </c>
      <c r="P47" s="7">
        <v>0</v>
      </c>
      <c r="Q47" s="7">
        <v>-188458</v>
      </c>
      <c r="R47" s="7">
        <v>0</v>
      </c>
    </row>
    <row r="48" spans="1:18" ht="12.75">
      <c r="A48" s="1" t="s">
        <v>35</v>
      </c>
      <c r="B48" s="7">
        <v>772084</v>
      </c>
      <c r="C48" s="7">
        <v>23029</v>
      </c>
      <c r="D48" s="7">
        <v>193332</v>
      </c>
      <c r="E48" s="7">
        <v>0</v>
      </c>
      <c r="F48" s="7">
        <v>1046093</v>
      </c>
      <c r="G48" s="8">
        <f t="shared" si="5"/>
        <v>2034538</v>
      </c>
      <c r="H48" s="7">
        <v>1760626</v>
      </c>
      <c r="I48" s="7">
        <v>262870</v>
      </c>
      <c r="J48" s="7">
        <v>0</v>
      </c>
      <c r="K48" s="8">
        <f t="shared" si="6"/>
        <v>2023496</v>
      </c>
      <c r="L48" s="8">
        <f t="shared" si="7"/>
        <v>11042</v>
      </c>
      <c r="M48" s="8">
        <f t="shared" si="8"/>
        <v>-11042</v>
      </c>
      <c r="N48" s="7">
        <v>91176</v>
      </c>
      <c r="O48" s="7">
        <v>0</v>
      </c>
      <c r="P48" s="7">
        <v>0</v>
      </c>
      <c r="Q48" s="7">
        <v>527349</v>
      </c>
      <c r="R48" s="7">
        <v>-629567</v>
      </c>
    </row>
    <row r="49" spans="1:18" ht="12.75">
      <c r="A49" s="1" t="s">
        <v>36</v>
      </c>
      <c r="B49" s="7">
        <v>3806287</v>
      </c>
      <c r="C49" s="7">
        <v>29784</v>
      </c>
      <c r="D49" s="7">
        <v>33727</v>
      </c>
      <c r="E49" s="7">
        <v>0</v>
      </c>
      <c r="F49" s="7">
        <v>533412</v>
      </c>
      <c r="G49" s="8">
        <f t="shared" si="5"/>
        <v>4403210</v>
      </c>
      <c r="H49" s="7">
        <v>3879248</v>
      </c>
      <c r="I49" s="7">
        <v>342814</v>
      </c>
      <c r="J49" s="7">
        <v>357</v>
      </c>
      <c r="K49" s="8">
        <f t="shared" si="6"/>
        <v>4222419</v>
      </c>
      <c r="L49" s="8">
        <f t="shared" si="7"/>
        <v>180791</v>
      </c>
      <c r="M49" s="8">
        <f t="shared" si="8"/>
        <v>-180791</v>
      </c>
      <c r="N49" s="7">
        <v>-138803</v>
      </c>
      <c r="O49" s="7">
        <v>0</v>
      </c>
      <c r="P49" s="7">
        <v>0</v>
      </c>
      <c r="Q49" s="7">
        <v>-17488</v>
      </c>
      <c r="R49" s="7">
        <v>-24500</v>
      </c>
    </row>
    <row r="50" spans="1:18" ht="12.75">
      <c r="A50" s="1" t="s">
        <v>97</v>
      </c>
      <c r="B50" s="7">
        <v>2604789</v>
      </c>
      <c r="C50" s="7">
        <v>104503</v>
      </c>
      <c r="D50" s="7">
        <v>130650</v>
      </c>
      <c r="E50" s="7">
        <v>0</v>
      </c>
      <c r="F50" s="7">
        <v>2060731</v>
      </c>
      <c r="G50" s="8">
        <f t="shared" si="5"/>
        <v>4900673</v>
      </c>
      <c r="H50" s="7">
        <v>4025130</v>
      </c>
      <c r="I50" s="7">
        <v>439385</v>
      </c>
      <c r="J50" s="7">
        <v>291</v>
      </c>
      <c r="K50" s="8">
        <f t="shared" si="6"/>
        <v>4464806</v>
      </c>
      <c r="L50" s="8">
        <f t="shared" si="7"/>
        <v>435867</v>
      </c>
      <c r="M50" s="8">
        <f t="shared" si="8"/>
        <v>-435867</v>
      </c>
      <c r="N50" s="7">
        <v>-465187</v>
      </c>
      <c r="O50" s="7">
        <v>0</v>
      </c>
      <c r="P50" s="7">
        <v>0</v>
      </c>
      <c r="Q50" s="7">
        <v>29320</v>
      </c>
      <c r="R50" s="7">
        <v>0</v>
      </c>
    </row>
    <row r="51" spans="1:18" ht="12.75">
      <c r="A51" s="1" t="s">
        <v>98</v>
      </c>
      <c r="B51" s="7">
        <v>5088629</v>
      </c>
      <c r="C51" s="7">
        <v>96018</v>
      </c>
      <c r="D51" s="7">
        <v>916137</v>
      </c>
      <c r="E51" s="7">
        <v>17426</v>
      </c>
      <c r="F51" s="7">
        <v>8749430</v>
      </c>
      <c r="G51" s="8">
        <f t="shared" si="5"/>
        <v>14867640</v>
      </c>
      <c r="H51" s="7">
        <v>11775330</v>
      </c>
      <c r="I51" s="7">
        <v>2688469</v>
      </c>
      <c r="J51" s="7">
        <v>1807</v>
      </c>
      <c r="K51" s="8">
        <f t="shared" si="6"/>
        <v>14465606</v>
      </c>
      <c r="L51" s="8">
        <f t="shared" si="7"/>
        <v>402034</v>
      </c>
      <c r="M51" s="8">
        <f t="shared" si="8"/>
        <v>-402034</v>
      </c>
      <c r="N51" s="7">
        <v>-471146</v>
      </c>
      <c r="O51" s="7">
        <v>0</v>
      </c>
      <c r="P51" s="7">
        <v>0</v>
      </c>
      <c r="Q51" s="7">
        <v>69112</v>
      </c>
      <c r="R51" s="7">
        <v>0</v>
      </c>
    </row>
    <row r="52" spans="1:18" ht="12.75">
      <c r="A52" s="1" t="s">
        <v>99</v>
      </c>
      <c r="B52" s="7">
        <v>2904292</v>
      </c>
      <c r="C52" s="7">
        <v>19330</v>
      </c>
      <c r="D52" s="7">
        <v>209000</v>
      </c>
      <c r="E52" s="7">
        <v>12883</v>
      </c>
      <c r="F52" s="7">
        <v>2879476</v>
      </c>
      <c r="G52" s="8">
        <f t="shared" si="5"/>
        <v>6024981</v>
      </c>
      <c r="H52" s="7">
        <v>4873644</v>
      </c>
      <c r="I52" s="7">
        <v>493800</v>
      </c>
      <c r="J52" s="7">
        <v>0</v>
      </c>
      <c r="K52" s="8">
        <f t="shared" si="6"/>
        <v>5367444</v>
      </c>
      <c r="L52" s="8">
        <f t="shared" si="7"/>
        <v>657537</v>
      </c>
      <c r="M52" s="8">
        <f t="shared" si="8"/>
        <v>-657537</v>
      </c>
      <c r="N52" s="7">
        <v>-460114</v>
      </c>
      <c r="O52" s="7">
        <v>0</v>
      </c>
      <c r="P52" s="7">
        <v>0</v>
      </c>
      <c r="Q52" s="7">
        <v>-120580</v>
      </c>
      <c r="R52" s="7">
        <v>-76843</v>
      </c>
    </row>
    <row r="53" spans="1:18" ht="12.75">
      <c r="A53" s="1" t="s">
        <v>100</v>
      </c>
      <c r="B53" s="7">
        <v>3942435</v>
      </c>
      <c r="C53" s="7">
        <v>37682</v>
      </c>
      <c r="D53" s="7">
        <v>865861</v>
      </c>
      <c r="E53" s="7">
        <v>0</v>
      </c>
      <c r="F53" s="7">
        <v>1961551</v>
      </c>
      <c r="G53" s="8">
        <f t="shared" si="5"/>
        <v>6807529</v>
      </c>
      <c r="H53" s="7">
        <v>4595498</v>
      </c>
      <c r="I53" s="7">
        <v>3965085</v>
      </c>
      <c r="J53" s="7">
        <v>16092</v>
      </c>
      <c r="K53" s="8">
        <f t="shared" si="6"/>
        <v>8576675</v>
      </c>
      <c r="L53" s="8">
        <f t="shared" si="7"/>
        <v>-1769146</v>
      </c>
      <c r="M53" s="8">
        <f t="shared" si="8"/>
        <v>1769146</v>
      </c>
      <c r="N53" s="7">
        <v>1840130</v>
      </c>
      <c r="O53" s="7">
        <v>0</v>
      </c>
      <c r="P53" s="7">
        <v>0</v>
      </c>
      <c r="Q53" s="7">
        <v>-70984</v>
      </c>
      <c r="R53" s="7">
        <v>0</v>
      </c>
    </row>
    <row r="54" spans="1:18" ht="12.75">
      <c r="A54" s="1" t="s">
        <v>37</v>
      </c>
      <c r="B54" s="7">
        <v>1500449</v>
      </c>
      <c r="C54" s="7">
        <v>14541</v>
      </c>
      <c r="D54" s="7">
        <v>290202</v>
      </c>
      <c r="E54" s="7">
        <v>0</v>
      </c>
      <c r="F54" s="7">
        <v>3508116</v>
      </c>
      <c r="G54" s="8">
        <f t="shared" si="5"/>
        <v>5313308</v>
      </c>
      <c r="H54" s="7">
        <v>4192450</v>
      </c>
      <c r="I54" s="7">
        <v>1562559</v>
      </c>
      <c r="J54" s="7">
        <v>873</v>
      </c>
      <c r="K54" s="8">
        <f t="shared" si="6"/>
        <v>5755882</v>
      </c>
      <c r="L54" s="8">
        <f t="shared" si="7"/>
        <v>-442574</v>
      </c>
      <c r="M54" s="8">
        <f t="shared" si="8"/>
        <v>442574</v>
      </c>
      <c r="N54" s="7">
        <v>-206914</v>
      </c>
      <c r="O54" s="7">
        <v>0</v>
      </c>
      <c r="P54" s="7">
        <v>57777</v>
      </c>
      <c r="Q54" s="7">
        <v>594711</v>
      </c>
      <c r="R54" s="7">
        <v>-3000</v>
      </c>
    </row>
    <row r="55" spans="1:18" ht="12.75">
      <c r="A55" s="1" t="s">
        <v>101</v>
      </c>
      <c r="B55" s="7">
        <v>3329628</v>
      </c>
      <c r="C55" s="7">
        <v>27391</v>
      </c>
      <c r="D55" s="7">
        <v>258672</v>
      </c>
      <c r="E55" s="7">
        <v>0</v>
      </c>
      <c r="F55" s="7">
        <v>885951</v>
      </c>
      <c r="G55" s="8">
        <f t="shared" si="5"/>
        <v>4501642</v>
      </c>
      <c r="H55" s="7">
        <v>3834231</v>
      </c>
      <c r="I55" s="7">
        <v>269728</v>
      </c>
      <c r="J55" s="7">
        <v>373</v>
      </c>
      <c r="K55" s="8">
        <f t="shared" si="6"/>
        <v>4104332</v>
      </c>
      <c r="L55" s="8">
        <f t="shared" si="7"/>
        <v>397310</v>
      </c>
      <c r="M55" s="8">
        <f t="shared" si="8"/>
        <v>-397310</v>
      </c>
      <c r="N55" s="7">
        <v>-252259</v>
      </c>
      <c r="O55" s="7">
        <v>0</v>
      </c>
      <c r="P55" s="7">
        <v>0</v>
      </c>
      <c r="Q55" s="7">
        <v>-144951</v>
      </c>
      <c r="R55" s="7">
        <v>-100</v>
      </c>
    </row>
    <row r="56" spans="1:18" ht="12.75">
      <c r="A56" s="1" t="s">
        <v>102</v>
      </c>
      <c r="B56" s="7">
        <v>1446515</v>
      </c>
      <c r="C56" s="7">
        <v>26053</v>
      </c>
      <c r="D56" s="7">
        <v>356890</v>
      </c>
      <c r="E56" s="7">
        <v>0</v>
      </c>
      <c r="F56" s="7">
        <v>2062566</v>
      </c>
      <c r="G56" s="8">
        <f t="shared" si="5"/>
        <v>3892024</v>
      </c>
      <c r="H56" s="7">
        <v>2611285</v>
      </c>
      <c r="I56" s="7">
        <v>776421</v>
      </c>
      <c r="J56" s="7">
        <v>350</v>
      </c>
      <c r="K56" s="8">
        <f t="shared" si="6"/>
        <v>3388056</v>
      </c>
      <c r="L56" s="8">
        <f t="shared" si="7"/>
        <v>503968</v>
      </c>
      <c r="M56" s="8">
        <f t="shared" si="8"/>
        <v>-503968</v>
      </c>
      <c r="N56" s="7">
        <v>-429560</v>
      </c>
      <c r="O56" s="7">
        <v>3000</v>
      </c>
      <c r="P56" s="7">
        <v>0</v>
      </c>
      <c r="Q56" s="7">
        <v>-77408</v>
      </c>
      <c r="R56" s="7">
        <v>0</v>
      </c>
    </row>
    <row r="57" spans="1:18" ht="12.75">
      <c r="A57" s="1" t="s">
        <v>38</v>
      </c>
      <c r="B57" s="7">
        <v>505411</v>
      </c>
      <c r="C57" s="7">
        <v>31744</v>
      </c>
      <c r="D57" s="7">
        <v>316709</v>
      </c>
      <c r="E57" s="7">
        <v>6451</v>
      </c>
      <c r="F57" s="7">
        <v>1110910</v>
      </c>
      <c r="G57" s="8">
        <f t="shared" si="5"/>
        <v>1971225</v>
      </c>
      <c r="H57" s="7">
        <v>1243768</v>
      </c>
      <c r="I57" s="7">
        <v>1295704</v>
      </c>
      <c r="J57" s="7">
        <v>132</v>
      </c>
      <c r="K57" s="8">
        <f t="shared" si="6"/>
        <v>2539604</v>
      </c>
      <c r="L57" s="8">
        <f t="shared" si="7"/>
        <v>-568379</v>
      </c>
      <c r="M57" s="8">
        <f t="shared" si="8"/>
        <v>568379</v>
      </c>
      <c r="N57" s="7">
        <v>645265</v>
      </c>
      <c r="O57" s="7">
        <v>0</v>
      </c>
      <c r="P57" s="7">
        <v>34</v>
      </c>
      <c r="Q57" s="7">
        <v>-76920</v>
      </c>
      <c r="R57" s="7">
        <v>0</v>
      </c>
    </row>
    <row r="58" spans="1:18" ht="12.75">
      <c r="A58" s="1" t="s">
        <v>39</v>
      </c>
      <c r="B58" s="7">
        <v>609931</v>
      </c>
      <c r="C58" s="7">
        <v>21552</v>
      </c>
      <c r="D58" s="7">
        <v>5158</v>
      </c>
      <c r="E58" s="7">
        <v>0</v>
      </c>
      <c r="F58" s="7">
        <v>617991</v>
      </c>
      <c r="G58" s="8">
        <f t="shared" si="5"/>
        <v>1254632</v>
      </c>
      <c r="H58" s="7">
        <v>1157914</v>
      </c>
      <c r="I58" s="7">
        <v>403504</v>
      </c>
      <c r="J58" s="7">
        <v>0</v>
      </c>
      <c r="K58" s="8">
        <f t="shared" si="6"/>
        <v>1561418</v>
      </c>
      <c r="L58" s="8">
        <f t="shared" si="7"/>
        <v>-306786</v>
      </c>
      <c r="M58" s="8">
        <f t="shared" si="8"/>
        <v>306786</v>
      </c>
      <c r="N58" s="7">
        <v>94748</v>
      </c>
      <c r="O58" s="7">
        <v>0</v>
      </c>
      <c r="P58" s="7">
        <v>0</v>
      </c>
      <c r="Q58" s="7">
        <v>212038</v>
      </c>
      <c r="R58" s="7">
        <v>0</v>
      </c>
    </row>
    <row r="59" spans="1:18" ht="12.75">
      <c r="A59" s="1" t="s">
        <v>40</v>
      </c>
      <c r="B59" s="7">
        <v>6553054</v>
      </c>
      <c r="C59" s="7">
        <v>51366</v>
      </c>
      <c r="D59" s="7">
        <v>523871</v>
      </c>
      <c r="E59" s="7">
        <v>14657</v>
      </c>
      <c r="F59" s="7">
        <v>7348760</v>
      </c>
      <c r="G59" s="8">
        <f t="shared" si="5"/>
        <v>14491708</v>
      </c>
      <c r="H59" s="7">
        <v>11302533</v>
      </c>
      <c r="I59" s="7">
        <v>4771794</v>
      </c>
      <c r="J59" s="7">
        <v>17400</v>
      </c>
      <c r="K59" s="8">
        <f t="shared" si="6"/>
        <v>16091727</v>
      </c>
      <c r="L59" s="8">
        <f t="shared" si="7"/>
        <v>-1600019</v>
      </c>
      <c r="M59" s="8">
        <f t="shared" si="8"/>
        <v>1600019</v>
      </c>
      <c r="N59" s="7">
        <v>-123711</v>
      </c>
      <c r="O59" s="7">
        <v>0</v>
      </c>
      <c r="P59" s="7">
        <v>0</v>
      </c>
      <c r="Q59" s="7">
        <v>1822730</v>
      </c>
      <c r="R59" s="7">
        <v>-99000</v>
      </c>
    </row>
    <row r="60" spans="1:18" ht="12.75">
      <c r="A60" s="1" t="s">
        <v>103</v>
      </c>
      <c r="B60" s="7">
        <v>990332</v>
      </c>
      <c r="C60" s="7">
        <v>224916</v>
      </c>
      <c r="D60" s="7">
        <v>191443</v>
      </c>
      <c r="E60" s="7">
        <v>0</v>
      </c>
      <c r="F60" s="7">
        <v>2072077</v>
      </c>
      <c r="G60" s="8">
        <f t="shared" si="5"/>
        <v>3478768</v>
      </c>
      <c r="H60" s="7">
        <v>2332767</v>
      </c>
      <c r="I60" s="7">
        <v>1425909</v>
      </c>
      <c r="J60" s="7">
        <v>0</v>
      </c>
      <c r="K60" s="8">
        <f t="shared" si="6"/>
        <v>3758676</v>
      </c>
      <c r="L60" s="8">
        <f t="shared" si="7"/>
        <v>-279908</v>
      </c>
      <c r="M60" s="8">
        <f t="shared" si="8"/>
        <v>279908</v>
      </c>
      <c r="N60" s="7">
        <v>-344312</v>
      </c>
      <c r="O60" s="7">
        <v>0</v>
      </c>
      <c r="P60" s="7">
        <v>0</v>
      </c>
      <c r="Q60" s="7">
        <v>624220</v>
      </c>
      <c r="R60" s="7">
        <v>0</v>
      </c>
    </row>
    <row r="61" spans="1:18" ht="12.75">
      <c r="A61" s="1" t="s">
        <v>104</v>
      </c>
      <c r="B61" s="7">
        <v>2082923</v>
      </c>
      <c r="C61" s="7">
        <v>13314</v>
      </c>
      <c r="D61" s="7">
        <v>182173</v>
      </c>
      <c r="E61" s="7">
        <v>0</v>
      </c>
      <c r="F61" s="7">
        <v>3406080</v>
      </c>
      <c r="G61" s="8">
        <f t="shared" si="5"/>
        <v>5684490</v>
      </c>
      <c r="H61" s="7">
        <v>4961381</v>
      </c>
      <c r="I61" s="7">
        <v>1005970</v>
      </c>
      <c r="J61" s="7">
        <v>603</v>
      </c>
      <c r="K61" s="8">
        <f t="shared" si="6"/>
        <v>5967954</v>
      </c>
      <c r="L61" s="8">
        <f t="shared" si="7"/>
        <v>-283464</v>
      </c>
      <c r="M61" s="8">
        <f t="shared" si="8"/>
        <v>283464</v>
      </c>
      <c r="N61" s="7">
        <v>92792</v>
      </c>
      <c r="O61" s="7">
        <v>0</v>
      </c>
      <c r="P61" s="7">
        <v>0</v>
      </c>
      <c r="Q61" s="7">
        <v>190672</v>
      </c>
      <c r="R61" s="7">
        <v>0</v>
      </c>
    </row>
    <row r="62" spans="1:18" ht="12.75">
      <c r="A62" s="1" t="s">
        <v>41</v>
      </c>
      <c r="B62" s="7">
        <v>1048295</v>
      </c>
      <c r="C62" s="7">
        <v>60646</v>
      </c>
      <c r="D62" s="7">
        <v>150092</v>
      </c>
      <c r="E62" s="7">
        <v>0</v>
      </c>
      <c r="F62" s="7">
        <v>2524168</v>
      </c>
      <c r="G62" s="8">
        <f t="shared" si="5"/>
        <v>3783201</v>
      </c>
      <c r="H62" s="7">
        <v>2627446</v>
      </c>
      <c r="I62" s="7">
        <v>275563</v>
      </c>
      <c r="J62" s="7">
        <v>56</v>
      </c>
      <c r="K62" s="8">
        <f t="shared" si="6"/>
        <v>2903065</v>
      </c>
      <c r="L62" s="8">
        <f t="shared" si="7"/>
        <v>880136</v>
      </c>
      <c r="M62" s="8">
        <f t="shared" si="8"/>
        <v>-880136</v>
      </c>
      <c r="N62" s="7">
        <v>-890760</v>
      </c>
      <c r="O62" s="7">
        <v>0</v>
      </c>
      <c r="P62" s="7">
        <v>0</v>
      </c>
      <c r="Q62" s="7">
        <v>496439</v>
      </c>
      <c r="R62" s="7">
        <v>-485815</v>
      </c>
    </row>
    <row r="63" spans="1:18" ht="12.75">
      <c r="A63" s="1" t="s">
        <v>42</v>
      </c>
      <c r="B63" s="7">
        <v>1649997</v>
      </c>
      <c r="C63" s="7">
        <v>24431</v>
      </c>
      <c r="D63" s="7">
        <v>364621</v>
      </c>
      <c r="E63" s="7">
        <v>0</v>
      </c>
      <c r="F63" s="7">
        <v>2405035</v>
      </c>
      <c r="G63" s="8">
        <f t="shared" si="5"/>
        <v>4444084</v>
      </c>
      <c r="H63" s="7">
        <v>3566829</v>
      </c>
      <c r="I63" s="7">
        <v>764975</v>
      </c>
      <c r="J63" s="7">
        <v>681</v>
      </c>
      <c r="K63" s="8">
        <f t="shared" si="6"/>
        <v>4332485</v>
      </c>
      <c r="L63" s="8">
        <f t="shared" si="7"/>
        <v>111599</v>
      </c>
      <c r="M63" s="8">
        <f t="shared" si="8"/>
        <v>-111599</v>
      </c>
      <c r="N63" s="7">
        <v>-235239</v>
      </c>
      <c r="O63" s="7">
        <v>0</v>
      </c>
      <c r="P63" s="7">
        <v>7044</v>
      </c>
      <c r="Q63" s="7">
        <v>131596</v>
      </c>
      <c r="R63" s="7">
        <v>-15000</v>
      </c>
    </row>
    <row r="64" spans="1:18" ht="12.75">
      <c r="A64" s="1" t="s">
        <v>105</v>
      </c>
      <c r="B64" s="7">
        <v>1512304</v>
      </c>
      <c r="C64" s="7">
        <v>20730</v>
      </c>
      <c r="D64" s="7">
        <v>259630</v>
      </c>
      <c r="E64" s="7">
        <v>0</v>
      </c>
      <c r="F64" s="7">
        <v>2488655</v>
      </c>
      <c r="G64" s="8">
        <f t="shared" si="5"/>
        <v>4281319</v>
      </c>
      <c r="H64" s="7">
        <v>3450646</v>
      </c>
      <c r="I64" s="7">
        <v>411683</v>
      </c>
      <c r="J64" s="7">
        <v>2953</v>
      </c>
      <c r="K64" s="8">
        <f t="shared" si="6"/>
        <v>3865282</v>
      </c>
      <c r="L64" s="8">
        <f t="shared" si="7"/>
        <v>416037</v>
      </c>
      <c r="M64" s="8">
        <f t="shared" si="8"/>
        <v>-416037</v>
      </c>
      <c r="N64" s="7">
        <v>-161840</v>
      </c>
      <c r="O64" s="7">
        <v>0</v>
      </c>
      <c r="P64" s="7">
        <v>0</v>
      </c>
      <c r="Q64" s="7">
        <v>-241724</v>
      </c>
      <c r="R64" s="7">
        <v>-12473</v>
      </c>
    </row>
    <row r="65" spans="1:18" ht="12.75">
      <c r="A65" s="1" t="s">
        <v>106</v>
      </c>
      <c r="B65" s="7">
        <v>3043095</v>
      </c>
      <c r="C65" s="7">
        <v>158626</v>
      </c>
      <c r="D65" s="7">
        <v>1267055</v>
      </c>
      <c r="E65" s="7">
        <v>0</v>
      </c>
      <c r="F65" s="7">
        <v>6967780</v>
      </c>
      <c r="G65" s="8">
        <f t="shared" si="5"/>
        <v>11436556</v>
      </c>
      <c r="H65" s="7">
        <v>8141034</v>
      </c>
      <c r="I65" s="7">
        <v>2621179</v>
      </c>
      <c r="J65" s="7">
        <v>0</v>
      </c>
      <c r="K65" s="8">
        <f t="shared" si="6"/>
        <v>10762213</v>
      </c>
      <c r="L65" s="8">
        <f t="shared" si="7"/>
        <v>674343</v>
      </c>
      <c r="M65" s="8">
        <f t="shared" si="8"/>
        <v>-674343</v>
      </c>
      <c r="N65" s="7">
        <v>-902084</v>
      </c>
      <c r="O65" s="7">
        <v>0</v>
      </c>
      <c r="P65" s="7">
        <v>0</v>
      </c>
      <c r="Q65" s="7">
        <v>227741</v>
      </c>
      <c r="R65" s="7">
        <v>0</v>
      </c>
    </row>
    <row r="66" spans="1:18" ht="12.75">
      <c r="A66" s="1" t="s">
        <v>43</v>
      </c>
      <c r="B66" s="7">
        <v>1710806</v>
      </c>
      <c r="C66" s="7">
        <v>11590</v>
      </c>
      <c r="D66" s="7">
        <v>139286</v>
      </c>
      <c r="E66" s="7">
        <v>0</v>
      </c>
      <c r="F66" s="7">
        <v>896743</v>
      </c>
      <c r="G66" s="8">
        <f t="shared" si="5"/>
        <v>2758425</v>
      </c>
      <c r="H66" s="7">
        <v>2247298</v>
      </c>
      <c r="I66" s="7">
        <v>377029</v>
      </c>
      <c r="J66" s="7">
        <v>0</v>
      </c>
      <c r="K66" s="8">
        <f t="shared" si="6"/>
        <v>2624327</v>
      </c>
      <c r="L66" s="8">
        <f t="shared" si="7"/>
        <v>134098</v>
      </c>
      <c r="M66" s="8">
        <f t="shared" si="8"/>
        <v>-134098</v>
      </c>
      <c r="N66" s="7">
        <v>-280242</v>
      </c>
      <c r="O66" s="7">
        <v>0</v>
      </c>
      <c r="P66" s="7">
        <v>0</v>
      </c>
      <c r="Q66" s="7">
        <v>146144</v>
      </c>
      <c r="R66" s="7">
        <v>0</v>
      </c>
    </row>
    <row r="67" spans="1:18" ht="12.75">
      <c r="A67" s="1" t="s">
        <v>107</v>
      </c>
      <c r="B67" s="7">
        <v>1278303</v>
      </c>
      <c r="C67" s="7">
        <v>23727</v>
      </c>
      <c r="D67" s="7">
        <v>713151</v>
      </c>
      <c r="E67" s="7">
        <v>0</v>
      </c>
      <c r="F67" s="7">
        <v>2997069</v>
      </c>
      <c r="G67" s="8">
        <f t="shared" si="5"/>
        <v>5012250</v>
      </c>
      <c r="H67" s="7">
        <v>3960458</v>
      </c>
      <c r="I67" s="7">
        <v>592532</v>
      </c>
      <c r="J67" s="7">
        <v>0</v>
      </c>
      <c r="K67" s="8">
        <f t="shared" si="6"/>
        <v>4552990</v>
      </c>
      <c r="L67" s="8">
        <f t="shared" si="7"/>
        <v>459260</v>
      </c>
      <c r="M67" s="8">
        <f t="shared" si="8"/>
        <v>-459260</v>
      </c>
      <c r="N67" s="7">
        <v>-385483</v>
      </c>
      <c r="O67" s="7">
        <v>0</v>
      </c>
      <c r="P67" s="7">
        <v>0</v>
      </c>
      <c r="Q67" s="7">
        <v>-73777</v>
      </c>
      <c r="R67" s="7">
        <v>0</v>
      </c>
    </row>
    <row r="68" spans="1:18" ht="12.75">
      <c r="A68" s="1" t="s">
        <v>108</v>
      </c>
      <c r="B68" s="7">
        <v>5891499</v>
      </c>
      <c r="C68" s="7">
        <v>127132</v>
      </c>
      <c r="D68" s="7">
        <v>896088</v>
      </c>
      <c r="E68" s="7">
        <v>0</v>
      </c>
      <c r="F68" s="7">
        <v>10396296</v>
      </c>
      <c r="G68" s="8">
        <f t="shared" si="5"/>
        <v>17311015</v>
      </c>
      <c r="H68" s="7">
        <v>13494114</v>
      </c>
      <c r="I68" s="7">
        <v>6944943</v>
      </c>
      <c r="J68" s="7">
        <v>0</v>
      </c>
      <c r="K68" s="8">
        <f t="shared" si="6"/>
        <v>20439057</v>
      </c>
      <c r="L68" s="8">
        <f t="shared" si="7"/>
        <v>-3128042</v>
      </c>
      <c r="M68" s="8">
        <f t="shared" si="8"/>
        <v>3128042</v>
      </c>
      <c r="N68" s="7">
        <v>451333</v>
      </c>
      <c r="O68" s="7">
        <v>0</v>
      </c>
      <c r="P68" s="7">
        <v>0</v>
      </c>
      <c r="Q68" s="7">
        <v>2080118</v>
      </c>
      <c r="R68" s="7">
        <v>596591</v>
      </c>
    </row>
    <row r="69" spans="1:18" ht="12.75">
      <c r="A69" s="1" t="s">
        <v>44</v>
      </c>
      <c r="B69" s="7">
        <v>1930430</v>
      </c>
      <c r="C69" s="7">
        <v>38362</v>
      </c>
      <c r="D69" s="7">
        <v>144131</v>
      </c>
      <c r="E69" s="7">
        <v>0</v>
      </c>
      <c r="F69" s="7">
        <v>1056540</v>
      </c>
      <c r="G69" s="8">
        <f t="shared" si="5"/>
        <v>3169463</v>
      </c>
      <c r="H69" s="7">
        <v>2421940</v>
      </c>
      <c r="I69" s="7">
        <v>638989</v>
      </c>
      <c r="J69" s="7">
        <v>0</v>
      </c>
      <c r="K69" s="8">
        <f t="shared" si="6"/>
        <v>3060929</v>
      </c>
      <c r="L69" s="8">
        <f t="shared" si="7"/>
        <v>108534</v>
      </c>
      <c r="M69" s="8">
        <f t="shared" si="8"/>
        <v>-108534</v>
      </c>
      <c r="N69" s="7">
        <v>-264450</v>
      </c>
      <c r="O69" s="7">
        <v>0</v>
      </c>
      <c r="P69" s="7">
        <v>0</v>
      </c>
      <c r="Q69" s="7">
        <v>212420</v>
      </c>
      <c r="R69" s="7">
        <v>-56504</v>
      </c>
    </row>
    <row r="70" spans="1:18" ht="12.75">
      <c r="A70" s="1" t="s">
        <v>109</v>
      </c>
      <c r="B70" s="7">
        <v>10016141</v>
      </c>
      <c r="C70" s="7">
        <v>122038</v>
      </c>
      <c r="D70" s="7">
        <v>405350</v>
      </c>
      <c r="E70" s="7">
        <v>0</v>
      </c>
      <c r="F70" s="7">
        <v>1664752</v>
      </c>
      <c r="G70" s="8">
        <f t="shared" si="5"/>
        <v>12208281</v>
      </c>
      <c r="H70" s="7">
        <v>9908676</v>
      </c>
      <c r="I70" s="7">
        <v>1234886</v>
      </c>
      <c r="J70" s="7">
        <v>2938</v>
      </c>
      <c r="K70" s="8">
        <f t="shared" si="6"/>
        <v>11146500</v>
      </c>
      <c r="L70" s="8">
        <f t="shared" si="7"/>
        <v>1061781</v>
      </c>
      <c r="M70" s="8">
        <f t="shared" si="8"/>
        <v>-1061781</v>
      </c>
      <c r="N70" s="7">
        <v>-646222</v>
      </c>
      <c r="O70" s="7">
        <v>0</v>
      </c>
      <c r="P70" s="7">
        <v>3500</v>
      </c>
      <c r="Q70" s="7">
        <v>-291190</v>
      </c>
      <c r="R70" s="7">
        <v>-127869</v>
      </c>
    </row>
    <row r="71" spans="1:18" ht="12.75">
      <c r="A71" s="1" t="s">
        <v>110</v>
      </c>
      <c r="B71" s="7">
        <v>3540251</v>
      </c>
      <c r="C71" s="7">
        <v>57617</v>
      </c>
      <c r="D71" s="7">
        <v>476825</v>
      </c>
      <c r="E71" s="7">
        <v>0</v>
      </c>
      <c r="F71" s="7">
        <v>1910695</v>
      </c>
      <c r="G71" s="8">
        <f t="shared" si="5"/>
        <v>5985388</v>
      </c>
      <c r="H71" s="7">
        <v>5156830</v>
      </c>
      <c r="I71" s="7">
        <v>608405</v>
      </c>
      <c r="J71" s="7">
        <v>0</v>
      </c>
      <c r="K71" s="8">
        <f t="shared" si="6"/>
        <v>5765235</v>
      </c>
      <c r="L71" s="8">
        <f t="shared" si="7"/>
        <v>220153</v>
      </c>
      <c r="M71" s="8">
        <f t="shared" si="8"/>
        <v>-220153</v>
      </c>
      <c r="N71" s="7">
        <v>-125067</v>
      </c>
      <c r="O71" s="7">
        <v>0</v>
      </c>
      <c r="P71" s="7">
        <v>7299</v>
      </c>
      <c r="Q71" s="7">
        <v>-18847</v>
      </c>
      <c r="R71" s="7">
        <v>-83538</v>
      </c>
    </row>
    <row r="72" spans="1:18" ht="12.75">
      <c r="A72" s="1" t="s">
        <v>111</v>
      </c>
      <c r="B72" s="7">
        <v>4941452</v>
      </c>
      <c r="C72" s="7">
        <v>60448</v>
      </c>
      <c r="D72" s="7">
        <v>503811</v>
      </c>
      <c r="E72" s="7">
        <v>6325</v>
      </c>
      <c r="F72" s="7">
        <v>5027011</v>
      </c>
      <c r="G72" s="8">
        <f t="shared" si="5"/>
        <v>10539047</v>
      </c>
      <c r="H72" s="7">
        <v>8615351</v>
      </c>
      <c r="I72" s="7">
        <v>2567080</v>
      </c>
      <c r="J72" s="7">
        <v>0</v>
      </c>
      <c r="K72" s="8">
        <f t="shared" si="6"/>
        <v>11182431</v>
      </c>
      <c r="L72" s="8">
        <f t="shared" si="7"/>
        <v>-643384</v>
      </c>
      <c r="M72" s="8">
        <f t="shared" si="8"/>
        <v>643384</v>
      </c>
      <c r="N72" s="7">
        <v>-728820</v>
      </c>
      <c r="O72" s="7">
        <v>0</v>
      </c>
      <c r="P72" s="7">
        <v>0</v>
      </c>
      <c r="Q72" s="7">
        <v>1373011</v>
      </c>
      <c r="R72" s="7">
        <v>-807</v>
      </c>
    </row>
    <row r="73" spans="1:18" ht="12.75">
      <c r="A73" s="1" t="s">
        <v>45</v>
      </c>
      <c r="B73" s="7">
        <v>998045</v>
      </c>
      <c r="C73" s="7">
        <v>47932</v>
      </c>
      <c r="D73" s="7">
        <v>417334</v>
      </c>
      <c r="E73" s="7">
        <v>3508</v>
      </c>
      <c r="F73" s="7">
        <v>1006087</v>
      </c>
      <c r="G73" s="8">
        <f t="shared" si="5"/>
        <v>2472906</v>
      </c>
      <c r="H73" s="7">
        <v>1792308</v>
      </c>
      <c r="I73" s="7">
        <v>1273356</v>
      </c>
      <c r="J73" s="7">
        <v>228</v>
      </c>
      <c r="K73" s="8">
        <f t="shared" si="6"/>
        <v>3065892</v>
      </c>
      <c r="L73" s="8">
        <f t="shared" si="7"/>
        <v>-592986</v>
      </c>
      <c r="M73" s="8">
        <f t="shared" si="8"/>
        <v>592986</v>
      </c>
      <c r="N73" s="7">
        <v>-191455</v>
      </c>
      <c r="O73" s="7">
        <v>0</v>
      </c>
      <c r="P73" s="7">
        <v>0</v>
      </c>
      <c r="Q73" s="7">
        <v>826441</v>
      </c>
      <c r="R73" s="7">
        <v>-42000</v>
      </c>
    </row>
    <row r="74" spans="1:18" ht="12.75">
      <c r="A74" s="1" t="s">
        <v>112</v>
      </c>
      <c r="B74" s="7">
        <v>2432670</v>
      </c>
      <c r="C74" s="7">
        <v>52793</v>
      </c>
      <c r="D74" s="7">
        <v>422495</v>
      </c>
      <c r="E74" s="7">
        <v>0</v>
      </c>
      <c r="F74" s="7">
        <v>6879317</v>
      </c>
      <c r="G74" s="8">
        <f t="shared" si="5"/>
        <v>9787275</v>
      </c>
      <c r="H74" s="7">
        <v>5966645</v>
      </c>
      <c r="I74" s="7">
        <v>3414253</v>
      </c>
      <c r="J74" s="7">
        <v>398</v>
      </c>
      <c r="K74" s="8">
        <f t="shared" si="6"/>
        <v>9381296</v>
      </c>
      <c r="L74" s="8">
        <f t="shared" si="7"/>
        <v>405979</v>
      </c>
      <c r="M74" s="8">
        <f t="shared" si="8"/>
        <v>-405979</v>
      </c>
      <c r="N74" s="7">
        <v>-978702</v>
      </c>
      <c r="O74" s="7">
        <v>0</v>
      </c>
      <c r="P74" s="7">
        <v>0</v>
      </c>
      <c r="Q74" s="7">
        <v>617275</v>
      </c>
      <c r="R74" s="7">
        <v>-44552</v>
      </c>
    </row>
    <row r="75" spans="1:18" ht="12.75">
      <c r="A75" s="1" t="s">
        <v>113</v>
      </c>
      <c r="B75" s="7">
        <v>608768</v>
      </c>
      <c r="C75" s="7">
        <v>19450</v>
      </c>
      <c r="D75" s="7">
        <v>122780</v>
      </c>
      <c r="E75" s="7">
        <v>0</v>
      </c>
      <c r="F75" s="7">
        <v>687355</v>
      </c>
      <c r="G75" s="8">
        <f t="shared" si="5"/>
        <v>1438353</v>
      </c>
      <c r="H75" s="7">
        <v>1198561</v>
      </c>
      <c r="I75" s="7">
        <v>152691</v>
      </c>
      <c r="J75" s="7">
        <v>0</v>
      </c>
      <c r="K75" s="8">
        <f t="shared" si="6"/>
        <v>1351252</v>
      </c>
      <c r="L75" s="8">
        <f t="shared" si="7"/>
        <v>87101</v>
      </c>
      <c r="M75" s="8">
        <f t="shared" si="8"/>
        <v>-87101</v>
      </c>
      <c r="N75" s="7">
        <v>-155818</v>
      </c>
      <c r="O75" s="7">
        <v>0</v>
      </c>
      <c r="P75" s="7">
        <v>0</v>
      </c>
      <c r="Q75" s="7">
        <v>123836</v>
      </c>
      <c r="R75" s="7">
        <v>-55119</v>
      </c>
    </row>
    <row r="76" spans="1:18" ht="12.75">
      <c r="A76" s="1" t="s">
        <v>46</v>
      </c>
      <c r="B76" s="7">
        <v>2823579</v>
      </c>
      <c r="C76" s="7">
        <v>138655</v>
      </c>
      <c r="D76" s="7">
        <v>391718</v>
      </c>
      <c r="E76" s="7">
        <v>6369</v>
      </c>
      <c r="F76" s="7">
        <v>5056612</v>
      </c>
      <c r="G76" s="8">
        <f t="shared" si="5"/>
        <v>8416933</v>
      </c>
      <c r="H76" s="7">
        <v>6704211</v>
      </c>
      <c r="I76" s="7">
        <v>1726500</v>
      </c>
      <c r="J76" s="7">
        <v>170</v>
      </c>
      <c r="K76" s="8">
        <f t="shared" si="6"/>
        <v>8430881</v>
      </c>
      <c r="L76" s="8">
        <f t="shared" si="7"/>
        <v>-13948</v>
      </c>
      <c r="M76" s="8">
        <f t="shared" si="8"/>
        <v>13948</v>
      </c>
      <c r="N76" s="7">
        <v>180610</v>
      </c>
      <c r="O76" s="7">
        <v>0</v>
      </c>
      <c r="P76" s="7">
        <v>0</v>
      </c>
      <c r="Q76" s="7">
        <v>-96662</v>
      </c>
      <c r="R76" s="7">
        <v>-70000</v>
      </c>
    </row>
    <row r="77" spans="1:18" ht="12.75">
      <c r="A77" s="1" t="s">
        <v>114</v>
      </c>
      <c r="B77" s="7">
        <v>6217754</v>
      </c>
      <c r="C77" s="7">
        <v>242438</v>
      </c>
      <c r="D77" s="7">
        <v>1179774</v>
      </c>
      <c r="E77" s="7">
        <v>0</v>
      </c>
      <c r="F77" s="7">
        <v>9264575</v>
      </c>
      <c r="G77" s="8">
        <f t="shared" si="5"/>
        <v>16904541</v>
      </c>
      <c r="H77" s="7">
        <v>12820883</v>
      </c>
      <c r="I77" s="7">
        <v>3940345</v>
      </c>
      <c r="J77" s="7">
        <v>0</v>
      </c>
      <c r="K77" s="8">
        <f t="shared" si="6"/>
        <v>16761228</v>
      </c>
      <c r="L77" s="8">
        <f t="shared" si="7"/>
        <v>143313</v>
      </c>
      <c r="M77" s="8">
        <f t="shared" si="8"/>
        <v>-143313</v>
      </c>
      <c r="N77" s="7">
        <v>-798429</v>
      </c>
      <c r="O77" s="7">
        <v>0</v>
      </c>
      <c r="P77" s="7">
        <v>2920</v>
      </c>
      <c r="Q77" s="7">
        <v>610015</v>
      </c>
      <c r="R77" s="7">
        <v>42181</v>
      </c>
    </row>
    <row r="78" spans="1:18" ht="12.75">
      <c r="A78" s="1" t="s">
        <v>47</v>
      </c>
      <c r="B78" s="7">
        <v>664796</v>
      </c>
      <c r="C78" s="7">
        <v>52470</v>
      </c>
      <c r="D78" s="7">
        <v>57947</v>
      </c>
      <c r="E78" s="7">
        <v>0</v>
      </c>
      <c r="F78" s="7">
        <v>1216067</v>
      </c>
      <c r="G78" s="8">
        <f t="shared" si="5"/>
        <v>1991280</v>
      </c>
      <c r="H78" s="7">
        <v>1415988</v>
      </c>
      <c r="I78" s="7">
        <v>266286</v>
      </c>
      <c r="J78" s="7">
        <v>0</v>
      </c>
      <c r="K78" s="8">
        <f t="shared" si="6"/>
        <v>1682274</v>
      </c>
      <c r="L78" s="8">
        <f t="shared" si="7"/>
        <v>309006</v>
      </c>
      <c r="M78" s="8">
        <f t="shared" si="8"/>
        <v>-309006</v>
      </c>
      <c r="N78" s="7">
        <v>-260448</v>
      </c>
      <c r="O78" s="7">
        <v>0</v>
      </c>
      <c r="P78" s="7">
        <v>0</v>
      </c>
      <c r="Q78" s="7">
        <v>323196</v>
      </c>
      <c r="R78" s="7">
        <v>-371754</v>
      </c>
    </row>
    <row r="79" spans="1:18" ht="12.75">
      <c r="A79" s="1" t="s">
        <v>115</v>
      </c>
      <c r="B79" s="7">
        <v>1202338</v>
      </c>
      <c r="C79" s="7">
        <v>83733</v>
      </c>
      <c r="D79" s="7">
        <v>214929</v>
      </c>
      <c r="E79" s="7">
        <v>4217</v>
      </c>
      <c r="F79" s="7">
        <v>1645421</v>
      </c>
      <c r="G79" s="8">
        <f t="shared" si="5"/>
        <v>3150638</v>
      </c>
      <c r="H79" s="7">
        <v>2639498</v>
      </c>
      <c r="I79" s="7">
        <v>244827</v>
      </c>
      <c r="J79" s="7">
        <v>3812</v>
      </c>
      <c r="K79" s="8">
        <f t="shared" si="6"/>
        <v>2888137</v>
      </c>
      <c r="L79" s="8">
        <f t="shared" si="7"/>
        <v>262501</v>
      </c>
      <c r="M79" s="8">
        <f t="shared" si="8"/>
        <v>-262501</v>
      </c>
      <c r="N79" s="7">
        <v>-255501</v>
      </c>
      <c r="O79" s="7">
        <v>0</v>
      </c>
      <c r="P79" s="7">
        <v>0</v>
      </c>
      <c r="Q79" s="7">
        <v>-7000</v>
      </c>
      <c r="R79" s="7">
        <v>0</v>
      </c>
    </row>
    <row r="80" spans="1:18" ht="12.75">
      <c r="A80" s="1" t="s">
        <v>48</v>
      </c>
      <c r="B80" s="7">
        <v>7482304</v>
      </c>
      <c r="C80" s="7">
        <v>124266</v>
      </c>
      <c r="D80" s="7">
        <v>149422</v>
      </c>
      <c r="E80" s="7">
        <v>0</v>
      </c>
      <c r="F80" s="7">
        <v>1457084</v>
      </c>
      <c r="G80" s="8">
        <f t="shared" si="5"/>
        <v>9213076</v>
      </c>
      <c r="H80" s="7">
        <v>6444198</v>
      </c>
      <c r="I80" s="7">
        <v>706160</v>
      </c>
      <c r="J80" s="7">
        <v>0</v>
      </c>
      <c r="K80" s="8">
        <f t="shared" si="6"/>
        <v>7150358</v>
      </c>
      <c r="L80" s="8">
        <f t="shared" si="7"/>
        <v>2062718</v>
      </c>
      <c r="M80" s="8">
        <f t="shared" si="8"/>
        <v>-2062718</v>
      </c>
      <c r="N80" s="7">
        <v>-1597283</v>
      </c>
      <c r="O80" s="7">
        <v>0</v>
      </c>
      <c r="P80" s="7">
        <v>0</v>
      </c>
      <c r="Q80" s="7">
        <v>-437435</v>
      </c>
      <c r="R80" s="7">
        <v>-28000</v>
      </c>
    </row>
    <row r="81" spans="1:18" ht="12.75">
      <c r="A81" s="1" t="s">
        <v>49</v>
      </c>
      <c r="B81" s="7">
        <v>490847</v>
      </c>
      <c r="C81" s="7">
        <v>20175</v>
      </c>
      <c r="D81" s="7">
        <v>111560</v>
      </c>
      <c r="E81" s="7">
        <v>0</v>
      </c>
      <c r="F81" s="7">
        <v>650913</v>
      </c>
      <c r="G81" s="8">
        <f t="shared" si="5"/>
        <v>1273495</v>
      </c>
      <c r="H81" s="7">
        <v>1010667</v>
      </c>
      <c r="I81" s="7">
        <v>347685</v>
      </c>
      <c r="J81" s="7">
        <v>0</v>
      </c>
      <c r="K81" s="8">
        <f t="shared" si="6"/>
        <v>1358352</v>
      </c>
      <c r="L81" s="8">
        <f t="shared" si="7"/>
        <v>-84857</v>
      </c>
      <c r="M81" s="8">
        <f t="shared" si="8"/>
        <v>84857</v>
      </c>
      <c r="N81" s="7">
        <v>-54687</v>
      </c>
      <c r="O81" s="7">
        <v>0</v>
      </c>
      <c r="P81" s="7">
        <v>0</v>
      </c>
      <c r="Q81" s="7">
        <v>139544</v>
      </c>
      <c r="R81" s="7">
        <v>0</v>
      </c>
    </row>
    <row r="82" spans="1:18" ht="12.75">
      <c r="A82" s="1" t="s">
        <v>50</v>
      </c>
      <c r="B82" s="7">
        <v>836512</v>
      </c>
      <c r="C82" s="7">
        <v>27416</v>
      </c>
      <c r="D82" s="7">
        <v>171680</v>
      </c>
      <c r="E82" s="7">
        <v>0</v>
      </c>
      <c r="F82" s="7">
        <v>1375376</v>
      </c>
      <c r="G82" s="8">
        <f t="shared" si="5"/>
        <v>2410984</v>
      </c>
      <c r="H82" s="7">
        <v>2064104</v>
      </c>
      <c r="I82" s="7">
        <v>500664</v>
      </c>
      <c r="J82" s="7">
        <v>121</v>
      </c>
      <c r="K82" s="8">
        <f t="shared" si="6"/>
        <v>2564889</v>
      </c>
      <c r="L82" s="8">
        <f t="shared" si="7"/>
        <v>-153905</v>
      </c>
      <c r="M82" s="8">
        <f t="shared" si="8"/>
        <v>153905</v>
      </c>
      <c r="N82" s="7">
        <v>-108665</v>
      </c>
      <c r="O82" s="7">
        <v>6450</v>
      </c>
      <c r="P82" s="7">
        <v>0</v>
      </c>
      <c r="Q82" s="7">
        <v>256120</v>
      </c>
      <c r="R82" s="7">
        <v>0</v>
      </c>
    </row>
    <row r="83" spans="1:18" ht="12.75">
      <c r="A83" s="1" t="s">
        <v>51</v>
      </c>
      <c r="B83" s="7">
        <v>880778</v>
      </c>
      <c r="C83" s="7">
        <f>46616-12260</f>
        <v>34356</v>
      </c>
      <c r="D83" s="7">
        <v>144030</v>
      </c>
      <c r="E83" s="7">
        <v>0</v>
      </c>
      <c r="F83" s="7">
        <v>929096</v>
      </c>
      <c r="G83" s="8">
        <f t="shared" si="5"/>
        <v>1988260</v>
      </c>
      <c r="H83" s="7">
        <v>1759469</v>
      </c>
      <c r="I83" s="7">
        <v>482950</v>
      </c>
      <c r="J83" s="7">
        <v>0</v>
      </c>
      <c r="K83" s="8">
        <f t="shared" si="6"/>
        <v>2242419</v>
      </c>
      <c r="L83" s="8">
        <f t="shared" si="7"/>
        <v>-254159</v>
      </c>
      <c r="M83" s="8">
        <f t="shared" si="8"/>
        <v>254159</v>
      </c>
      <c r="N83" s="7">
        <f>-125884+12260</f>
        <v>-113624</v>
      </c>
      <c r="O83" s="7">
        <v>0</v>
      </c>
      <c r="P83" s="7">
        <v>0</v>
      </c>
      <c r="Q83" s="7">
        <v>367783</v>
      </c>
      <c r="R83" s="7">
        <v>0</v>
      </c>
    </row>
    <row r="84" spans="1:18" ht="12.75">
      <c r="A84" s="1" t="s">
        <v>116</v>
      </c>
      <c r="B84" s="7">
        <v>13149571</v>
      </c>
      <c r="C84" s="7">
        <v>256808</v>
      </c>
      <c r="D84" s="7">
        <v>8904466</v>
      </c>
      <c r="E84" s="7">
        <v>75600</v>
      </c>
      <c r="F84" s="7">
        <v>9689138</v>
      </c>
      <c r="G84" s="8">
        <f aca="true" t="shared" si="9" ref="G84:G127">SUM(B84:F84)</f>
        <v>32075583</v>
      </c>
      <c r="H84" s="7">
        <v>24836020</v>
      </c>
      <c r="I84" s="7">
        <v>8137431</v>
      </c>
      <c r="J84" s="7">
        <v>349</v>
      </c>
      <c r="K84" s="8">
        <f aca="true" t="shared" si="10" ref="K84:K127">SUM(H84:J84)</f>
        <v>32973800</v>
      </c>
      <c r="L84" s="8">
        <f aca="true" t="shared" si="11" ref="L84:L127">G84-K84</f>
        <v>-898217</v>
      </c>
      <c r="M84" s="8">
        <f aca="true" t="shared" si="12" ref="M84:M127">N84+O84+P84+Q84+R84</f>
        <v>898217</v>
      </c>
      <c r="N84" s="7">
        <v>54739</v>
      </c>
      <c r="O84" s="7">
        <v>0</v>
      </c>
      <c r="P84" s="7">
        <v>0</v>
      </c>
      <c r="Q84" s="7">
        <v>838478</v>
      </c>
      <c r="R84" s="7">
        <v>5000</v>
      </c>
    </row>
    <row r="85" spans="1:18" ht="12.75">
      <c r="A85" s="1" t="s">
        <v>52</v>
      </c>
      <c r="B85" s="7">
        <v>7170526</v>
      </c>
      <c r="C85" s="7">
        <v>48255</v>
      </c>
      <c r="D85" s="7">
        <v>337626</v>
      </c>
      <c r="E85" s="7">
        <v>6960</v>
      </c>
      <c r="F85" s="7">
        <v>2005316</v>
      </c>
      <c r="G85" s="8">
        <f t="shared" si="9"/>
        <v>9568683</v>
      </c>
      <c r="H85" s="7">
        <v>7503029</v>
      </c>
      <c r="I85" s="7">
        <v>864408</v>
      </c>
      <c r="J85" s="7">
        <v>3245</v>
      </c>
      <c r="K85" s="8">
        <f t="shared" si="10"/>
        <v>8370682</v>
      </c>
      <c r="L85" s="8">
        <f t="shared" si="11"/>
        <v>1198001</v>
      </c>
      <c r="M85" s="8">
        <f t="shared" si="12"/>
        <v>-1198001</v>
      </c>
      <c r="N85" s="7">
        <v>-866540</v>
      </c>
      <c r="O85" s="7">
        <v>0</v>
      </c>
      <c r="P85" s="7">
        <v>0</v>
      </c>
      <c r="Q85" s="7">
        <v>-330460</v>
      </c>
      <c r="R85" s="7">
        <v>-1001</v>
      </c>
    </row>
    <row r="86" spans="1:18" ht="12.75">
      <c r="A86" s="1" t="s">
        <v>53</v>
      </c>
      <c r="B86" s="7">
        <v>3314207</v>
      </c>
      <c r="C86" s="7">
        <v>32097</v>
      </c>
      <c r="D86" s="7">
        <v>641343</v>
      </c>
      <c r="E86" s="7">
        <v>0</v>
      </c>
      <c r="F86" s="7">
        <v>1546330</v>
      </c>
      <c r="G86" s="8">
        <f t="shared" si="9"/>
        <v>5533977</v>
      </c>
      <c r="H86" s="7">
        <v>4012115</v>
      </c>
      <c r="I86" s="7">
        <v>871638</v>
      </c>
      <c r="J86" s="7">
        <v>58</v>
      </c>
      <c r="K86" s="8">
        <f t="shared" si="10"/>
        <v>4883811</v>
      </c>
      <c r="L86" s="8">
        <f t="shared" si="11"/>
        <v>650166</v>
      </c>
      <c r="M86" s="8">
        <f t="shared" si="12"/>
        <v>-650166</v>
      </c>
      <c r="N86" s="7">
        <v>-645007</v>
      </c>
      <c r="O86" s="7">
        <v>0</v>
      </c>
      <c r="P86" s="7">
        <v>0</v>
      </c>
      <c r="Q86" s="7">
        <v>-5159</v>
      </c>
      <c r="R86" s="7">
        <v>0</v>
      </c>
    </row>
    <row r="87" spans="1:18" ht="12.75">
      <c r="A87" s="1" t="s">
        <v>117</v>
      </c>
      <c r="B87" s="7">
        <v>1008755</v>
      </c>
      <c r="C87" s="7">
        <v>37061</v>
      </c>
      <c r="D87" s="7">
        <v>112660</v>
      </c>
      <c r="E87" s="7">
        <v>0</v>
      </c>
      <c r="F87" s="7">
        <v>1752327</v>
      </c>
      <c r="G87" s="8">
        <f t="shared" si="9"/>
        <v>2910803</v>
      </c>
      <c r="H87" s="7">
        <v>2259031</v>
      </c>
      <c r="I87" s="7">
        <v>789689</v>
      </c>
      <c r="J87" s="7">
        <v>0</v>
      </c>
      <c r="K87" s="8">
        <f t="shared" si="10"/>
        <v>3048720</v>
      </c>
      <c r="L87" s="8">
        <f t="shared" si="11"/>
        <v>-137917</v>
      </c>
      <c r="M87" s="8">
        <f t="shared" si="12"/>
        <v>137917</v>
      </c>
      <c r="N87" s="7">
        <v>161630</v>
      </c>
      <c r="O87" s="7">
        <v>0</v>
      </c>
      <c r="P87" s="7">
        <v>0</v>
      </c>
      <c r="Q87" s="7">
        <v>-23713</v>
      </c>
      <c r="R87" s="7">
        <v>0</v>
      </c>
    </row>
    <row r="88" spans="1:18" ht="12.75">
      <c r="A88" s="1" t="s">
        <v>118</v>
      </c>
      <c r="B88" s="7">
        <v>698962</v>
      </c>
      <c r="C88" s="7">
        <v>102678</v>
      </c>
      <c r="D88" s="7">
        <v>193463</v>
      </c>
      <c r="E88" s="7">
        <v>0</v>
      </c>
      <c r="F88" s="7">
        <v>1111121</v>
      </c>
      <c r="G88" s="8">
        <f t="shared" si="9"/>
        <v>2106224</v>
      </c>
      <c r="H88" s="7">
        <v>1312381</v>
      </c>
      <c r="I88" s="7">
        <v>754815</v>
      </c>
      <c r="J88" s="7">
        <v>0</v>
      </c>
      <c r="K88" s="8">
        <f t="shared" si="10"/>
        <v>2067196</v>
      </c>
      <c r="L88" s="8">
        <f t="shared" si="11"/>
        <v>39028</v>
      </c>
      <c r="M88" s="8">
        <f t="shared" si="12"/>
        <v>-39028</v>
      </c>
      <c r="N88" s="7">
        <v>5857</v>
      </c>
      <c r="O88" s="7">
        <v>0</v>
      </c>
      <c r="P88" s="7">
        <v>0</v>
      </c>
      <c r="Q88" s="7">
        <v>0</v>
      </c>
      <c r="R88" s="7">
        <v>-44885</v>
      </c>
    </row>
    <row r="89" spans="1:18" ht="12.75">
      <c r="A89" s="1" t="s">
        <v>54</v>
      </c>
      <c r="B89" s="7">
        <v>1484666</v>
      </c>
      <c r="C89" s="7">
        <v>76983</v>
      </c>
      <c r="D89" s="7">
        <v>159559</v>
      </c>
      <c r="E89" s="7">
        <v>0</v>
      </c>
      <c r="F89" s="7">
        <v>1304624</v>
      </c>
      <c r="G89" s="8">
        <f t="shared" si="9"/>
        <v>3025832</v>
      </c>
      <c r="H89" s="7">
        <v>2477261</v>
      </c>
      <c r="I89" s="7">
        <v>759298</v>
      </c>
      <c r="J89" s="7">
        <v>2063</v>
      </c>
      <c r="K89" s="8">
        <f t="shared" si="10"/>
        <v>3238622</v>
      </c>
      <c r="L89" s="8">
        <f t="shared" si="11"/>
        <v>-212790</v>
      </c>
      <c r="M89" s="8">
        <f t="shared" si="12"/>
        <v>212790</v>
      </c>
      <c r="N89" s="7">
        <v>76156</v>
      </c>
      <c r="O89" s="7">
        <v>0</v>
      </c>
      <c r="P89" s="7">
        <v>0</v>
      </c>
      <c r="Q89" s="7">
        <v>198860</v>
      </c>
      <c r="R89" s="7">
        <v>-62226</v>
      </c>
    </row>
    <row r="90" spans="1:18" ht="12.75">
      <c r="A90" s="1" t="s">
        <v>55</v>
      </c>
      <c r="B90" s="7">
        <v>2645121</v>
      </c>
      <c r="C90" s="7">
        <v>26858</v>
      </c>
      <c r="D90" s="7">
        <v>228099</v>
      </c>
      <c r="E90" s="7">
        <v>13768</v>
      </c>
      <c r="F90" s="7">
        <v>3206189</v>
      </c>
      <c r="G90" s="8">
        <f t="shared" si="9"/>
        <v>6120035</v>
      </c>
      <c r="H90" s="7">
        <v>4796781</v>
      </c>
      <c r="I90" s="7">
        <v>381065</v>
      </c>
      <c r="J90" s="7">
        <v>818</v>
      </c>
      <c r="K90" s="8">
        <f t="shared" si="10"/>
        <v>5178664</v>
      </c>
      <c r="L90" s="8">
        <f t="shared" si="11"/>
        <v>941371</v>
      </c>
      <c r="M90" s="8">
        <f t="shared" si="12"/>
        <v>-941371</v>
      </c>
      <c r="N90" s="7">
        <v>-781347</v>
      </c>
      <c r="O90" s="7">
        <v>0</v>
      </c>
      <c r="P90" s="7">
        <v>0</v>
      </c>
      <c r="Q90" s="7">
        <v>-142524</v>
      </c>
      <c r="R90" s="7">
        <v>-17500</v>
      </c>
    </row>
    <row r="91" spans="1:18" ht="12.75">
      <c r="A91" s="1" t="s">
        <v>119</v>
      </c>
      <c r="B91" s="7">
        <v>1266355</v>
      </c>
      <c r="C91" s="7">
        <v>63276</v>
      </c>
      <c r="D91" s="7">
        <v>222891</v>
      </c>
      <c r="E91" s="7">
        <v>0</v>
      </c>
      <c r="F91" s="7">
        <v>2584759</v>
      </c>
      <c r="G91" s="8">
        <f t="shared" si="9"/>
        <v>4137281</v>
      </c>
      <c r="H91" s="7">
        <v>3167009</v>
      </c>
      <c r="I91" s="7">
        <v>596824</v>
      </c>
      <c r="J91" s="7">
        <v>36741</v>
      </c>
      <c r="K91" s="8">
        <f t="shared" si="10"/>
        <v>3800574</v>
      </c>
      <c r="L91" s="8">
        <f t="shared" si="11"/>
        <v>336707</v>
      </c>
      <c r="M91" s="8">
        <f t="shared" si="12"/>
        <v>-336707</v>
      </c>
      <c r="N91" s="7">
        <v>-537737</v>
      </c>
      <c r="O91" s="7">
        <v>0</v>
      </c>
      <c r="P91" s="7">
        <v>0</v>
      </c>
      <c r="Q91" s="7">
        <v>201030</v>
      </c>
      <c r="R91" s="7">
        <v>0</v>
      </c>
    </row>
    <row r="92" spans="1:18" ht="12.75">
      <c r="A92" s="1" t="s">
        <v>120</v>
      </c>
      <c r="B92" s="7">
        <v>2475924</v>
      </c>
      <c r="C92" s="7">
        <v>77520</v>
      </c>
      <c r="D92" s="7">
        <v>1167650</v>
      </c>
      <c r="E92" s="7">
        <v>0</v>
      </c>
      <c r="F92" s="7">
        <v>2899234</v>
      </c>
      <c r="G92" s="8">
        <f t="shared" si="9"/>
        <v>6620328</v>
      </c>
      <c r="H92" s="7">
        <v>4622708</v>
      </c>
      <c r="I92" s="7">
        <v>2292194</v>
      </c>
      <c r="J92" s="7">
        <v>168</v>
      </c>
      <c r="K92" s="8">
        <f t="shared" si="10"/>
        <v>6915070</v>
      </c>
      <c r="L92" s="8">
        <f t="shared" si="11"/>
        <v>-294742</v>
      </c>
      <c r="M92" s="8">
        <f t="shared" si="12"/>
        <v>294742</v>
      </c>
      <c r="N92" s="7">
        <v>359669</v>
      </c>
      <c r="O92" s="7">
        <v>0</v>
      </c>
      <c r="P92" s="7">
        <v>0</v>
      </c>
      <c r="Q92" s="7">
        <v>-64927</v>
      </c>
      <c r="R92" s="7">
        <v>0</v>
      </c>
    </row>
    <row r="93" spans="1:18" ht="12.75">
      <c r="A93" s="1" t="s">
        <v>121</v>
      </c>
      <c r="B93" s="7">
        <v>801775</v>
      </c>
      <c r="C93" s="7">
        <v>42388</v>
      </c>
      <c r="D93" s="7">
        <v>229728</v>
      </c>
      <c r="E93" s="7">
        <v>0</v>
      </c>
      <c r="F93" s="7">
        <v>1465693</v>
      </c>
      <c r="G93" s="8">
        <f t="shared" si="9"/>
        <v>2539584</v>
      </c>
      <c r="H93" s="7">
        <v>1649581</v>
      </c>
      <c r="I93" s="7">
        <v>337920</v>
      </c>
      <c r="J93" s="7">
        <v>339</v>
      </c>
      <c r="K93" s="8">
        <f t="shared" si="10"/>
        <v>1987840</v>
      </c>
      <c r="L93" s="8">
        <f t="shared" si="11"/>
        <v>551744</v>
      </c>
      <c r="M93" s="8">
        <f t="shared" si="12"/>
        <v>-551744</v>
      </c>
      <c r="N93" s="7">
        <v>-469328</v>
      </c>
      <c r="O93" s="7">
        <v>0</v>
      </c>
      <c r="P93" s="7">
        <v>0</v>
      </c>
      <c r="Q93" s="7">
        <v>-82416</v>
      </c>
      <c r="R93" s="7">
        <v>0</v>
      </c>
    </row>
    <row r="94" spans="1:18" ht="12.75">
      <c r="A94" s="1" t="s">
        <v>122</v>
      </c>
      <c r="B94" s="7">
        <v>4687614</v>
      </c>
      <c r="C94" s="7">
        <v>101855</v>
      </c>
      <c r="D94" s="7">
        <v>972327</v>
      </c>
      <c r="E94" s="7">
        <v>291426</v>
      </c>
      <c r="F94" s="7">
        <v>12355675</v>
      </c>
      <c r="G94" s="8">
        <f t="shared" si="9"/>
        <v>18408897</v>
      </c>
      <c r="H94" s="7">
        <v>15303941</v>
      </c>
      <c r="I94" s="7">
        <v>3140528</v>
      </c>
      <c r="J94" s="7">
        <v>1955</v>
      </c>
      <c r="K94" s="8">
        <f t="shared" si="10"/>
        <v>18446424</v>
      </c>
      <c r="L94" s="8">
        <f t="shared" si="11"/>
        <v>-37527</v>
      </c>
      <c r="M94" s="8">
        <f t="shared" si="12"/>
        <v>37527</v>
      </c>
      <c r="N94" s="7">
        <v>-839123</v>
      </c>
      <c r="O94" s="7">
        <v>0</v>
      </c>
      <c r="P94" s="7">
        <v>0</v>
      </c>
      <c r="Q94" s="7">
        <v>876650</v>
      </c>
      <c r="R94" s="7">
        <v>0</v>
      </c>
    </row>
    <row r="95" spans="1:18" ht="12.75">
      <c r="A95" s="1" t="s">
        <v>56</v>
      </c>
      <c r="B95" s="7">
        <v>795864</v>
      </c>
      <c r="C95" s="7">
        <v>97069</v>
      </c>
      <c r="D95" s="7">
        <v>161891</v>
      </c>
      <c r="E95" s="7">
        <v>0</v>
      </c>
      <c r="F95" s="7">
        <v>2500878</v>
      </c>
      <c r="G95" s="8">
        <f t="shared" si="9"/>
        <v>3555702</v>
      </c>
      <c r="H95" s="7">
        <v>2536531</v>
      </c>
      <c r="I95" s="7">
        <v>1208486</v>
      </c>
      <c r="J95" s="7">
        <v>0</v>
      </c>
      <c r="K95" s="8">
        <f t="shared" si="10"/>
        <v>3745017</v>
      </c>
      <c r="L95" s="8">
        <f t="shared" si="11"/>
        <v>-189315</v>
      </c>
      <c r="M95" s="8">
        <f t="shared" si="12"/>
        <v>189315</v>
      </c>
      <c r="N95" s="7">
        <v>90546</v>
      </c>
      <c r="O95" s="7">
        <v>0</v>
      </c>
      <c r="P95" s="7">
        <v>0</v>
      </c>
      <c r="Q95" s="7">
        <v>98769</v>
      </c>
      <c r="R95" s="7">
        <v>0</v>
      </c>
    </row>
    <row r="96" spans="1:18" ht="12.75">
      <c r="A96" s="1" t="s">
        <v>123</v>
      </c>
      <c r="B96" s="7">
        <v>1418341</v>
      </c>
      <c r="C96" s="7">
        <v>43499</v>
      </c>
      <c r="D96" s="7">
        <v>121134</v>
      </c>
      <c r="E96" s="7">
        <v>0</v>
      </c>
      <c r="F96" s="7">
        <v>1342170</v>
      </c>
      <c r="G96" s="8">
        <f t="shared" si="9"/>
        <v>2925144</v>
      </c>
      <c r="H96" s="7">
        <v>2714168</v>
      </c>
      <c r="I96" s="7">
        <v>296042</v>
      </c>
      <c r="J96" s="7">
        <v>2414</v>
      </c>
      <c r="K96" s="8">
        <f t="shared" si="10"/>
        <v>3012624</v>
      </c>
      <c r="L96" s="8">
        <f t="shared" si="11"/>
        <v>-87480</v>
      </c>
      <c r="M96" s="8">
        <f t="shared" si="12"/>
        <v>87480</v>
      </c>
      <c r="N96" s="7">
        <v>2973</v>
      </c>
      <c r="O96" s="7">
        <v>0</v>
      </c>
      <c r="P96" s="7">
        <v>0</v>
      </c>
      <c r="Q96" s="7">
        <v>195507</v>
      </c>
      <c r="R96" s="7">
        <v>-111000</v>
      </c>
    </row>
    <row r="97" spans="1:18" ht="12.75">
      <c r="A97" s="1" t="s">
        <v>57</v>
      </c>
      <c r="B97" s="7">
        <v>2222566</v>
      </c>
      <c r="C97" s="7">
        <v>9623</v>
      </c>
      <c r="D97" s="7">
        <v>80241</v>
      </c>
      <c r="E97" s="7">
        <v>0</v>
      </c>
      <c r="F97" s="7">
        <v>852532</v>
      </c>
      <c r="G97" s="8">
        <f t="shared" si="9"/>
        <v>3164962</v>
      </c>
      <c r="H97" s="7">
        <v>2388230</v>
      </c>
      <c r="I97" s="7">
        <v>81210</v>
      </c>
      <c r="J97" s="7">
        <v>22995</v>
      </c>
      <c r="K97" s="8">
        <f t="shared" si="10"/>
        <v>2492435</v>
      </c>
      <c r="L97" s="8">
        <f t="shared" si="11"/>
        <v>672527</v>
      </c>
      <c r="M97" s="8">
        <f t="shared" si="12"/>
        <v>-672527</v>
      </c>
      <c r="N97" s="7">
        <v>-482811</v>
      </c>
      <c r="O97" s="7">
        <v>0</v>
      </c>
      <c r="P97" s="7">
        <v>0</v>
      </c>
      <c r="Q97" s="7">
        <v>-189716</v>
      </c>
      <c r="R97" s="7">
        <v>0</v>
      </c>
    </row>
    <row r="98" spans="1:18" ht="12.75">
      <c r="A98" s="1" t="s">
        <v>124</v>
      </c>
      <c r="B98" s="7">
        <v>367644</v>
      </c>
      <c r="C98" s="7">
        <v>27244</v>
      </c>
      <c r="D98" s="7">
        <v>70565</v>
      </c>
      <c r="E98" s="7">
        <v>0</v>
      </c>
      <c r="F98" s="7">
        <v>871296</v>
      </c>
      <c r="G98" s="8">
        <f t="shared" si="9"/>
        <v>1336749</v>
      </c>
      <c r="H98" s="7">
        <v>753186</v>
      </c>
      <c r="I98" s="7">
        <v>389902</v>
      </c>
      <c r="J98" s="7">
        <v>0</v>
      </c>
      <c r="K98" s="8">
        <f t="shared" si="10"/>
        <v>1143088</v>
      </c>
      <c r="L98" s="8">
        <f t="shared" si="11"/>
        <v>193661</v>
      </c>
      <c r="M98" s="8">
        <f t="shared" si="12"/>
        <v>-193661</v>
      </c>
      <c r="N98" s="7">
        <v>-168117</v>
      </c>
      <c r="O98" s="7">
        <v>0</v>
      </c>
      <c r="P98" s="7">
        <v>0</v>
      </c>
      <c r="Q98" s="7">
        <v>-25544</v>
      </c>
      <c r="R98" s="7">
        <v>0</v>
      </c>
    </row>
    <row r="99" spans="1:18" ht="12.75">
      <c r="A99" s="1" t="s">
        <v>58</v>
      </c>
      <c r="B99" s="7">
        <v>414973</v>
      </c>
      <c r="C99" s="7">
        <v>4573</v>
      </c>
      <c r="D99" s="7">
        <v>88733</v>
      </c>
      <c r="E99" s="7">
        <v>0</v>
      </c>
      <c r="F99" s="7">
        <v>1166701</v>
      </c>
      <c r="G99" s="8">
        <f t="shared" si="9"/>
        <v>1674980</v>
      </c>
      <c r="H99" s="7">
        <v>1245725</v>
      </c>
      <c r="I99" s="7">
        <v>563164</v>
      </c>
      <c r="J99" s="7">
        <v>109</v>
      </c>
      <c r="K99" s="8">
        <f t="shared" si="10"/>
        <v>1808998</v>
      </c>
      <c r="L99" s="8">
        <f t="shared" si="11"/>
        <v>-134018</v>
      </c>
      <c r="M99" s="8">
        <f t="shared" si="12"/>
        <v>134018</v>
      </c>
      <c r="N99" s="7">
        <v>-136744</v>
      </c>
      <c r="O99" s="7">
        <v>0</v>
      </c>
      <c r="P99" s="7">
        <v>0</v>
      </c>
      <c r="Q99" s="7">
        <v>270762</v>
      </c>
      <c r="R99" s="7">
        <v>0</v>
      </c>
    </row>
    <row r="100" spans="1:18" ht="12.75">
      <c r="A100" s="1" t="s">
        <v>125</v>
      </c>
      <c r="B100" s="7">
        <v>912316</v>
      </c>
      <c r="C100" s="7">
        <v>5334</v>
      </c>
      <c r="D100" s="7">
        <v>234044</v>
      </c>
      <c r="E100" s="7">
        <v>0</v>
      </c>
      <c r="F100" s="7">
        <v>1891070</v>
      </c>
      <c r="G100" s="8">
        <f t="shared" si="9"/>
        <v>3042764</v>
      </c>
      <c r="H100" s="7">
        <v>1741544</v>
      </c>
      <c r="I100" s="7">
        <v>1579425</v>
      </c>
      <c r="J100" s="7">
        <v>0</v>
      </c>
      <c r="K100" s="8">
        <f t="shared" si="10"/>
        <v>3320969</v>
      </c>
      <c r="L100" s="8">
        <f t="shared" si="11"/>
        <v>-278205</v>
      </c>
      <c r="M100" s="8">
        <f t="shared" si="12"/>
        <v>278205</v>
      </c>
      <c r="N100" s="7">
        <v>-194425</v>
      </c>
      <c r="O100" s="7">
        <v>0</v>
      </c>
      <c r="P100" s="7">
        <v>0</v>
      </c>
      <c r="Q100" s="7">
        <v>472630</v>
      </c>
      <c r="R100" s="7">
        <v>0</v>
      </c>
    </row>
    <row r="101" spans="1:18" ht="12.75">
      <c r="A101" s="1" t="s">
        <v>59</v>
      </c>
      <c r="B101" s="7">
        <v>1255137</v>
      </c>
      <c r="C101" s="7">
        <v>10043</v>
      </c>
      <c r="D101" s="7">
        <v>148194</v>
      </c>
      <c r="E101" s="7">
        <v>0</v>
      </c>
      <c r="F101" s="7">
        <v>2116747</v>
      </c>
      <c r="G101" s="8">
        <f t="shared" si="9"/>
        <v>3530121</v>
      </c>
      <c r="H101" s="7">
        <v>2749319</v>
      </c>
      <c r="I101" s="7">
        <v>716299</v>
      </c>
      <c r="J101" s="7">
        <v>0</v>
      </c>
      <c r="K101" s="8">
        <f t="shared" si="10"/>
        <v>3465618</v>
      </c>
      <c r="L101" s="8">
        <f t="shared" si="11"/>
        <v>64503</v>
      </c>
      <c r="M101" s="8">
        <f t="shared" si="12"/>
        <v>-64503</v>
      </c>
      <c r="N101" s="7">
        <v>-191354</v>
      </c>
      <c r="O101" s="7">
        <v>0</v>
      </c>
      <c r="P101" s="7">
        <v>0</v>
      </c>
      <c r="Q101" s="7">
        <v>442991</v>
      </c>
      <c r="R101" s="7">
        <v>-316140</v>
      </c>
    </row>
    <row r="102" spans="1:18" ht="12.75">
      <c r="A102" s="1" t="s">
        <v>126</v>
      </c>
      <c r="B102" s="7">
        <v>2377030</v>
      </c>
      <c r="C102" s="7">
        <v>132898</v>
      </c>
      <c r="D102" s="7">
        <v>403402</v>
      </c>
      <c r="E102" s="7">
        <v>0</v>
      </c>
      <c r="F102" s="7">
        <v>2979768</v>
      </c>
      <c r="G102" s="8">
        <f t="shared" si="9"/>
        <v>5893098</v>
      </c>
      <c r="H102" s="7">
        <v>3992252</v>
      </c>
      <c r="I102" s="7">
        <v>1381461</v>
      </c>
      <c r="J102" s="7">
        <v>4</v>
      </c>
      <c r="K102" s="8">
        <f t="shared" si="10"/>
        <v>5373717</v>
      </c>
      <c r="L102" s="8">
        <f t="shared" si="11"/>
        <v>519381</v>
      </c>
      <c r="M102" s="8">
        <f t="shared" si="12"/>
        <v>-519381</v>
      </c>
      <c r="N102" s="7">
        <v>-1121753</v>
      </c>
      <c r="O102" s="7">
        <v>0</v>
      </c>
      <c r="P102" s="7">
        <v>26269</v>
      </c>
      <c r="Q102" s="7">
        <v>387847</v>
      </c>
      <c r="R102" s="7">
        <v>188256</v>
      </c>
    </row>
    <row r="103" spans="1:18" ht="12.75">
      <c r="A103" s="1" t="s">
        <v>127</v>
      </c>
      <c r="B103" s="7">
        <v>877158</v>
      </c>
      <c r="C103" s="7">
        <v>12089</v>
      </c>
      <c r="D103" s="7">
        <v>52442</v>
      </c>
      <c r="E103" s="7">
        <v>0</v>
      </c>
      <c r="F103" s="7">
        <v>1728878</v>
      </c>
      <c r="G103" s="8">
        <f t="shared" si="9"/>
        <v>2670567</v>
      </c>
      <c r="H103" s="7">
        <v>2304086</v>
      </c>
      <c r="I103" s="7">
        <v>528517</v>
      </c>
      <c r="J103" s="7">
        <v>0</v>
      </c>
      <c r="K103" s="8">
        <f t="shared" si="10"/>
        <v>2832603</v>
      </c>
      <c r="L103" s="8">
        <f t="shared" si="11"/>
        <v>-162036</v>
      </c>
      <c r="M103" s="8">
        <f t="shared" si="12"/>
        <v>162036</v>
      </c>
      <c r="N103" s="7">
        <v>234590</v>
      </c>
      <c r="O103" s="7">
        <v>0</v>
      </c>
      <c r="P103" s="7">
        <v>750</v>
      </c>
      <c r="Q103" s="7">
        <v>-73304</v>
      </c>
      <c r="R103" s="7">
        <v>0</v>
      </c>
    </row>
    <row r="104" spans="1:18" ht="12.75">
      <c r="A104" s="1" t="s">
        <v>60</v>
      </c>
      <c r="B104" s="7">
        <v>8705986</v>
      </c>
      <c r="C104" s="7">
        <v>178629</v>
      </c>
      <c r="D104" s="7">
        <v>418118</v>
      </c>
      <c r="E104" s="7">
        <v>0</v>
      </c>
      <c r="F104" s="7">
        <v>1974170</v>
      </c>
      <c r="G104" s="8">
        <f t="shared" si="9"/>
        <v>11276903</v>
      </c>
      <c r="H104" s="7">
        <v>8500937</v>
      </c>
      <c r="I104" s="7">
        <v>697813</v>
      </c>
      <c r="J104" s="7">
        <v>1003</v>
      </c>
      <c r="K104" s="8">
        <f t="shared" si="10"/>
        <v>9199753</v>
      </c>
      <c r="L104" s="8">
        <f t="shared" si="11"/>
        <v>2077150</v>
      </c>
      <c r="M104" s="8">
        <f t="shared" si="12"/>
        <v>-2077150</v>
      </c>
      <c r="N104" s="7">
        <v>-1630136</v>
      </c>
      <c r="O104" s="7">
        <v>0</v>
      </c>
      <c r="P104" s="7">
        <v>0</v>
      </c>
      <c r="Q104" s="7">
        <v>-304340</v>
      </c>
      <c r="R104" s="7">
        <v>-142674</v>
      </c>
    </row>
    <row r="105" spans="1:18" ht="12.75">
      <c r="A105" s="1" t="s">
        <v>128</v>
      </c>
      <c r="B105" s="7">
        <v>6970605</v>
      </c>
      <c r="C105" s="7">
        <v>136949</v>
      </c>
      <c r="D105" s="7">
        <v>1251187</v>
      </c>
      <c r="E105" s="7">
        <v>0</v>
      </c>
      <c r="F105" s="7">
        <v>10101311</v>
      </c>
      <c r="G105" s="8">
        <f t="shared" si="9"/>
        <v>18460052</v>
      </c>
      <c r="H105" s="7">
        <v>14038555</v>
      </c>
      <c r="I105" s="7">
        <v>3109174</v>
      </c>
      <c r="J105" s="7">
        <v>262</v>
      </c>
      <c r="K105" s="8">
        <f t="shared" si="10"/>
        <v>17147991</v>
      </c>
      <c r="L105" s="8">
        <f t="shared" si="11"/>
        <v>1312061</v>
      </c>
      <c r="M105" s="8">
        <f t="shared" si="12"/>
        <v>-1312061</v>
      </c>
      <c r="N105" s="7">
        <v>-1435852</v>
      </c>
      <c r="O105" s="7">
        <v>0</v>
      </c>
      <c r="P105" s="7">
        <v>0</v>
      </c>
      <c r="Q105" s="7">
        <v>123791</v>
      </c>
      <c r="R105" s="7">
        <v>0</v>
      </c>
    </row>
    <row r="106" spans="1:18" ht="12.75">
      <c r="A106" s="1" t="s">
        <v>129</v>
      </c>
      <c r="B106" s="7">
        <v>2556721</v>
      </c>
      <c r="C106" s="7">
        <v>28217</v>
      </c>
      <c r="D106" s="7">
        <v>211764</v>
      </c>
      <c r="E106" s="7">
        <v>0</v>
      </c>
      <c r="F106" s="7">
        <v>871401</v>
      </c>
      <c r="G106" s="8">
        <f t="shared" si="9"/>
        <v>3668103</v>
      </c>
      <c r="H106" s="7">
        <v>3358219</v>
      </c>
      <c r="I106" s="7">
        <v>38098</v>
      </c>
      <c r="J106" s="7">
        <v>12</v>
      </c>
      <c r="K106" s="8">
        <f t="shared" si="10"/>
        <v>3396329</v>
      </c>
      <c r="L106" s="8">
        <f t="shared" si="11"/>
        <v>271774</v>
      </c>
      <c r="M106" s="8">
        <f t="shared" si="12"/>
        <v>-271774</v>
      </c>
      <c r="N106" s="7">
        <v>-228362</v>
      </c>
      <c r="O106" s="7">
        <v>0</v>
      </c>
      <c r="P106" s="7">
        <v>0</v>
      </c>
      <c r="Q106" s="7">
        <v>-43412</v>
      </c>
      <c r="R106" s="7">
        <v>0</v>
      </c>
    </row>
    <row r="107" spans="1:18" ht="12.75">
      <c r="A107" s="1" t="s">
        <v>130</v>
      </c>
      <c r="B107" s="7">
        <v>868582</v>
      </c>
      <c r="C107" s="7">
        <v>17442</v>
      </c>
      <c r="D107" s="7">
        <v>135548</v>
      </c>
      <c r="E107" s="7">
        <v>0</v>
      </c>
      <c r="F107" s="7">
        <v>364350</v>
      </c>
      <c r="G107" s="8">
        <f t="shared" si="9"/>
        <v>1385922</v>
      </c>
      <c r="H107" s="7">
        <v>929182</v>
      </c>
      <c r="I107" s="7">
        <v>314723</v>
      </c>
      <c r="J107" s="7">
        <v>0</v>
      </c>
      <c r="K107" s="8">
        <f t="shared" si="10"/>
        <v>1243905</v>
      </c>
      <c r="L107" s="8">
        <f t="shared" si="11"/>
        <v>142017</v>
      </c>
      <c r="M107" s="8">
        <f t="shared" si="12"/>
        <v>-142017</v>
      </c>
      <c r="N107" s="7">
        <v>-100581</v>
      </c>
      <c r="O107" s="7">
        <v>0</v>
      </c>
      <c r="P107" s="7">
        <v>0</v>
      </c>
      <c r="Q107" s="7">
        <v>-41436</v>
      </c>
      <c r="R107" s="7">
        <v>0</v>
      </c>
    </row>
    <row r="108" spans="1:18" ht="12.75">
      <c r="A108" s="1" t="s">
        <v>61</v>
      </c>
      <c r="B108" s="7">
        <v>6476000</v>
      </c>
      <c r="C108" s="7">
        <v>160403</v>
      </c>
      <c r="D108" s="7">
        <v>499900</v>
      </c>
      <c r="E108" s="7">
        <v>0</v>
      </c>
      <c r="F108" s="7">
        <v>3570452</v>
      </c>
      <c r="G108" s="8">
        <f t="shared" si="9"/>
        <v>10706755</v>
      </c>
      <c r="H108" s="7">
        <v>7837702</v>
      </c>
      <c r="I108" s="7">
        <v>2065819</v>
      </c>
      <c r="J108" s="7">
        <v>5829</v>
      </c>
      <c r="K108" s="8">
        <f t="shared" si="10"/>
        <v>9909350</v>
      </c>
      <c r="L108" s="8">
        <f t="shared" si="11"/>
        <v>797405</v>
      </c>
      <c r="M108" s="8">
        <f t="shared" si="12"/>
        <v>-797405</v>
      </c>
      <c r="N108" s="7">
        <v>43365</v>
      </c>
      <c r="O108" s="7">
        <v>0</v>
      </c>
      <c r="P108" s="7">
        <v>0</v>
      </c>
      <c r="Q108" s="7">
        <v>-840770</v>
      </c>
      <c r="R108" s="7">
        <v>0</v>
      </c>
    </row>
    <row r="109" spans="1:18" ht="12.75">
      <c r="A109" s="1" t="s">
        <v>62</v>
      </c>
      <c r="B109" s="7">
        <v>1127190</v>
      </c>
      <c r="C109" s="7">
        <v>3944</v>
      </c>
      <c r="D109" s="7">
        <v>231927</v>
      </c>
      <c r="E109" s="7">
        <v>0</v>
      </c>
      <c r="F109" s="7">
        <v>981748</v>
      </c>
      <c r="G109" s="8">
        <f t="shared" si="9"/>
        <v>2344809</v>
      </c>
      <c r="H109" s="7">
        <v>2044465</v>
      </c>
      <c r="I109" s="7">
        <v>350040</v>
      </c>
      <c r="J109" s="7">
        <v>0</v>
      </c>
      <c r="K109" s="8">
        <f t="shared" si="10"/>
        <v>2394505</v>
      </c>
      <c r="L109" s="8">
        <f t="shared" si="11"/>
        <v>-49696</v>
      </c>
      <c r="M109" s="8">
        <f t="shared" si="12"/>
        <v>49696</v>
      </c>
      <c r="N109" s="7">
        <v>61074</v>
      </c>
      <c r="O109" s="7">
        <v>0</v>
      </c>
      <c r="P109" s="7">
        <v>0</v>
      </c>
      <c r="Q109" s="7">
        <v>89822</v>
      </c>
      <c r="R109" s="7">
        <v>-101200</v>
      </c>
    </row>
    <row r="110" spans="1:18" ht="12.75">
      <c r="A110" s="1" t="s">
        <v>131</v>
      </c>
      <c r="B110" s="7">
        <v>1137556</v>
      </c>
      <c r="C110" s="7">
        <v>73803</v>
      </c>
      <c r="D110" s="7">
        <v>228126</v>
      </c>
      <c r="E110" s="7">
        <v>0</v>
      </c>
      <c r="F110" s="7">
        <v>2295755</v>
      </c>
      <c r="G110" s="8">
        <f t="shared" si="9"/>
        <v>3735240</v>
      </c>
      <c r="H110" s="7">
        <v>3160489</v>
      </c>
      <c r="I110" s="7">
        <v>769260</v>
      </c>
      <c r="J110" s="7">
        <v>0</v>
      </c>
      <c r="K110" s="8">
        <f t="shared" si="10"/>
        <v>3929749</v>
      </c>
      <c r="L110" s="8">
        <f t="shared" si="11"/>
        <v>-194509</v>
      </c>
      <c r="M110" s="8">
        <f t="shared" si="12"/>
        <v>194509</v>
      </c>
      <c r="N110" s="7">
        <v>-153626</v>
      </c>
      <c r="O110" s="7">
        <v>0</v>
      </c>
      <c r="P110" s="7">
        <v>0</v>
      </c>
      <c r="Q110" s="7">
        <v>388135</v>
      </c>
      <c r="R110" s="7">
        <v>-40000</v>
      </c>
    </row>
    <row r="111" spans="1:18" ht="12.75">
      <c r="A111" s="1" t="s">
        <v>132</v>
      </c>
      <c r="B111" s="7">
        <v>3693232</v>
      </c>
      <c r="C111" s="7">
        <v>74876</v>
      </c>
      <c r="D111" s="7">
        <v>325188</v>
      </c>
      <c r="E111" s="7">
        <v>13104</v>
      </c>
      <c r="F111" s="7">
        <v>5572467</v>
      </c>
      <c r="G111" s="8">
        <f t="shared" si="9"/>
        <v>9678867</v>
      </c>
      <c r="H111" s="7">
        <v>6152819</v>
      </c>
      <c r="I111" s="7">
        <v>2891930</v>
      </c>
      <c r="J111" s="7">
        <v>0</v>
      </c>
      <c r="K111" s="8">
        <f t="shared" si="10"/>
        <v>9044749</v>
      </c>
      <c r="L111" s="8">
        <f t="shared" si="11"/>
        <v>634118</v>
      </c>
      <c r="M111" s="8">
        <f t="shared" si="12"/>
        <v>-634118</v>
      </c>
      <c r="N111" s="7">
        <v>-737985</v>
      </c>
      <c r="O111" s="7">
        <v>0</v>
      </c>
      <c r="P111" s="7">
        <v>0</v>
      </c>
      <c r="Q111" s="7">
        <v>179413</v>
      </c>
      <c r="R111" s="7">
        <v>-75546</v>
      </c>
    </row>
    <row r="112" spans="1:18" ht="12.75">
      <c r="A112" s="1" t="s">
        <v>133</v>
      </c>
      <c r="B112" s="7">
        <v>4453585</v>
      </c>
      <c r="C112" s="7">
        <v>69003</v>
      </c>
      <c r="D112" s="7">
        <v>1664037</v>
      </c>
      <c r="E112" s="7">
        <v>3364</v>
      </c>
      <c r="F112" s="7">
        <v>3075785</v>
      </c>
      <c r="G112" s="8">
        <f t="shared" si="9"/>
        <v>9265774</v>
      </c>
      <c r="H112" s="7">
        <v>7047174</v>
      </c>
      <c r="I112" s="7">
        <v>1382114</v>
      </c>
      <c r="J112" s="7">
        <v>0</v>
      </c>
      <c r="K112" s="8">
        <f t="shared" si="10"/>
        <v>8429288</v>
      </c>
      <c r="L112" s="8">
        <f t="shared" si="11"/>
        <v>836486</v>
      </c>
      <c r="M112" s="8">
        <f t="shared" si="12"/>
        <v>-836486</v>
      </c>
      <c r="N112" s="7">
        <v>-732041</v>
      </c>
      <c r="O112" s="7">
        <v>0</v>
      </c>
      <c r="P112" s="7">
        <v>0</v>
      </c>
      <c r="Q112" s="7">
        <v>-104445</v>
      </c>
      <c r="R112" s="7">
        <v>0</v>
      </c>
    </row>
    <row r="113" spans="1:18" ht="12.75">
      <c r="A113" s="1" t="s">
        <v>134</v>
      </c>
      <c r="B113" s="7">
        <v>906549</v>
      </c>
      <c r="C113" s="7">
        <v>13077</v>
      </c>
      <c r="D113" s="7">
        <v>525378</v>
      </c>
      <c r="E113" s="7">
        <v>6</v>
      </c>
      <c r="F113" s="7">
        <v>1551052</v>
      </c>
      <c r="G113" s="8">
        <f t="shared" si="9"/>
        <v>2996062</v>
      </c>
      <c r="H113" s="7">
        <v>2095073</v>
      </c>
      <c r="I113" s="7">
        <v>1124526</v>
      </c>
      <c r="J113" s="7">
        <v>130</v>
      </c>
      <c r="K113" s="8">
        <f t="shared" si="10"/>
        <v>3219729</v>
      </c>
      <c r="L113" s="8">
        <f t="shared" si="11"/>
        <v>-223667</v>
      </c>
      <c r="M113" s="8">
        <f t="shared" si="12"/>
        <v>223667</v>
      </c>
      <c r="N113" s="7">
        <v>-435650</v>
      </c>
      <c r="O113" s="7">
        <v>0</v>
      </c>
      <c r="P113" s="7">
        <v>0</v>
      </c>
      <c r="Q113" s="7">
        <v>659317</v>
      </c>
      <c r="R113" s="7">
        <v>0</v>
      </c>
    </row>
    <row r="114" spans="1:18" ht="12.75">
      <c r="A114" s="1" t="s">
        <v>135</v>
      </c>
      <c r="B114" s="7">
        <v>8186605</v>
      </c>
      <c r="C114" s="7">
        <v>128706</v>
      </c>
      <c r="D114" s="7">
        <v>1784071</v>
      </c>
      <c r="E114" s="7">
        <v>8675</v>
      </c>
      <c r="F114" s="7">
        <v>9658529</v>
      </c>
      <c r="G114" s="8">
        <f t="shared" si="9"/>
        <v>19766586</v>
      </c>
      <c r="H114" s="7">
        <v>15657205</v>
      </c>
      <c r="I114" s="7">
        <v>3108186</v>
      </c>
      <c r="J114" s="7">
        <v>0</v>
      </c>
      <c r="K114" s="8">
        <f t="shared" si="10"/>
        <v>18765391</v>
      </c>
      <c r="L114" s="8">
        <f t="shared" si="11"/>
        <v>1001195</v>
      </c>
      <c r="M114" s="8">
        <f t="shared" si="12"/>
        <v>-1001195</v>
      </c>
      <c r="N114" s="7">
        <v>-1597099</v>
      </c>
      <c r="O114" s="7">
        <v>0</v>
      </c>
      <c r="P114" s="7">
        <v>0</v>
      </c>
      <c r="Q114" s="7">
        <v>621119</v>
      </c>
      <c r="R114" s="7">
        <v>-25215</v>
      </c>
    </row>
    <row r="115" spans="1:18" ht="12.75">
      <c r="A115" s="1" t="s">
        <v>136</v>
      </c>
      <c r="B115" s="7">
        <v>984475</v>
      </c>
      <c r="C115" s="7">
        <v>9845</v>
      </c>
      <c r="D115" s="7">
        <v>532032</v>
      </c>
      <c r="E115" s="7">
        <v>0</v>
      </c>
      <c r="F115" s="7">
        <v>1136135</v>
      </c>
      <c r="G115" s="8">
        <f t="shared" si="9"/>
        <v>2662487</v>
      </c>
      <c r="H115" s="7">
        <v>2102478</v>
      </c>
      <c r="I115" s="7">
        <v>488692</v>
      </c>
      <c r="J115" s="7">
        <v>0</v>
      </c>
      <c r="K115" s="8">
        <f t="shared" si="10"/>
        <v>2591170</v>
      </c>
      <c r="L115" s="8">
        <f t="shared" si="11"/>
        <v>71317</v>
      </c>
      <c r="M115" s="8">
        <f t="shared" si="12"/>
        <v>-71317</v>
      </c>
      <c r="N115" s="7">
        <v>-195801</v>
      </c>
      <c r="O115" s="7">
        <v>0</v>
      </c>
      <c r="P115" s="7">
        <v>0</v>
      </c>
      <c r="Q115" s="7">
        <v>124484</v>
      </c>
      <c r="R115" s="7">
        <v>0</v>
      </c>
    </row>
    <row r="116" spans="1:18" ht="12.75">
      <c r="A116" s="1" t="s">
        <v>137</v>
      </c>
      <c r="B116" s="7">
        <v>8991092</v>
      </c>
      <c r="C116" s="7">
        <v>146735</v>
      </c>
      <c r="D116" s="7">
        <v>1299144</v>
      </c>
      <c r="E116" s="7">
        <v>0</v>
      </c>
      <c r="F116" s="7">
        <v>8967624</v>
      </c>
      <c r="G116" s="8">
        <f t="shared" si="9"/>
        <v>19404595</v>
      </c>
      <c r="H116" s="7">
        <v>16893584</v>
      </c>
      <c r="I116" s="7">
        <v>3768450</v>
      </c>
      <c r="J116" s="7">
        <v>8078</v>
      </c>
      <c r="K116" s="8">
        <f t="shared" si="10"/>
        <v>20670112</v>
      </c>
      <c r="L116" s="8">
        <f t="shared" si="11"/>
        <v>-1265517</v>
      </c>
      <c r="M116" s="8">
        <f t="shared" si="12"/>
        <v>1265517</v>
      </c>
      <c r="N116" s="7">
        <v>-219429</v>
      </c>
      <c r="O116" s="7">
        <v>0</v>
      </c>
      <c r="P116" s="7">
        <v>0</v>
      </c>
      <c r="Q116" s="7">
        <v>1494946</v>
      </c>
      <c r="R116" s="7">
        <v>-10000</v>
      </c>
    </row>
    <row r="117" spans="1:18" ht="12.75">
      <c r="A117" s="1" t="s">
        <v>138</v>
      </c>
      <c r="B117" s="7">
        <v>516322</v>
      </c>
      <c r="C117" s="7">
        <v>102091</v>
      </c>
      <c r="D117" s="7">
        <v>114941</v>
      </c>
      <c r="E117" s="7">
        <v>0</v>
      </c>
      <c r="F117" s="7">
        <v>1946823</v>
      </c>
      <c r="G117" s="8">
        <f t="shared" si="9"/>
        <v>2680177</v>
      </c>
      <c r="H117" s="7">
        <v>1881262</v>
      </c>
      <c r="I117" s="7">
        <v>720892</v>
      </c>
      <c r="J117" s="7">
        <v>483</v>
      </c>
      <c r="K117" s="8">
        <f t="shared" si="10"/>
        <v>2602637</v>
      </c>
      <c r="L117" s="8">
        <f t="shared" si="11"/>
        <v>77540</v>
      </c>
      <c r="M117" s="8">
        <f t="shared" si="12"/>
        <v>-77540</v>
      </c>
      <c r="N117" s="7">
        <v>-135557</v>
      </c>
      <c r="O117" s="7">
        <v>0</v>
      </c>
      <c r="P117" s="7">
        <v>0</v>
      </c>
      <c r="Q117" s="7">
        <v>58017</v>
      </c>
      <c r="R117" s="7">
        <v>0</v>
      </c>
    </row>
    <row r="118" spans="1:18" ht="12.75">
      <c r="A118" s="1" t="s">
        <v>63</v>
      </c>
      <c r="B118" s="7">
        <v>2317955</v>
      </c>
      <c r="C118" s="7">
        <v>110634</v>
      </c>
      <c r="D118" s="7">
        <v>1186965</v>
      </c>
      <c r="E118" s="7">
        <v>0</v>
      </c>
      <c r="F118" s="7">
        <v>5067660</v>
      </c>
      <c r="G118" s="8">
        <f t="shared" si="9"/>
        <v>8683214</v>
      </c>
      <c r="H118" s="7">
        <v>5736805</v>
      </c>
      <c r="I118" s="7">
        <v>2364263</v>
      </c>
      <c r="J118" s="7">
        <v>3522</v>
      </c>
      <c r="K118" s="8">
        <f t="shared" si="10"/>
        <v>8104590</v>
      </c>
      <c r="L118" s="8">
        <f t="shared" si="11"/>
        <v>578624</v>
      </c>
      <c r="M118" s="8">
        <f t="shared" si="12"/>
        <v>-578624</v>
      </c>
      <c r="N118" s="7">
        <v>-2118595</v>
      </c>
      <c r="O118" s="7">
        <v>0</v>
      </c>
      <c r="P118" s="7">
        <v>3204</v>
      </c>
      <c r="Q118" s="7">
        <v>1536767</v>
      </c>
      <c r="R118" s="7">
        <v>0</v>
      </c>
    </row>
    <row r="119" spans="1:18" ht="12.75">
      <c r="A119" s="1" t="s">
        <v>64</v>
      </c>
      <c r="B119" s="7">
        <v>593710</v>
      </c>
      <c r="C119" s="7">
        <v>6510</v>
      </c>
      <c r="D119" s="7">
        <v>132333</v>
      </c>
      <c r="E119" s="7">
        <v>0</v>
      </c>
      <c r="F119" s="7">
        <v>1714714</v>
      </c>
      <c r="G119" s="8">
        <f t="shared" si="9"/>
        <v>2447267</v>
      </c>
      <c r="H119" s="7">
        <v>1546104</v>
      </c>
      <c r="I119" s="7">
        <v>1037880</v>
      </c>
      <c r="J119" s="7">
        <v>152</v>
      </c>
      <c r="K119" s="8">
        <f t="shared" si="10"/>
        <v>2584136</v>
      </c>
      <c r="L119" s="8">
        <f t="shared" si="11"/>
        <v>-136869</v>
      </c>
      <c r="M119" s="8">
        <f t="shared" si="12"/>
        <v>136869</v>
      </c>
      <c r="N119" s="7">
        <v>4572</v>
      </c>
      <c r="O119" s="7">
        <v>0</v>
      </c>
      <c r="P119" s="7">
        <v>0</v>
      </c>
      <c r="Q119" s="7">
        <v>157297</v>
      </c>
      <c r="R119" s="7">
        <v>-25000</v>
      </c>
    </row>
    <row r="120" spans="1:18" ht="12.75">
      <c r="A120" s="1" t="s">
        <v>65</v>
      </c>
      <c r="B120" s="7">
        <v>315557</v>
      </c>
      <c r="C120" s="7">
        <v>20610</v>
      </c>
      <c r="D120" s="7">
        <v>24332</v>
      </c>
      <c r="E120" s="7">
        <v>3507</v>
      </c>
      <c r="F120" s="7">
        <v>870636</v>
      </c>
      <c r="G120" s="8">
        <f t="shared" si="9"/>
        <v>1234642</v>
      </c>
      <c r="H120" s="7">
        <v>1062145</v>
      </c>
      <c r="I120" s="7">
        <v>338066</v>
      </c>
      <c r="J120" s="7">
        <v>0</v>
      </c>
      <c r="K120" s="8">
        <f t="shared" si="10"/>
        <v>1400211</v>
      </c>
      <c r="L120" s="8">
        <f t="shared" si="11"/>
        <v>-165569</v>
      </c>
      <c r="M120" s="8">
        <f t="shared" si="12"/>
        <v>165569</v>
      </c>
      <c r="N120" s="7">
        <v>195191</v>
      </c>
      <c r="O120" s="7">
        <v>0</v>
      </c>
      <c r="P120" s="7">
        <v>0</v>
      </c>
      <c r="Q120" s="7">
        <v>-29622</v>
      </c>
      <c r="R120" s="7">
        <v>0</v>
      </c>
    </row>
    <row r="121" spans="1:18" ht="12.75">
      <c r="A121" s="1" t="s">
        <v>66</v>
      </c>
      <c r="B121" s="7">
        <v>906920</v>
      </c>
      <c r="C121" s="7">
        <v>134387</v>
      </c>
      <c r="D121" s="7">
        <v>177385</v>
      </c>
      <c r="E121" s="7">
        <v>1754</v>
      </c>
      <c r="F121" s="7">
        <v>1508038</v>
      </c>
      <c r="G121" s="8">
        <f t="shared" si="9"/>
        <v>2728484</v>
      </c>
      <c r="H121" s="7">
        <v>2348540</v>
      </c>
      <c r="I121" s="7">
        <v>469386</v>
      </c>
      <c r="J121" s="7">
        <v>0</v>
      </c>
      <c r="K121" s="8">
        <f t="shared" si="10"/>
        <v>2817926</v>
      </c>
      <c r="L121" s="8">
        <f t="shared" si="11"/>
        <v>-89442</v>
      </c>
      <c r="M121" s="8">
        <f t="shared" si="12"/>
        <v>89442</v>
      </c>
      <c r="N121" s="7">
        <v>-107440</v>
      </c>
      <c r="O121" s="7">
        <v>0</v>
      </c>
      <c r="P121" s="7">
        <v>0</v>
      </c>
      <c r="Q121" s="7">
        <v>196882</v>
      </c>
      <c r="R121" s="7">
        <v>0</v>
      </c>
    </row>
    <row r="122" spans="1:18" ht="12.75">
      <c r="A122" s="1" t="s">
        <v>139</v>
      </c>
      <c r="B122" s="7">
        <v>2378328</v>
      </c>
      <c r="C122" s="7">
        <v>46565</v>
      </c>
      <c r="D122" s="7">
        <v>419068</v>
      </c>
      <c r="E122" s="7">
        <v>0</v>
      </c>
      <c r="F122" s="7">
        <v>2275380</v>
      </c>
      <c r="G122" s="8">
        <f t="shared" si="9"/>
        <v>5119341</v>
      </c>
      <c r="H122" s="7">
        <v>4254422</v>
      </c>
      <c r="I122" s="7">
        <v>1123647</v>
      </c>
      <c r="J122" s="7">
        <v>0</v>
      </c>
      <c r="K122" s="8">
        <f t="shared" si="10"/>
        <v>5378069</v>
      </c>
      <c r="L122" s="8">
        <f t="shared" si="11"/>
        <v>-258728</v>
      </c>
      <c r="M122" s="8">
        <f t="shared" si="12"/>
        <v>258728</v>
      </c>
      <c r="N122" s="7">
        <v>99859</v>
      </c>
      <c r="O122" s="7">
        <v>0</v>
      </c>
      <c r="P122" s="7">
        <v>0</v>
      </c>
      <c r="Q122" s="7">
        <v>168379</v>
      </c>
      <c r="R122" s="7">
        <v>-9510</v>
      </c>
    </row>
    <row r="123" spans="1:18" ht="12.75">
      <c r="A123" s="1" t="s">
        <v>140</v>
      </c>
      <c r="B123" s="7">
        <v>3514199</v>
      </c>
      <c r="C123" s="7">
        <v>97659</v>
      </c>
      <c r="D123" s="7">
        <v>657026</v>
      </c>
      <c r="E123" s="7">
        <v>0</v>
      </c>
      <c r="F123" s="7">
        <v>3260120</v>
      </c>
      <c r="G123" s="8">
        <f t="shared" si="9"/>
        <v>7529004</v>
      </c>
      <c r="H123" s="7">
        <v>6768737</v>
      </c>
      <c r="I123" s="7">
        <v>978703</v>
      </c>
      <c r="J123" s="7">
        <v>916</v>
      </c>
      <c r="K123" s="8">
        <f t="shared" si="10"/>
        <v>7748356</v>
      </c>
      <c r="L123" s="8">
        <f t="shared" si="11"/>
        <v>-219352</v>
      </c>
      <c r="M123" s="8">
        <f t="shared" si="12"/>
        <v>219352</v>
      </c>
      <c r="N123" s="7">
        <v>-212760</v>
      </c>
      <c r="O123" s="7">
        <v>0</v>
      </c>
      <c r="P123" s="7">
        <v>0</v>
      </c>
      <c r="Q123" s="7">
        <v>432112</v>
      </c>
      <c r="R123" s="7">
        <v>0</v>
      </c>
    </row>
    <row r="124" spans="1:18" ht="12.75">
      <c r="A124" s="1" t="s">
        <v>67</v>
      </c>
      <c r="B124" s="7">
        <v>851603</v>
      </c>
      <c r="C124" s="7">
        <v>15482</v>
      </c>
      <c r="D124" s="7">
        <v>25892</v>
      </c>
      <c r="E124" s="7">
        <v>0</v>
      </c>
      <c r="F124" s="7">
        <v>1292441</v>
      </c>
      <c r="G124" s="8">
        <f t="shared" si="9"/>
        <v>2185418</v>
      </c>
      <c r="H124" s="7">
        <v>1897269</v>
      </c>
      <c r="I124" s="7">
        <v>646203</v>
      </c>
      <c r="J124" s="7">
        <v>3099</v>
      </c>
      <c r="K124" s="8">
        <f t="shared" si="10"/>
        <v>2546571</v>
      </c>
      <c r="L124" s="8">
        <f t="shared" si="11"/>
        <v>-361153</v>
      </c>
      <c r="M124" s="8">
        <f t="shared" si="12"/>
        <v>361153</v>
      </c>
      <c r="N124" s="7">
        <v>210473</v>
      </c>
      <c r="O124" s="7">
        <v>0</v>
      </c>
      <c r="P124" s="7">
        <v>0</v>
      </c>
      <c r="Q124" s="7">
        <v>150680</v>
      </c>
      <c r="R124" s="7">
        <v>0</v>
      </c>
    </row>
    <row r="125" spans="1:18" ht="12.75">
      <c r="A125" s="1" t="s">
        <v>141</v>
      </c>
      <c r="B125" s="7">
        <v>996724</v>
      </c>
      <c r="C125" s="7">
        <v>9550</v>
      </c>
      <c r="D125" s="7">
        <v>216243</v>
      </c>
      <c r="E125" s="7">
        <v>0</v>
      </c>
      <c r="F125" s="7">
        <v>2259721</v>
      </c>
      <c r="G125" s="8">
        <f t="shared" si="9"/>
        <v>3482238</v>
      </c>
      <c r="H125" s="7">
        <v>2894427</v>
      </c>
      <c r="I125" s="7">
        <v>767024</v>
      </c>
      <c r="J125" s="7">
        <v>0</v>
      </c>
      <c r="K125" s="8">
        <f t="shared" si="10"/>
        <v>3661451</v>
      </c>
      <c r="L125" s="8">
        <f t="shared" si="11"/>
        <v>-179213</v>
      </c>
      <c r="M125" s="8">
        <f t="shared" si="12"/>
        <v>179213</v>
      </c>
      <c r="N125" s="7">
        <v>-234767</v>
      </c>
      <c r="O125" s="7">
        <v>0</v>
      </c>
      <c r="P125" s="7">
        <v>0</v>
      </c>
      <c r="Q125" s="7">
        <v>733330</v>
      </c>
      <c r="R125" s="7">
        <v>-319350</v>
      </c>
    </row>
    <row r="126" spans="1:18" ht="12.75">
      <c r="A126" s="1" t="s">
        <v>68</v>
      </c>
      <c r="B126" s="7">
        <v>1048068</v>
      </c>
      <c r="C126" s="7">
        <v>75081</v>
      </c>
      <c r="D126" s="7">
        <v>76587</v>
      </c>
      <c r="E126" s="7">
        <v>0</v>
      </c>
      <c r="F126" s="7">
        <v>2309453</v>
      </c>
      <c r="G126" s="8">
        <f t="shared" si="9"/>
        <v>3509189</v>
      </c>
      <c r="H126" s="7">
        <v>2680192</v>
      </c>
      <c r="I126" s="7">
        <v>92284</v>
      </c>
      <c r="J126" s="7">
        <v>1752</v>
      </c>
      <c r="K126" s="8">
        <f t="shared" si="10"/>
        <v>2774228</v>
      </c>
      <c r="L126" s="8">
        <f t="shared" si="11"/>
        <v>734961</v>
      </c>
      <c r="M126" s="8">
        <f t="shared" si="12"/>
        <v>-734961</v>
      </c>
      <c r="N126" s="7">
        <v>-349817</v>
      </c>
      <c r="O126" s="7">
        <v>0</v>
      </c>
      <c r="P126" s="7">
        <v>0</v>
      </c>
      <c r="Q126" s="7">
        <v>-385144</v>
      </c>
      <c r="R126" s="7">
        <v>0</v>
      </c>
    </row>
    <row r="127" spans="1:18" ht="12.75">
      <c r="A127" s="1" t="s">
        <v>69</v>
      </c>
      <c r="B127" s="7">
        <v>448611</v>
      </c>
      <c r="C127" s="7">
        <v>8361</v>
      </c>
      <c r="D127" s="7">
        <v>40236</v>
      </c>
      <c r="E127" s="7">
        <v>0</v>
      </c>
      <c r="F127" s="7">
        <v>1439102</v>
      </c>
      <c r="G127" s="8">
        <f t="shared" si="9"/>
        <v>1936310</v>
      </c>
      <c r="H127" s="7">
        <v>1587366</v>
      </c>
      <c r="I127" s="7">
        <v>741258</v>
      </c>
      <c r="J127" s="7">
        <v>0</v>
      </c>
      <c r="K127" s="8">
        <f t="shared" si="10"/>
        <v>2328624</v>
      </c>
      <c r="L127" s="8">
        <f t="shared" si="11"/>
        <v>-392314</v>
      </c>
      <c r="M127" s="8">
        <f t="shared" si="12"/>
        <v>392314</v>
      </c>
      <c r="N127" s="7">
        <v>128761</v>
      </c>
      <c r="O127" s="7">
        <v>0</v>
      </c>
      <c r="P127" s="7">
        <v>0</v>
      </c>
      <c r="Q127" s="7">
        <v>271953</v>
      </c>
      <c r="R127" s="7">
        <v>-8400</v>
      </c>
    </row>
    <row r="128" spans="1:18" ht="15.75">
      <c r="A128" s="2"/>
      <c r="B128" s="9"/>
      <c r="C128" s="9"/>
      <c r="D128" s="9"/>
      <c r="E128" s="9"/>
      <c r="F128" s="9"/>
      <c r="G128" s="10"/>
      <c r="H128" s="9"/>
      <c r="I128" s="9"/>
      <c r="J128" s="9"/>
      <c r="K128" s="10"/>
      <c r="L128" s="10"/>
      <c r="M128" s="10"/>
      <c r="N128" s="9"/>
      <c r="O128" s="9"/>
      <c r="P128" s="9"/>
      <c r="Q128" s="9"/>
      <c r="R128" s="9"/>
    </row>
    <row r="129" spans="1:18" ht="12.75">
      <c r="A129" s="5" t="s">
        <v>70</v>
      </c>
      <c r="B129" s="11">
        <f aca="true" t="shared" si="13" ref="B129:R129">SUM(B19:B128)</f>
        <v>285467055</v>
      </c>
      <c r="C129" s="11">
        <f t="shared" si="13"/>
        <v>7156306</v>
      </c>
      <c r="D129" s="11">
        <f t="shared" si="13"/>
        <v>51190136</v>
      </c>
      <c r="E129" s="11">
        <f t="shared" si="13"/>
        <v>565525</v>
      </c>
      <c r="F129" s="11">
        <f t="shared" si="13"/>
        <v>322415884</v>
      </c>
      <c r="G129" s="12">
        <f t="shared" si="13"/>
        <v>666794906</v>
      </c>
      <c r="H129" s="11">
        <f t="shared" si="13"/>
        <v>516070286</v>
      </c>
      <c r="I129" s="11">
        <f t="shared" si="13"/>
        <v>134376538</v>
      </c>
      <c r="J129" s="11">
        <f t="shared" si="13"/>
        <v>174234</v>
      </c>
      <c r="K129" s="12">
        <f t="shared" si="13"/>
        <v>650621058</v>
      </c>
      <c r="L129" s="12">
        <f t="shared" si="13"/>
        <v>16173848</v>
      </c>
      <c r="M129" s="12">
        <f t="shared" si="13"/>
        <v>-16173848</v>
      </c>
      <c r="N129" s="11">
        <f t="shared" si="13"/>
        <v>-34811545</v>
      </c>
      <c r="O129" s="11">
        <f t="shared" si="13"/>
        <v>9450</v>
      </c>
      <c r="P129" s="11">
        <f t="shared" si="13"/>
        <v>131821</v>
      </c>
      <c r="Q129" s="11">
        <f t="shared" si="13"/>
        <v>22074750</v>
      </c>
      <c r="R129" s="11">
        <f t="shared" si="13"/>
        <v>-3578324</v>
      </c>
    </row>
    <row r="130" spans="1:18" ht="15.75">
      <c r="A130" s="2"/>
      <c r="B130" s="9"/>
      <c r="C130" s="9"/>
      <c r="D130" s="9"/>
      <c r="E130" s="9"/>
      <c r="F130" s="9"/>
      <c r="G130" s="10"/>
      <c r="H130" s="9"/>
      <c r="I130" s="9"/>
      <c r="J130" s="9"/>
      <c r="K130" s="10"/>
      <c r="L130" s="10"/>
      <c r="M130" s="10"/>
      <c r="N130" s="9"/>
      <c r="O130" s="9"/>
      <c r="P130" s="9"/>
      <c r="Q130" s="9"/>
      <c r="R130" s="9"/>
    </row>
    <row r="131" spans="1:18" ht="12.75">
      <c r="A131" s="5" t="s">
        <v>71</v>
      </c>
      <c r="B131" s="11">
        <f aca="true" t="shared" si="14" ref="B131:R131">B129+B17</f>
        <v>729191368</v>
      </c>
      <c r="C131" s="11">
        <f t="shared" si="14"/>
        <v>31130642</v>
      </c>
      <c r="D131" s="11">
        <f t="shared" si="14"/>
        <v>84653542</v>
      </c>
      <c r="E131" s="11">
        <f t="shared" si="14"/>
        <v>884385</v>
      </c>
      <c r="F131" s="11">
        <f t="shared" si="14"/>
        <v>522519458</v>
      </c>
      <c r="G131" s="12">
        <f t="shared" si="14"/>
        <v>1368379395</v>
      </c>
      <c r="H131" s="11">
        <f t="shared" si="14"/>
        <v>1044057009</v>
      </c>
      <c r="I131" s="11">
        <f t="shared" si="14"/>
        <v>262281325</v>
      </c>
      <c r="J131" s="11">
        <f t="shared" si="14"/>
        <v>212625</v>
      </c>
      <c r="K131" s="12">
        <f t="shared" si="14"/>
        <v>1306550959</v>
      </c>
      <c r="L131" s="12">
        <f t="shared" si="14"/>
        <v>61828436</v>
      </c>
      <c r="M131" s="12">
        <f t="shared" si="14"/>
        <v>-61828436</v>
      </c>
      <c r="N131" s="11">
        <f t="shared" si="14"/>
        <v>-94116587</v>
      </c>
      <c r="O131" s="11">
        <f t="shared" si="14"/>
        <v>9450</v>
      </c>
      <c r="P131" s="11">
        <f t="shared" si="14"/>
        <v>906494</v>
      </c>
      <c r="Q131" s="11">
        <f t="shared" si="14"/>
        <v>38881363</v>
      </c>
      <c r="R131" s="11">
        <f t="shared" si="14"/>
        <v>-7509156</v>
      </c>
    </row>
    <row r="132" ht="15.75">
      <c r="A132" s="2"/>
    </row>
  </sheetData>
  <sheetProtection/>
  <mergeCells count="1">
    <mergeCell ref="A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Footer>&amp;L&amp;F; Latvijas Republikas 2010. gada pārskats par valsts budžeta izpildi un par pašvaldību budžetiem; Informācija mājas lapai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Agita Unska-Lapina</cp:lastModifiedBy>
  <cp:lastPrinted>2011-05-31T05:49:00Z</cp:lastPrinted>
  <dcterms:created xsi:type="dcterms:W3CDTF">2011-05-30T13:02:36Z</dcterms:created>
  <dcterms:modified xsi:type="dcterms:W3CDTF">2011-05-31T05:49:46Z</dcterms:modified>
  <cp:category/>
  <cp:version/>
  <cp:contentType/>
  <cp:contentStatus/>
</cp:coreProperties>
</file>