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8" yWindow="108" windowWidth="14316" windowHeight="12444"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<sst xmlns="http://schemas.openxmlformats.org/spreadsheetml/2006/main" count="233" uniqueCount="85">
  <si>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</si>
  <si>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</si>
  <si>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</si>
  <si>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</si>
  <si>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</si>
  <si>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</si>
  <si>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</si>
  <si>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</si>
  <si>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</si>
  <si>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</si>
  <si>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</si>
  <si>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</si>
  <si>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</si>
  <si>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</si>
  <si>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</si>
  <si>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</si>
  <si>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</si>
  <si>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</si>
  <si>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</si>
  <si>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</si>
  <si>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</si>
  <si>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</si>
  <si>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</si>
  <si>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</si>
  <si>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</si>
  <si>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</si>
  <si>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</si>
  <si>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</si>
  <si>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</si>
  <si>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</si>
  <si>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</si>
  <si>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</si>
  <si>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</si>
  <si>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</si>
  <si>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</si>
  <si>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</si>
  <si>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</si>
  <si>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</si>
  <si>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</si>
  <si>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</si>
  <si>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</si>
  <si>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</si>
  <si>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</si>
  <si>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</si>
  <si>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</si>
  <si>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</si>
  <si>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</si>
  <si>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</si>
  <si>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</si>
  <si>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</si>
  <si>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</si>
  <si>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</si>
  <si>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</si>
  <si>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</si>
  <si>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</si>
  <si>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</si>
  <si>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</si>
  <si>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</si>
  <si>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</si>
  <si>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</si>
  <si>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</si>
  <si>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</si>
  <si>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</si>
  <si>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</si>
  <si>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</si>
  <si>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</si>
  <si>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</si>
  <si>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</si>
  <si>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</si>
  <si>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</si>
  <si>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</si>
  <si>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</si>
  <si>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</si>
  <si>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</si>
  <si>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</si>
  <si>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</si>
  <si>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</si>
  <si>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</si>
  <si>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</si>
  <si>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</si>
  <si>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</si>
  <si>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Izmaksāts no ES fondiem, tai skaitā atgūtie līdzekļi, EUR uz 30.04.2020</t>
  </si>
  <si>
    <t>pēdējais starpposma maksājums 6GG**</t>
  </si>
  <si>
    <t>ES fondu atlikums EUR uz 30.04.2020*</t>
  </si>
  <si>
    <t>No EK pieprasītie un saņemtie ES fondu maksājumi, EUR uz 30.04.2020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</si>
</sst>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0" fontId="5" fillId="36" borderId="0" xfId="0" applyFont="1" applyFill="1" applyAlignment="1">
      <alignment/>
    </xf>
    <xf numFmtId="4" fontId="6" fillId="36" borderId="10" xfId="0" applyNumberFormat="1" applyFont="1" applyFill="1" applyBorder="1" applyAlignment="1">
      <alignment/>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35" xfId="0" applyFont="1" applyBorder="1" applyAlignment="1">
      <alignment horizontal="center" vertical="center" wrapText="1"/>
    </xf>
    <xf numFmtId="14" fontId="1" fillId="0" borderId="35" xfId="0" applyNumberFormat="1" applyFont="1" applyBorder="1" applyAlignment="1">
      <alignment horizontal="center" vertical="center"/>
    </xf>
    <xf numFmtId="0" fontId="1" fillId="38" borderId="40"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2" xfId="0" applyFont="1" applyFill="1" applyBorder="1" applyAlignment="1">
      <alignment horizontal="center" vertical="top" wrapText="1"/>
    </xf>
    <xf numFmtId="0" fontId="1" fillId="38" borderId="43" xfId="0" applyFont="1" applyFill="1" applyBorder="1" applyAlignment="1">
      <alignment horizontal="center" vertical="top" wrapText="1"/>
    </xf>
    <xf numFmtId="0" fontId="1" fillId="38" borderId="44" xfId="0" applyFont="1" applyFill="1" applyBorder="1" applyAlignment="1">
      <alignment horizontal="center" vertical="top"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7"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8" xfId="0" applyNumberFormat="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8" xfId="0" applyFont="1" applyFill="1" applyBorder="1" applyAlignment="1">
      <alignment horizontal="center"/>
    </xf>
    <xf numFmtId="0" fontId="10" fillId="0" borderId="0" xfId="0" applyFont="1" applyAlignment="1">
      <alignment horizontal="left" wrapText="1"/>
    </xf>
    <xf numFmtId="4" fontId="6" fillId="0" borderId="10"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12"/>
  <sheetViews>
    <sheetView zoomScalePageLayoutView="0" workbookViewId="0" topLeftCell="A1">
      <selection activeCell="A2" sqref="A2:A3"/>
    </sheetView>
  </sheetViews>
  <sheetFormatPr defaultColWidth="9.28125" defaultRowHeight="12.75" outlineLevelRow="1"/>
  <cols>
    <col min="1" max="1" width="15.421875" style="1" customWidth="1"/>
    <col min="2" max="2" width="10.28125" style="2" customWidth="1"/>
    <col min="3" max="3" width="16.00390625" style="3" customWidth="1"/>
    <col min="4" max="4" width="15.00390625" style="3" customWidth="1"/>
    <col min="5" max="5" width="48.28125" style="1" customWidth="1"/>
    <col min="6" max="6" width="13.28125" style="1" bestFit="1" customWidth="1"/>
    <col min="7" max="7" width="11.57421875" style="1" bestFit="1" customWidth="1"/>
    <col min="8" max="8" width="11.7109375" style="1" bestFit="1" customWidth="1"/>
    <col min="9" max="9" width="11.00390625" style="1" bestFit="1" customWidth="1"/>
    <col min="10" max="16384" width="9.28125" style="1" customWidth="1"/>
  </cols>
  <sheetData>
    <row r="1" spans="1:13" ht="39.75" customHeight="1" thickBot="1">
      <c r="A1" s="58" t="s">
        <v>84</v>
      </c>
      <c r="B1" s="58"/>
      <c r="C1" s="58"/>
      <c r="D1" s="58"/>
      <c r="E1" s="58"/>
      <c r="F1" s="41"/>
      <c r="G1" s="41"/>
      <c r="H1" s="41"/>
      <c r="I1" s="41"/>
      <c r="K1" s="2"/>
      <c r="L1" s="3"/>
      <c r="M1" s="3"/>
    </row>
    <row r="2" spans="1:5" s="4" customFormat="1" ht="37.5" customHeight="1">
      <c r="A2" s="67" t="s">
        <v>32</v>
      </c>
      <c r="B2" s="67" t="s">
        <v>33</v>
      </c>
      <c r="C2" s="69" t="s">
        <v>0</v>
      </c>
      <c r="D2" s="69" t="s">
        <v>1</v>
      </c>
      <c r="E2" s="71" t="s">
        <v>2</v>
      </c>
    </row>
    <row r="3" spans="1:5" s="4" customFormat="1" ht="23.25" customHeight="1" thickBot="1">
      <c r="A3" s="68"/>
      <c r="B3" s="68"/>
      <c r="C3" s="70"/>
      <c r="D3" s="70"/>
      <c r="E3" s="72"/>
    </row>
    <row r="4" spans="1:5" ht="12.75" customHeight="1" hidden="1" outlineLevel="1">
      <c r="A4" s="60" t="s">
        <v>29</v>
      </c>
      <c r="B4" s="62" t="s">
        <v>3</v>
      </c>
      <c r="C4" s="5">
        <v>41988</v>
      </c>
      <c r="D4" s="6">
        <v>6019827.4</v>
      </c>
      <c r="E4" s="7" t="s">
        <v>37</v>
      </c>
    </row>
    <row r="5" spans="1:5" ht="12.75" customHeight="1" hidden="1" outlineLevel="1">
      <c r="A5" s="61"/>
      <c r="B5" s="63"/>
      <c r="C5" s="5">
        <v>42079</v>
      </c>
      <c r="D5" s="6">
        <v>6019827.4</v>
      </c>
      <c r="E5" s="7" t="s">
        <v>37</v>
      </c>
    </row>
    <row r="6" spans="1:5" ht="12.75" customHeight="1" hidden="1" outlineLevel="1">
      <c r="A6" s="61"/>
      <c r="B6" s="63"/>
      <c r="C6" s="5">
        <v>42404</v>
      </c>
      <c r="D6" s="6">
        <v>6019827.4</v>
      </c>
      <c r="E6" s="7" t="s">
        <v>37</v>
      </c>
    </row>
    <row r="7" spans="1:5" ht="12.75" customHeight="1" hidden="1" outlineLevel="1">
      <c r="A7" s="61"/>
      <c r="B7" s="63"/>
      <c r="C7" s="36">
        <v>42424</v>
      </c>
      <c r="D7" s="46">
        <v>12039654.8</v>
      </c>
      <c r="E7" s="7" t="s">
        <v>66</v>
      </c>
    </row>
    <row r="8" spans="1:5" s="50" customFormat="1" ht="12.75" customHeight="1" hidden="1" outlineLevel="1">
      <c r="A8" s="61"/>
      <c r="B8" s="63"/>
      <c r="C8" s="48">
        <v>42500</v>
      </c>
      <c r="D8" s="46">
        <v>6903476.56</v>
      </c>
      <c r="E8" s="49" t="s">
        <v>61</v>
      </c>
    </row>
    <row r="9" spans="1:5" ht="12.75" customHeight="1" hidden="1" outlineLevel="1">
      <c r="A9" s="61"/>
      <c r="B9" s="63"/>
      <c r="C9" s="36">
        <v>42634</v>
      </c>
      <c r="D9" s="46">
        <v>3424376.53</v>
      </c>
      <c r="E9" s="35" t="s">
        <v>62</v>
      </c>
    </row>
    <row r="10" spans="1:5" ht="12.75" customHeight="1" hidden="1" outlineLevel="1">
      <c r="A10" s="61"/>
      <c r="B10" s="63"/>
      <c r="C10" s="36">
        <v>42682</v>
      </c>
      <c r="D10" s="46">
        <v>7636136.96</v>
      </c>
      <c r="E10" s="35" t="s">
        <v>63</v>
      </c>
    </row>
    <row r="11" spans="1:5" ht="12.75" customHeight="1" hidden="1" outlineLevel="1">
      <c r="A11" s="61"/>
      <c r="B11" s="63"/>
      <c r="C11" s="48">
        <v>42760</v>
      </c>
      <c r="D11" s="46">
        <v>7588460.87</v>
      </c>
      <c r="E11" s="35" t="s">
        <v>63</v>
      </c>
    </row>
    <row r="12" spans="1:5" ht="12.75" customHeight="1" hidden="1" outlineLevel="1">
      <c r="A12" s="61"/>
      <c r="B12" s="63"/>
      <c r="C12" s="48">
        <v>42849</v>
      </c>
      <c r="D12" s="46">
        <v>9577602.04</v>
      </c>
      <c r="E12" s="35" t="s">
        <v>63</v>
      </c>
    </row>
    <row r="13" spans="1:5" ht="12.75" customHeight="1" hidden="1" outlineLevel="1">
      <c r="A13" s="61"/>
      <c r="B13" s="63"/>
      <c r="C13" s="48">
        <v>42916</v>
      </c>
      <c r="D13" s="46">
        <v>4909393.59</v>
      </c>
      <c r="E13" s="35" t="s">
        <v>65</v>
      </c>
    </row>
    <row r="14" spans="1:5" ht="12.75" customHeight="1" hidden="1" outlineLevel="1">
      <c r="A14" s="61"/>
      <c r="B14" s="63"/>
      <c r="C14" s="48">
        <v>42941</v>
      </c>
      <c r="D14" s="46">
        <v>5358225.36</v>
      </c>
      <c r="E14" s="35" t="s">
        <v>63</v>
      </c>
    </row>
    <row r="15" spans="1:5" ht="12.75" customHeight="1" hidden="1" outlineLevel="1">
      <c r="A15" s="61"/>
      <c r="B15" s="63"/>
      <c r="C15" s="48">
        <v>43018</v>
      </c>
      <c r="D15" s="46">
        <v>12428503.22</v>
      </c>
      <c r="E15" s="35" t="s">
        <v>64</v>
      </c>
    </row>
    <row r="16" spans="1:5" ht="12.75" customHeight="1" hidden="1" outlineLevel="1">
      <c r="A16" s="61"/>
      <c r="B16" s="63"/>
      <c r="C16" s="48">
        <v>43123</v>
      </c>
      <c r="D16" s="46">
        <v>5220266.45</v>
      </c>
      <c r="E16" s="35" t="s">
        <v>64</v>
      </c>
    </row>
    <row r="17" spans="1:5" ht="12.75" customHeight="1" hidden="1" outlineLevel="1">
      <c r="A17" s="61"/>
      <c r="B17" s="63"/>
      <c r="C17" s="48">
        <v>43234</v>
      </c>
      <c r="D17" s="46">
        <v>20464966.85</v>
      </c>
      <c r="E17" s="35" t="s">
        <v>69</v>
      </c>
    </row>
    <row r="18" spans="1:5" ht="12.75" customHeight="1" hidden="1" outlineLevel="1">
      <c r="A18" s="61"/>
      <c r="B18" s="63"/>
      <c r="C18" s="48">
        <v>43279</v>
      </c>
      <c r="D18" s="46">
        <v>4074159.47</v>
      </c>
      <c r="E18" s="35" t="s">
        <v>70</v>
      </c>
    </row>
    <row r="19" spans="1:5" ht="12.75" customHeight="1" hidden="1" outlineLevel="1">
      <c r="A19" s="61"/>
      <c r="B19" s="63"/>
      <c r="C19" s="48">
        <v>43308</v>
      </c>
      <c r="D19" s="46">
        <v>15218926.34</v>
      </c>
      <c r="E19" s="35" t="s">
        <v>73</v>
      </c>
    </row>
    <row r="20" spans="1:5" ht="12.75" customHeight="1" hidden="1" outlineLevel="1">
      <c r="A20" s="61"/>
      <c r="B20" s="63"/>
      <c r="C20" s="48">
        <v>43388</v>
      </c>
      <c r="D20" s="46">
        <v>15130798.42</v>
      </c>
      <c r="E20" s="35" t="s">
        <v>73</v>
      </c>
    </row>
    <row r="21" spans="1:5" ht="12.75" customHeight="1" hidden="1" outlineLevel="1">
      <c r="A21" s="61"/>
      <c r="B21" s="63"/>
      <c r="C21" s="48">
        <v>43497</v>
      </c>
      <c r="D21" s="46">
        <v>19378099.27</v>
      </c>
      <c r="E21" s="35" t="s">
        <v>73</v>
      </c>
    </row>
    <row r="22" spans="1:5" ht="12.75" customHeight="1" hidden="1" outlineLevel="1">
      <c r="A22" s="61"/>
      <c r="B22" s="63"/>
      <c r="C22" s="48">
        <v>43635</v>
      </c>
      <c r="D22" s="46">
        <v>19904120.74</v>
      </c>
      <c r="E22" s="35" t="s">
        <v>73</v>
      </c>
    </row>
    <row r="23" spans="1:5" ht="12.75" customHeight="1" hidden="1" outlineLevel="1">
      <c r="A23" s="61"/>
      <c r="B23" s="63"/>
      <c r="C23" s="48">
        <v>43647</v>
      </c>
      <c r="D23" s="46">
        <v>4981146.66</v>
      </c>
      <c r="E23" s="49" t="s">
        <v>76</v>
      </c>
    </row>
    <row r="24" spans="1:5" ht="12.75" customHeight="1" hidden="1" outlineLevel="1">
      <c r="A24" s="61"/>
      <c r="B24" s="63"/>
      <c r="C24" s="48">
        <v>43669</v>
      </c>
      <c r="D24" s="46">
        <v>17461560.98</v>
      </c>
      <c r="E24" s="35" t="s">
        <v>75</v>
      </c>
    </row>
    <row r="25" spans="1:5" ht="12.75" customHeight="1" hidden="1" outlineLevel="1">
      <c r="A25" s="61"/>
      <c r="B25" s="63"/>
      <c r="C25" s="48">
        <v>43759</v>
      </c>
      <c r="D25" s="46">
        <v>18110318.8</v>
      </c>
      <c r="E25" s="35" t="s">
        <v>78</v>
      </c>
    </row>
    <row r="26" spans="1:5" ht="12.75" customHeight="1" hidden="1" outlineLevel="1">
      <c r="A26" s="61"/>
      <c r="B26" s="63"/>
      <c r="C26" s="48">
        <v>43829</v>
      </c>
      <c r="D26" s="46">
        <v>19528930.67</v>
      </c>
      <c r="E26" s="35" t="s">
        <v>78</v>
      </c>
    </row>
    <row r="27" spans="1:5" ht="12.75" customHeight="1" hidden="1" outlineLevel="1">
      <c r="A27" s="61"/>
      <c r="B27" s="63"/>
      <c r="C27" s="48">
        <v>43921</v>
      </c>
      <c r="D27" s="46">
        <v>9029741.1</v>
      </c>
      <c r="E27" s="49" t="s">
        <v>80</v>
      </c>
    </row>
    <row r="28" spans="1:5" ht="12.75" customHeight="1" hidden="1" outlineLevel="1">
      <c r="A28" s="61"/>
      <c r="B28" s="63"/>
      <c r="C28" s="48">
        <v>43923</v>
      </c>
      <c r="D28" s="46">
        <v>19338362.84</v>
      </c>
      <c r="E28" s="35" t="s">
        <v>82</v>
      </c>
    </row>
    <row r="29" spans="1:5" ht="12.75" customHeight="1" hidden="1" outlineLevel="1">
      <c r="A29" s="61"/>
      <c r="B29" s="63"/>
      <c r="C29" s="48">
        <v>43929</v>
      </c>
      <c r="D29" s="46">
        <v>9029741.1</v>
      </c>
      <c r="E29" s="49" t="s">
        <v>80</v>
      </c>
    </row>
    <row r="30" spans="1:5" ht="12.75" customHeight="1" hidden="1" outlineLevel="1" thickBot="1">
      <c r="A30" s="61"/>
      <c r="B30" s="63"/>
      <c r="C30" s="36"/>
      <c r="D30" s="46"/>
      <c r="E30" s="35"/>
    </row>
    <row r="31" spans="1:5" ht="13.5" customHeight="1" collapsed="1" thickBot="1">
      <c r="A31" s="38" t="s">
        <v>23</v>
      </c>
      <c r="B31" s="9"/>
      <c r="C31" s="10"/>
      <c r="D31" s="54">
        <f>SUM(D4:D30)</f>
        <v>284796451.82000005</v>
      </c>
      <c r="E31" s="11"/>
    </row>
    <row r="32" spans="1:5" ht="12.75" customHeight="1" hidden="1" outlineLevel="1">
      <c r="A32" s="60" t="s">
        <v>29</v>
      </c>
      <c r="B32" s="62" t="s">
        <v>4</v>
      </c>
      <c r="C32" s="8">
        <v>41982</v>
      </c>
      <c r="D32" s="6">
        <v>12684498.13</v>
      </c>
      <c r="E32" s="7" t="s">
        <v>37</v>
      </c>
    </row>
    <row r="33" spans="1:5" ht="12.75" customHeight="1" hidden="1" outlineLevel="1">
      <c r="A33" s="64"/>
      <c r="B33" s="63"/>
      <c r="C33" s="8">
        <v>42039</v>
      </c>
      <c r="D33" s="6">
        <v>12684498.13</v>
      </c>
      <c r="E33" s="7" t="s">
        <v>37</v>
      </c>
    </row>
    <row r="34" spans="1:5" ht="12.75" customHeight="1" hidden="1" outlineLevel="1">
      <c r="A34" s="64"/>
      <c r="B34" s="63"/>
      <c r="C34" s="5">
        <v>42397</v>
      </c>
      <c r="D34" s="40">
        <v>12684498.13</v>
      </c>
      <c r="E34" s="7" t="s">
        <v>37</v>
      </c>
    </row>
    <row r="35" spans="1:5" ht="12.75" customHeight="1" hidden="1" outlineLevel="1">
      <c r="A35" s="64"/>
      <c r="B35" s="63"/>
      <c r="C35" s="5">
        <v>42403</v>
      </c>
      <c r="D35" s="40">
        <v>25368996.26</v>
      </c>
      <c r="E35" s="7" t="s">
        <v>66</v>
      </c>
    </row>
    <row r="36" spans="1:9" ht="12.75" customHeight="1" hidden="1" outlineLevel="1">
      <c r="A36" s="64"/>
      <c r="B36" s="63"/>
      <c r="C36" s="36">
        <v>42521</v>
      </c>
      <c r="D36" s="46">
        <v>61530253.84</v>
      </c>
      <c r="E36" s="49" t="s">
        <v>61</v>
      </c>
      <c r="G36" s="52"/>
      <c r="I36" s="52"/>
    </row>
    <row r="37" spans="1:5" ht="12.75" customHeight="1" hidden="1" outlineLevel="1">
      <c r="A37" s="64"/>
      <c r="B37" s="63"/>
      <c r="C37" s="36">
        <v>42607</v>
      </c>
      <c r="D37" s="46">
        <v>6173934.29</v>
      </c>
      <c r="E37" s="35" t="s">
        <v>62</v>
      </c>
    </row>
    <row r="38" spans="1:5" ht="12.75" customHeight="1" hidden="1" outlineLevel="1">
      <c r="A38" s="64"/>
      <c r="B38" s="63"/>
      <c r="C38" s="36">
        <v>42661</v>
      </c>
      <c r="D38" s="46">
        <v>5980182.18</v>
      </c>
      <c r="E38" s="35" t="s">
        <v>63</v>
      </c>
    </row>
    <row r="39" spans="1:5" ht="12.75" customHeight="1" hidden="1" outlineLevel="1">
      <c r="A39" s="64"/>
      <c r="B39" s="63"/>
      <c r="C39" s="36">
        <v>42733</v>
      </c>
      <c r="D39" s="46">
        <v>7889451.78</v>
      </c>
      <c r="E39" s="35" t="s">
        <v>63</v>
      </c>
    </row>
    <row r="40" spans="1:5" ht="12.75" customHeight="1" hidden="1" outlineLevel="1">
      <c r="A40" s="64"/>
      <c r="B40" s="63"/>
      <c r="C40" s="36">
        <v>42837</v>
      </c>
      <c r="D40" s="46">
        <v>14066676.42</v>
      </c>
      <c r="E40" s="35" t="s">
        <v>63</v>
      </c>
    </row>
    <row r="41" spans="1:5" ht="12.75" customHeight="1" hidden="1" outlineLevel="1">
      <c r="A41" s="64"/>
      <c r="B41" s="63"/>
      <c r="C41" s="36">
        <v>42888</v>
      </c>
      <c r="D41" s="46">
        <v>15184644.03</v>
      </c>
      <c r="E41" s="35" t="s">
        <v>65</v>
      </c>
    </row>
    <row r="42" spans="1:5" ht="12.75" customHeight="1" hidden="1" outlineLevel="1">
      <c r="A42" s="64"/>
      <c r="B42" s="63"/>
      <c r="C42" s="36">
        <v>42944</v>
      </c>
      <c r="D42" s="46">
        <v>11249871.83</v>
      </c>
      <c r="E42" s="35" t="s">
        <v>63</v>
      </c>
    </row>
    <row r="43" spans="1:5" ht="12.75" customHeight="1" hidden="1" outlineLevel="1">
      <c r="A43" s="64"/>
      <c r="B43" s="63"/>
      <c r="C43" s="5">
        <v>43024</v>
      </c>
      <c r="D43" s="46">
        <v>18611091.84</v>
      </c>
      <c r="E43" s="35" t="s">
        <v>64</v>
      </c>
    </row>
    <row r="44" spans="1:5" ht="12.75" customHeight="1" hidden="1" outlineLevel="1">
      <c r="A44" s="64"/>
      <c r="B44" s="63"/>
      <c r="C44" s="5">
        <v>43098</v>
      </c>
      <c r="D44" s="46">
        <v>12231556.1</v>
      </c>
      <c r="E44" s="35" t="s">
        <v>64</v>
      </c>
    </row>
    <row r="45" spans="1:5" ht="12.75" customHeight="1" hidden="1" outlineLevel="1">
      <c r="A45" s="64"/>
      <c r="B45" s="63"/>
      <c r="C45" s="5">
        <v>43214</v>
      </c>
      <c r="D45" s="46">
        <v>26007736.42</v>
      </c>
      <c r="E45" s="35" t="s">
        <v>64</v>
      </c>
    </row>
    <row r="46" spans="1:5" ht="12.75" customHeight="1" hidden="1" outlineLevel="1">
      <c r="A46" s="64"/>
      <c r="B46" s="63"/>
      <c r="C46" s="5">
        <v>43262</v>
      </c>
      <c r="D46" s="46">
        <v>5938950.99</v>
      </c>
      <c r="E46" s="7" t="s">
        <v>72</v>
      </c>
    </row>
    <row r="47" spans="1:5" ht="12.75" customHeight="1" hidden="1" outlineLevel="1">
      <c r="A47" s="64"/>
      <c r="B47" s="63"/>
      <c r="C47" s="5">
        <v>43315</v>
      </c>
      <c r="D47" s="46">
        <v>17792143.58</v>
      </c>
      <c r="E47" s="35" t="s">
        <v>73</v>
      </c>
    </row>
    <row r="48" spans="1:5" ht="12.75" customHeight="1" hidden="1" outlineLevel="1">
      <c r="A48" s="64"/>
      <c r="B48" s="63"/>
      <c r="C48" s="5">
        <v>43390</v>
      </c>
      <c r="D48" s="46">
        <v>17914023.03</v>
      </c>
      <c r="E48" s="35" t="s">
        <v>73</v>
      </c>
    </row>
    <row r="49" spans="1:5" ht="12.75" customHeight="1" hidden="1" outlineLevel="1">
      <c r="A49" s="64"/>
      <c r="B49" s="63"/>
      <c r="C49" s="5">
        <v>43493</v>
      </c>
      <c r="D49" s="46">
        <v>24824228.48</v>
      </c>
      <c r="E49" s="35" t="s">
        <v>73</v>
      </c>
    </row>
    <row r="50" spans="1:5" ht="12.75" customHeight="1" hidden="1" outlineLevel="1">
      <c r="A50" s="64"/>
      <c r="B50" s="63"/>
      <c r="C50" s="5">
        <v>43584</v>
      </c>
      <c r="D50" s="46">
        <v>47016106.6</v>
      </c>
      <c r="E50" s="35" t="s">
        <v>73</v>
      </c>
    </row>
    <row r="51" spans="1:5" ht="12.75" customHeight="1" hidden="1" outlineLevel="1">
      <c r="A51" s="64"/>
      <c r="B51" s="63"/>
      <c r="C51" s="5">
        <v>43637</v>
      </c>
      <c r="D51" s="46">
        <v>24780889.95</v>
      </c>
      <c r="E51" s="35" t="s">
        <v>75</v>
      </c>
    </row>
    <row r="52" spans="1:5" ht="12.75" customHeight="1" hidden="1" outlineLevel="1">
      <c r="A52" s="64"/>
      <c r="B52" s="63"/>
      <c r="C52" s="5">
        <v>43637</v>
      </c>
      <c r="D52" s="46">
        <v>36467932.12</v>
      </c>
      <c r="E52" s="49" t="s">
        <v>76</v>
      </c>
    </row>
    <row r="53" spans="1:5" ht="12.75" customHeight="1" hidden="1" outlineLevel="1">
      <c r="A53" s="64"/>
      <c r="B53" s="63"/>
      <c r="C53" s="5">
        <v>43698</v>
      </c>
      <c r="D53" s="46">
        <v>-29496779.31</v>
      </c>
      <c r="E53" s="35" t="s">
        <v>77</v>
      </c>
    </row>
    <row r="54" spans="1:5" ht="12.75" customHeight="1" hidden="1" outlineLevel="1">
      <c r="A54" s="64"/>
      <c r="B54" s="63"/>
      <c r="C54" s="5">
        <v>43752</v>
      </c>
      <c r="D54" s="46">
        <v>35050403.24</v>
      </c>
      <c r="E54" s="35" t="s">
        <v>78</v>
      </c>
    </row>
    <row r="55" spans="1:5" ht="12.75" customHeight="1" hidden="1" outlineLevel="1">
      <c r="A55" s="64"/>
      <c r="B55" s="63"/>
      <c r="C55" s="5">
        <v>43826</v>
      </c>
      <c r="D55" s="46">
        <v>29730363.55</v>
      </c>
      <c r="E55" s="35" t="s">
        <v>78</v>
      </c>
    </row>
    <row r="56" spans="1:5" ht="12.75" customHeight="1" hidden="1" outlineLevel="1">
      <c r="A56" s="64"/>
      <c r="B56" s="63"/>
      <c r="C56" s="5">
        <v>43916</v>
      </c>
      <c r="D56" s="46">
        <v>19026747.2</v>
      </c>
      <c r="E56" s="49" t="s">
        <v>80</v>
      </c>
    </row>
    <row r="57" spans="1:5" ht="12.75" customHeight="1" hidden="1" outlineLevel="1">
      <c r="A57" s="64"/>
      <c r="B57" s="63"/>
      <c r="C57" s="5">
        <v>43924</v>
      </c>
      <c r="D57" s="46">
        <v>19026747.19</v>
      </c>
      <c r="E57" s="49" t="s">
        <v>80</v>
      </c>
    </row>
    <row r="58" spans="1:5" ht="12.75" customHeight="1" hidden="1" outlineLevel="1">
      <c r="A58" s="64"/>
      <c r="B58" s="63"/>
      <c r="C58" s="5">
        <v>43944</v>
      </c>
      <c r="D58" s="46">
        <v>33930119.47</v>
      </c>
      <c r="E58" s="35" t="s">
        <v>82</v>
      </c>
    </row>
    <row r="59" spans="1:5" ht="13.5" customHeight="1" hidden="1" outlineLevel="1" thickBot="1">
      <c r="A59" s="65"/>
      <c r="B59" s="66"/>
      <c r="C59" s="5"/>
      <c r="D59" s="46"/>
      <c r="E59" s="7"/>
    </row>
    <row r="60" spans="1:5" ht="13.5" collapsed="1" thickBot="1">
      <c r="A60" s="38" t="s">
        <v>24</v>
      </c>
      <c r="B60" s="9"/>
      <c r="C60" s="10"/>
      <c r="D60" s="54">
        <f>SUM(D32:D59)</f>
        <v>524349765.47</v>
      </c>
      <c r="E60" s="11"/>
    </row>
    <row r="61" spans="1:5" ht="12.75" customHeight="1" hidden="1" outlineLevel="1">
      <c r="A61" s="73" t="s">
        <v>29</v>
      </c>
      <c r="B61" s="62" t="s">
        <v>5</v>
      </c>
      <c r="C61" s="5">
        <v>41982</v>
      </c>
      <c r="D61" s="6">
        <v>22571773.04</v>
      </c>
      <c r="E61" s="7" t="s">
        <v>37</v>
      </c>
    </row>
    <row r="62" spans="1:5" ht="12.75" customHeight="1" hidden="1" outlineLevel="1">
      <c r="A62" s="74"/>
      <c r="B62" s="63"/>
      <c r="C62" s="5">
        <v>42039</v>
      </c>
      <c r="D62" s="6">
        <v>22571773.04</v>
      </c>
      <c r="E62" s="7" t="s">
        <v>37</v>
      </c>
    </row>
    <row r="63" spans="1:5" ht="12.75" customHeight="1" hidden="1" outlineLevel="1">
      <c r="A63" s="74"/>
      <c r="B63" s="63"/>
      <c r="C63" s="5">
        <v>42397</v>
      </c>
      <c r="D63" s="6">
        <v>22571773.04</v>
      </c>
      <c r="E63" s="7" t="s">
        <v>37</v>
      </c>
    </row>
    <row r="64" spans="1:5" ht="12.75" customHeight="1" hidden="1" outlineLevel="1">
      <c r="A64" s="74"/>
      <c r="B64" s="63"/>
      <c r="C64" s="5">
        <v>42403</v>
      </c>
      <c r="D64" s="6">
        <v>45143546.08</v>
      </c>
      <c r="E64" s="7" t="s">
        <v>66</v>
      </c>
    </row>
    <row r="65" spans="1:5" ht="12.75" customHeight="1" hidden="1" outlineLevel="1">
      <c r="A65" s="74"/>
      <c r="B65" s="63"/>
      <c r="C65" s="39">
        <v>42521</v>
      </c>
      <c r="D65" s="6">
        <v>707373.3</v>
      </c>
      <c r="E65" s="49" t="s">
        <v>61</v>
      </c>
    </row>
    <row r="66" spans="1:5" ht="12.75" customHeight="1" hidden="1" outlineLevel="1">
      <c r="A66" s="74"/>
      <c r="B66" s="63"/>
      <c r="C66" s="39">
        <v>42661</v>
      </c>
      <c r="D66" s="40">
        <v>34132641.97</v>
      </c>
      <c r="E66" s="35" t="s">
        <v>63</v>
      </c>
    </row>
    <row r="67" spans="1:5" ht="12.75" customHeight="1" hidden="1" outlineLevel="1">
      <c r="A67" s="74"/>
      <c r="B67" s="63"/>
      <c r="C67" s="5">
        <v>42734</v>
      </c>
      <c r="D67" s="6">
        <v>26483872.2</v>
      </c>
      <c r="E67" s="35" t="s">
        <v>63</v>
      </c>
    </row>
    <row r="68" spans="1:5" ht="12.75" customHeight="1" hidden="1" outlineLevel="1">
      <c r="A68" s="74"/>
      <c r="B68" s="63"/>
      <c r="C68" s="5">
        <v>42837</v>
      </c>
      <c r="D68" s="6">
        <v>25704404.91</v>
      </c>
      <c r="E68" s="35" t="s">
        <v>63</v>
      </c>
    </row>
    <row r="69" spans="1:5" ht="12.75" customHeight="1" hidden="1" outlineLevel="1">
      <c r="A69" s="74"/>
      <c r="B69" s="63"/>
      <c r="C69" s="5">
        <v>42892</v>
      </c>
      <c r="D69" s="6">
        <v>14185955.19</v>
      </c>
      <c r="E69" s="35" t="s">
        <v>65</v>
      </c>
    </row>
    <row r="70" spans="1:5" ht="12.75" customHeight="1" hidden="1" outlineLevel="1">
      <c r="A70" s="74"/>
      <c r="B70" s="63"/>
      <c r="C70" s="5">
        <v>42944</v>
      </c>
      <c r="D70" s="6">
        <v>18466648.25</v>
      </c>
      <c r="E70" s="35" t="s">
        <v>63</v>
      </c>
    </row>
    <row r="71" spans="1:5" ht="12.75" customHeight="1" hidden="1" outlineLevel="1">
      <c r="A71" s="74"/>
      <c r="B71" s="63"/>
      <c r="C71" s="5">
        <v>43024</v>
      </c>
      <c r="D71" s="6">
        <v>25106950.07</v>
      </c>
      <c r="E71" s="35" t="s">
        <v>64</v>
      </c>
    </row>
    <row r="72" spans="1:5" ht="12.75" customHeight="1" hidden="1" outlineLevel="1">
      <c r="A72" s="74"/>
      <c r="B72" s="63"/>
      <c r="C72" s="5">
        <v>43131</v>
      </c>
      <c r="D72" s="6">
        <v>24760374.81</v>
      </c>
      <c r="E72" s="35" t="s">
        <v>64</v>
      </c>
    </row>
    <row r="73" spans="1:5" ht="12.75" customHeight="1" hidden="1" outlineLevel="1">
      <c r="A73" s="74"/>
      <c r="B73" s="63"/>
      <c r="C73" s="5">
        <v>43214</v>
      </c>
      <c r="D73" s="6">
        <v>59212208.43</v>
      </c>
      <c r="E73" s="35" t="s">
        <v>64</v>
      </c>
    </row>
    <row r="74" spans="1:5" ht="12.75" customHeight="1" hidden="1" outlineLevel="1">
      <c r="A74" s="74"/>
      <c r="B74" s="63"/>
      <c r="C74" s="5">
        <v>43262</v>
      </c>
      <c r="D74" s="6">
        <v>14449090.58</v>
      </c>
      <c r="E74" s="7" t="s">
        <v>70</v>
      </c>
    </row>
    <row r="75" spans="1:5" ht="12.75" customHeight="1" hidden="1" outlineLevel="1">
      <c r="A75" s="74"/>
      <c r="B75" s="63"/>
      <c r="C75" s="5">
        <v>43301</v>
      </c>
      <c r="D75" s="6">
        <v>66560166.58</v>
      </c>
      <c r="E75" s="35" t="s">
        <v>73</v>
      </c>
    </row>
    <row r="76" spans="1:5" ht="12.75" customHeight="1" hidden="1" outlineLevel="1">
      <c r="A76" s="74"/>
      <c r="B76" s="63"/>
      <c r="C76" s="5">
        <v>43390</v>
      </c>
      <c r="D76" s="6">
        <v>59820009.62</v>
      </c>
      <c r="E76" s="35" t="s">
        <v>73</v>
      </c>
    </row>
    <row r="77" spans="1:5" ht="12.75" customHeight="1" hidden="1" outlineLevel="1">
      <c r="A77" s="74"/>
      <c r="B77" s="63"/>
      <c r="C77" s="5">
        <v>43493</v>
      </c>
      <c r="D77" s="6">
        <v>64842035.03</v>
      </c>
      <c r="E77" s="35" t="s">
        <v>73</v>
      </c>
    </row>
    <row r="78" spans="1:5" ht="12.75" customHeight="1" hidden="1" outlineLevel="1">
      <c r="A78" s="74"/>
      <c r="B78" s="63"/>
      <c r="C78" s="5">
        <v>43584</v>
      </c>
      <c r="D78" s="6">
        <v>124584329.17</v>
      </c>
      <c r="E78" s="35" t="s">
        <v>73</v>
      </c>
    </row>
    <row r="79" spans="1:5" ht="12.75" customHeight="1" hidden="1" outlineLevel="1">
      <c r="A79" s="74"/>
      <c r="B79" s="63"/>
      <c r="C79" s="5">
        <v>43637</v>
      </c>
      <c r="D79" s="6">
        <v>64893847.49</v>
      </c>
      <c r="E79" s="49" t="s">
        <v>76</v>
      </c>
    </row>
    <row r="80" spans="1:5" ht="12.75" customHeight="1" hidden="1" outlineLevel="1">
      <c r="A80" s="74"/>
      <c r="B80" s="63"/>
      <c r="C80" s="5">
        <v>43637</v>
      </c>
      <c r="D80" s="6">
        <v>108168225.38</v>
      </c>
      <c r="E80" s="35" t="s">
        <v>75</v>
      </c>
    </row>
    <row r="81" spans="1:5" ht="12.75" customHeight="1" hidden="1" outlineLevel="1">
      <c r="A81" s="74"/>
      <c r="B81" s="63"/>
      <c r="C81" s="5">
        <v>43717</v>
      </c>
      <c r="D81" s="6">
        <v>-63579756.55</v>
      </c>
      <c r="E81" s="35" t="s">
        <v>77</v>
      </c>
    </row>
    <row r="82" spans="1:5" ht="12.75" customHeight="1" hidden="1" outlineLevel="1">
      <c r="A82" s="74"/>
      <c r="B82" s="63"/>
      <c r="C82" s="5">
        <v>43752</v>
      </c>
      <c r="D82" s="6">
        <v>86835086.68</v>
      </c>
      <c r="E82" s="35" t="s">
        <v>78</v>
      </c>
    </row>
    <row r="83" spans="1:5" ht="12.75" customHeight="1" hidden="1" outlineLevel="1">
      <c r="A83" s="74"/>
      <c r="B83" s="63"/>
      <c r="C83" s="5">
        <v>43826</v>
      </c>
      <c r="D83" s="6">
        <v>79964413.39</v>
      </c>
      <c r="E83" s="35" t="s">
        <v>78</v>
      </c>
    </row>
    <row r="84" spans="1:5" ht="12.75" customHeight="1" hidden="1" outlineLevel="1">
      <c r="A84" s="74"/>
      <c r="B84" s="63"/>
      <c r="C84" s="5">
        <v>43916</v>
      </c>
      <c r="D84" s="6">
        <v>33857659.56</v>
      </c>
      <c r="E84" s="49" t="s">
        <v>80</v>
      </c>
    </row>
    <row r="85" spans="1:5" ht="12.75" customHeight="1" hidden="1" outlineLevel="1">
      <c r="A85" s="74"/>
      <c r="B85" s="63"/>
      <c r="C85" s="5">
        <v>43924</v>
      </c>
      <c r="D85" s="6">
        <v>33857659.56</v>
      </c>
      <c r="E85" s="49" t="s">
        <v>80</v>
      </c>
    </row>
    <row r="86" spans="1:5" ht="12.75" customHeight="1" hidden="1" outlineLevel="1">
      <c r="A86" s="74"/>
      <c r="B86" s="63"/>
      <c r="C86" s="5">
        <v>43944</v>
      </c>
      <c r="D86" s="6">
        <v>96107910.68</v>
      </c>
      <c r="E86" s="35" t="s">
        <v>82</v>
      </c>
    </row>
    <row r="87" spans="1:5" ht="13.5" customHeight="1" hidden="1" outlineLevel="1" thickBot="1">
      <c r="A87" s="75"/>
      <c r="B87" s="66"/>
      <c r="C87" s="5"/>
      <c r="D87" s="6"/>
      <c r="E87" s="35"/>
    </row>
    <row r="88" spans="1:5" ht="13.5" collapsed="1" thickBot="1">
      <c r="A88" s="38" t="s">
        <v>25</v>
      </c>
      <c r="B88" s="9"/>
      <c r="C88" s="10"/>
      <c r="D88" s="54">
        <f>SUM(D61:D87)</f>
        <v>1111979971.5</v>
      </c>
      <c r="E88" s="11"/>
    </row>
    <row r="89" spans="1:5" ht="12.75" customHeight="1" hidden="1" outlineLevel="1">
      <c r="A89" s="73" t="s">
        <v>29</v>
      </c>
      <c r="B89" s="76" t="s">
        <v>27</v>
      </c>
      <c r="C89" s="5">
        <v>41988</v>
      </c>
      <c r="D89" s="6">
        <v>290106.39</v>
      </c>
      <c r="E89" s="7" t="s">
        <v>37</v>
      </c>
    </row>
    <row r="90" spans="1:5" ht="12.75" customHeight="1" hidden="1" outlineLevel="1">
      <c r="A90" s="74"/>
      <c r="B90" s="77"/>
      <c r="C90" s="5">
        <v>42079</v>
      </c>
      <c r="D90" s="6">
        <v>290106.39</v>
      </c>
      <c r="E90" s="7" t="s">
        <v>37</v>
      </c>
    </row>
    <row r="91" spans="1:5" ht="12.75" customHeight="1" hidden="1" outlineLevel="1">
      <c r="A91" s="74"/>
      <c r="B91" s="77"/>
      <c r="C91" s="5">
        <v>42153</v>
      </c>
      <c r="D91" s="6">
        <v>8413085.31</v>
      </c>
      <c r="E91" s="7" t="s">
        <v>55</v>
      </c>
    </row>
    <row r="92" spans="1:5" ht="12.75" customHeight="1" hidden="1" outlineLevel="1">
      <c r="A92" s="74"/>
      <c r="B92" s="77"/>
      <c r="C92" s="5">
        <v>42404</v>
      </c>
      <c r="D92" s="6">
        <v>290106.39</v>
      </c>
      <c r="E92" s="7" t="s">
        <v>37</v>
      </c>
    </row>
    <row r="93" spans="1:5" ht="12.75" customHeight="1" hidden="1" outlineLevel="1">
      <c r="A93" s="74"/>
      <c r="B93" s="77"/>
      <c r="C93" s="5">
        <v>42424</v>
      </c>
      <c r="D93" s="6">
        <v>580212.78</v>
      </c>
      <c r="E93" s="7" t="s">
        <v>66</v>
      </c>
    </row>
    <row r="94" spans="1:5" ht="12.75" customHeight="1" hidden="1" outlineLevel="1">
      <c r="A94" s="74"/>
      <c r="B94" s="77"/>
      <c r="C94" s="39">
        <v>42500</v>
      </c>
      <c r="D94" s="6">
        <v>2386899.04</v>
      </c>
      <c r="E94" s="49" t="s">
        <v>61</v>
      </c>
    </row>
    <row r="95" spans="1:5" ht="12.75" customHeight="1" hidden="1" outlineLevel="1">
      <c r="A95" s="74"/>
      <c r="B95" s="77"/>
      <c r="C95" s="39">
        <v>42682</v>
      </c>
      <c r="D95" s="6">
        <v>3380603.5</v>
      </c>
      <c r="E95" s="35" t="s">
        <v>63</v>
      </c>
    </row>
    <row r="96" spans="1:5" ht="12.75" customHeight="1" hidden="1" outlineLevel="1">
      <c r="A96" s="74"/>
      <c r="B96" s="77"/>
      <c r="C96" s="5">
        <v>42760</v>
      </c>
      <c r="D96" s="6">
        <v>2284762.3</v>
      </c>
      <c r="E96" s="35" t="s">
        <v>63</v>
      </c>
    </row>
    <row r="97" spans="1:5" ht="12.75" customHeight="1" hidden="1" outlineLevel="1">
      <c r="A97" s="74"/>
      <c r="B97" s="77"/>
      <c r="C97" s="5">
        <v>42849</v>
      </c>
      <c r="D97" s="6">
        <v>1862158.94</v>
      </c>
      <c r="E97" s="35" t="s">
        <v>63</v>
      </c>
    </row>
    <row r="98" spans="1:5" ht="12.75" customHeight="1" hidden="1" outlineLevel="1">
      <c r="A98" s="74"/>
      <c r="B98" s="77"/>
      <c r="C98" s="5">
        <v>42916</v>
      </c>
      <c r="D98" s="6">
        <v>446035.92</v>
      </c>
      <c r="E98" s="35" t="s">
        <v>65</v>
      </c>
    </row>
    <row r="99" spans="1:5" ht="12.75" customHeight="1" hidden="1" outlineLevel="1">
      <c r="A99" s="74"/>
      <c r="B99" s="77"/>
      <c r="C99" s="5">
        <v>42941</v>
      </c>
      <c r="D99" s="6">
        <v>2170795.39</v>
      </c>
      <c r="E99" s="35" t="s">
        <v>63</v>
      </c>
    </row>
    <row r="100" spans="1:5" ht="12.75" customHeight="1" hidden="1" outlineLevel="1">
      <c r="A100" s="74"/>
      <c r="B100" s="77"/>
      <c r="C100" s="39">
        <v>43018</v>
      </c>
      <c r="D100" s="6">
        <v>1808226.71</v>
      </c>
      <c r="E100" s="35" t="s">
        <v>64</v>
      </c>
    </row>
    <row r="101" spans="1:5" ht="12.75" customHeight="1" hidden="1" outlineLevel="1">
      <c r="A101" s="74"/>
      <c r="B101" s="77"/>
      <c r="C101" s="39">
        <v>43123</v>
      </c>
      <c r="D101" s="6">
        <v>411722.26</v>
      </c>
      <c r="E101" s="35" t="s">
        <v>64</v>
      </c>
    </row>
    <row r="102" spans="1:5" ht="12.75" customHeight="1" hidden="1" outlineLevel="1">
      <c r="A102" s="74"/>
      <c r="B102" s="77"/>
      <c r="C102" s="39">
        <v>43234</v>
      </c>
      <c r="D102" s="6">
        <v>3853277.1</v>
      </c>
      <c r="E102" s="35" t="s">
        <v>69</v>
      </c>
    </row>
    <row r="103" spans="1:5" ht="12.75" customHeight="1" hidden="1" outlineLevel="1">
      <c r="A103" s="74"/>
      <c r="B103" s="77"/>
      <c r="C103" s="39">
        <v>43279</v>
      </c>
      <c r="D103" s="6">
        <v>314973.5</v>
      </c>
      <c r="E103" s="35" t="s">
        <v>71</v>
      </c>
    </row>
    <row r="104" spans="1:5" ht="12.75" customHeight="1" hidden="1" outlineLevel="1">
      <c r="A104" s="74"/>
      <c r="B104" s="77"/>
      <c r="C104" s="39">
        <v>43279</v>
      </c>
      <c r="D104" s="6">
        <v>227567.08</v>
      </c>
      <c r="E104" s="7" t="s">
        <v>72</v>
      </c>
    </row>
    <row r="105" spans="1:5" ht="13.5" customHeight="1" hidden="1" outlineLevel="1" thickBot="1">
      <c r="A105" s="75"/>
      <c r="B105" s="78"/>
      <c r="C105" s="5"/>
      <c r="D105" s="6"/>
      <c r="E105" s="7"/>
    </row>
    <row r="106" spans="1:5" ht="13.5" collapsed="1" thickBot="1">
      <c r="A106" s="38" t="s">
        <v>28</v>
      </c>
      <c r="B106" s="9"/>
      <c r="C106" s="10"/>
      <c r="D106" s="54">
        <f>SUM(D89:D105)</f>
        <v>29010639.000000007</v>
      </c>
      <c r="E106" s="11"/>
    </row>
    <row r="107" ht="13.5" thickBot="1">
      <c r="D107" s="53">
        <f>D31+D60+D88+D106</f>
        <v>1950136827.79</v>
      </c>
    </row>
    <row r="109" ht="12.75">
      <c r="A109" s="1" t="s">
        <v>67</v>
      </c>
    </row>
    <row r="110" spans="1:5" ht="27" customHeight="1">
      <c r="A110" s="59" t="s">
        <v>57</v>
      </c>
      <c r="B110" s="59"/>
      <c r="C110" s="59"/>
      <c r="D110" s="59"/>
      <c r="E110" s="59"/>
    </row>
    <row r="111" spans="1:5" ht="53.25" customHeight="1">
      <c r="A111" s="59" t="s">
        <v>58</v>
      </c>
      <c r="B111" s="59"/>
      <c r="C111" s="59"/>
      <c r="D111" s="59"/>
      <c r="E111" s="59"/>
    </row>
    <row r="112" ht="12.75">
      <c r="A112" s="1" t="s">
        <v>60</v>
      </c>
    </row>
  </sheetData>
  <sheetProtection/>
  <mergeCells count="16">
    <mergeCell ref="D2:D3"/>
    <mergeCell ref="E2:E3"/>
    <mergeCell ref="A89:A105"/>
    <mergeCell ref="B89:B105"/>
    <mergeCell ref="A61:A87"/>
    <mergeCell ref="B61:B87"/>
    <mergeCell ref="A1:E1"/>
    <mergeCell ref="A110:E110"/>
    <mergeCell ref="A111:E111"/>
    <mergeCell ref="A4:A30"/>
    <mergeCell ref="B4:B30"/>
    <mergeCell ref="A32:A59"/>
    <mergeCell ref="B32:B59"/>
    <mergeCell ref="A2:A3"/>
    <mergeCell ref="B2:B3"/>
    <mergeCell ref="C2:C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E58"/>
  <sheetViews>
    <sheetView tabSelected="1" zoomScale="99" zoomScaleNormal="99"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CB43" sqref="CB43"/>
    </sheetView>
  </sheetViews>
  <sheetFormatPr defaultColWidth="9.28125" defaultRowHeight="12.75" outlineLevelRow="1" outlineLevelCol="3"/>
  <cols>
    <col min="1" max="1" width="50.7109375" style="12" customWidth="1"/>
    <col min="2" max="13" width="15.7109375" style="12" hidden="1" customWidth="1" outlineLevel="1"/>
    <col min="14" max="14" width="15.7109375" style="12" customWidth="1" collapsed="1"/>
    <col min="15" max="26" width="15.7109375" style="12" hidden="1" customWidth="1" outlineLevel="1"/>
    <col min="27" max="27" width="15.7109375" style="12" customWidth="1" collapsed="1"/>
    <col min="28" max="39" width="15.7109375" style="12" hidden="1" customWidth="1" outlineLevel="1"/>
    <col min="40" max="40" width="15.7109375" style="12" customWidth="1" collapsed="1"/>
    <col min="41" max="52" width="15.7109375" style="12" hidden="1" customWidth="1" outlineLevel="1"/>
    <col min="53" max="53" width="15.7109375" style="12" customWidth="1" collapsed="1"/>
    <col min="54" max="65" width="15.7109375" style="12" hidden="1" customWidth="1" outlineLevel="1"/>
    <col min="66" max="66" width="15.7109375" style="12" customWidth="1" collapsed="1"/>
    <col min="67" max="78" width="15.7109375" style="12" hidden="1" customWidth="1" outlineLevel="3"/>
    <col min="79" max="79" width="15.7109375" style="12" customWidth="1" collapsed="1"/>
    <col min="80" max="80" width="19.28125" style="12" customWidth="1"/>
    <col min="81" max="81" width="10.7109375" style="12" bestFit="1" customWidth="1"/>
    <col min="82" max="82" width="11.7109375" style="12" bestFit="1" customWidth="1"/>
    <col min="83" max="83" width="10.00390625" style="12" bestFit="1" customWidth="1"/>
    <col min="84" max="16384" width="9.28125" style="12" customWidth="1"/>
  </cols>
  <sheetData>
    <row r="1" spans="1:80" ht="32.25" customHeight="1">
      <c r="A1" s="79" t="s">
        <v>81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1"/>
    </row>
    <row r="2" spans="1:80"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5"/>
    </row>
    <row r="3" spans="1:80"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22" t="s">
        <v>17</v>
      </c>
    </row>
    <row r="4" spans="1:80" s="16" customFormat="1" ht="28.5" customHeight="1" hidden="1" outlineLevel="1">
      <c r="A4" s="23" t="s">
        <v>38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6"/>
    </row>
    <row r="5" spans="1:80"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c r="BT5" s="25"/>
      <c r="BU5" s="25"/>
      <c r="BV5" s="25"/>
      <c r="BW5" s="25"/>
      <c r="BX5" s="25"/>
      <c r="BY5" s="25"/>
      <c r="BZ5" s="25"/>
      <c r="CA5" s="25">
        <f>SUM(BO5:BZ5)</f>
        <v>1333490.19</v>
      </c>
      <c r="CB5" s="55">
        <f>N5+AA5+AN5+BA5+BN5+CA5</f>
        <v>10869172.19</v>
      </c>
    </row>
    <row r="6" spans="1:80" s="16" customFormat="1" ht="12.75" customHeight="1" hidden="1" outlineLevel="1">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4"/>
    </row>
    <row r="7" spans="1:83"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c r="BT7" s="25"/>
      <c r="BU7" s="25"/>
      <c r="BV7" s="25"/>
      <c r="BW7" s="25"/>
      <c r="BX7" s="25"/>
      <c r="BY7" s="25"/>
      <c r="BZ7" s="25"/>
      <c r="CA7" s="25">
        <f>SUM(BO7:BZ7)</f>
        <v>7091466.300000001</v>
      </c>
      <c r="CB7" s="55">
        <f>N7+AA7+AN7+BA7+BN7+CA7</f>
        <v>67418056.12</v>
      </c>
      <c r="CE7" s="37"/>
    </row>
    <row r="8" spans="1:80" s="16" customFormat="1" ht="12.75" customHeight="1" hidden="1" outlineLevel="1">
      <c r="A8" s="8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4"/>
    </row>
    <row r="9" spans="1:83"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c r="BT9" s="25"/>
      <c r="BU9" s="25"/>
      <c r="BV9" s="25"/>
      <c r="BW9" s="25"/>
      <c r="BX9" s="25"/>
      <c r="BY9" s="25"/>
      <c r="BZ9" s="25"/>
      <c r="CA9" s="25">
        <f>SUM(BO9:BZ9)</f>
        <v>77523.19</v>
      </c>
      <c r="CB9" s="55">
        <f>N9+AA9+AN9+BA9+BN9+CA9</f>
        <v>27912490.6</v>
      </c>
      <c r="CC9" s="56"/>
      <c r="CE9" s="37"/>
    </row>
    <row r="10" spans="1:80" s="16" customFormat="1" ht="12.75" customHeight="1" hidden="1" outlineLevel="1">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4"/>
    </row>
    <row r="11" spans="1:80"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c r="BT11" s="25"/>
      <c r="BU11" s="25"/>
      <c r="BV11" s="25"/>
      <c r="BW11" s="25"/>
      <c r="BX11" s="25"/>
      <c r="BY11" s="25"/>
      <c r="BZ11" s="25"/>
      <c r="CA11" s="25">
        <f>SUM(BO11:BZ11)</f>
        <v>14273624.77</v>
      </c>
      <c r="CB11" s="55">
        <f>N11+AA11+AN11+BA11+BN11+CA11</f>
        <v>79537575.76</v>
      </c>
    </row>
    <row r="12" spans="1:80" s="16" customFormat="1" ht="12.75" customHeight="1" hidden="1" outlineLevel="1">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4"/>
    </row>
    <row r="13" spans="1:80"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c r="BT13" s="25"/>
      <c r="BU13" s="25"/>
      <c r="BV13" s="25"/>
      <c r="BW13" s="25"/>
      <c r="BX13" s="25"/>
      <c r="BY13" s="25"/>
      <c r="BZ13" s="25"/>
      <c r="CA13" s="25">
        <f>SUM(BO13:BZ13)</f>
        <v>11641856.329999998</v>
      </c>
      <c r="CB13" s="55">
        <f>N13+AA13+AN13+BA13+BN13+CA13</f>
        <v>77990277.79</v>
      </c>
    </row>
    <row r="14" spans="1:80" s="16" customFormat="1" ht="12.75" customHeight="1" hidden="1" outlineLevel="1">
      <c r="A14" s="8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4"/>
    </row>
    <row r="15" spans="1:80"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c r="BT15" s="25"/>
      <c r="BU15" s="25"/>
      <c r="BV15" s="25"/>
      <c r="BW15" s="25"/>
      <c r="BX15" s="25"/>
      <c r="BY15" s="25"/>
      <c r="BZ15" s="25"/>
      <c r="CA15" s="25">
        <f>SUM(BO15:BZ15)</f>
        <v>1564904.6</v>
      </c>
      <c r="CB15" s="55">
        <f>N15+AA15+AN15+BA15+BN15+CA15</f>
        <v>6392260.18</v>
      </c>
    </row>
    <row r="16" spans="1:80"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0</v>
      </c>
      <c r="BT16" s="30">
        <f t="shared" si="6"/>
        <v>0</v>
      </c>
      <c r="BU16" s="30">
        <f t="shared" si="6"/>
        <v>0</v>
      </c>
      <c r="BV16" s="30">
        <f t="shared" si="6"/>
        <v>0</v>
      </c>
      <c r="BW16" s="30">
        <f t="shared" si="6"/>
        <v>0</v>
      </c>
      <c r="BX16" s="30">
        <f t="shared" si="6"/>
        <v>0</v>
      </c>
      <c r="BY16" s="30">
        <f t="shared" si="6"/>
        <v>0</v>
      </c>
      <c r="BZ16" s="30">
        <f t="shared" si="6"/>
        <v>0</v>
      </c>
      <c r="CA16" s="30">
        <f>CA5+CA7+CA9+CA11+CA13+CA15</f>
        <v>35982865.38</v>
      </c>
      <c r="CB16" s="30">
        <f>CB5+CB7+CB9+CB11+CB13+CB15</f>
        <v>270119832.64000005</v>
      </c>
    </row>
    <row r="17" spans="1:80" s="16" customFormat="1" ht="28.5" customHeight="1" hidden="1" outlineLevel="1">
      <c r="A17" s="23" t="s">
        <v>44</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8"/>
    </row>
    <row r="18" spans="1:80"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v>10168917.84</v>
      </c>
      <c r="BC18" s="25">
        <v>7389055.51</v>
      </c>
      <c r="BD18" s="25">
        <v>5195487.33</v>
      </c>
      <c r="BE18" s="25">
        <v>6756694.71</v>
      </c>
      <c r="BF18" s="25">
        <v>5281367.33</v>
      </c>
      <c r="BG18" s="25">
        <v>4855717.18</v>
      </c>
      <c r="BH18" s="25">
        <v>4804816.28</v>
      </c>
      <c r="BI18" s="25">
        <v>12156412.44</v>
      </c>
      <c r="BJ18" s="25">
        <v>2606353.73</v>
      </c>
      <c r="BK18" s="25">
        <v>7471377.33</v>
      </c>
      <c r="BL18" s="25">
        <v>4238445.65</v>
      </c>
      <c r="BM18" s="25">
        <v>5068021.9</v>
      </c>
      <c r="BN18" s="25">
        <f>SUM(BB18:BM18)</f>
        <v>75992667.23</v>
      </c>
      <c r="BO18" s="25">
        <v>3736336.74</v>
      </c>
      <c r="BP18" s="25">
        <v>10194294.86</v>
      </c>
      <c r="BQ18" s="25">
        <v>4413394.05</v>
      </c>
      <c r="BR18" s="25">
        <v>6095099.95</v>
      </c>
      <c r="BS18" s="25"/>
      <c r="BT18" s="25"/>
      <c r="BU18" s="25"/>
      <c r="BV18" s="25"/>
      <c r="BW18" s="25"/>
      <c r="BX18" s="25"/>
      <c r="BY18" s="25"/>
      <c r="BZ18" s="25"/>
      <c r="CA18" s="25">
        <f>SUM(BO18:BZ18)</f>
        <v>24439125.599999998</v>
      </c>
      <c r="CB18" s="57">
        <f>N18+AA18+AN18+BA18+BN18+CA18</f>
        <v>173082224.13</v>
      </c>
    </row>
    <row r="19" spans="1:80" s="16" customFormat="1" ht="14.25" customHeight="1" hidden="1" outlineLevel="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1"/>
    </row>
    <row r="20" spans="1:80"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v>1294464.98</v>
      </c>
      <c r="BC20" s="25">
        <v>4780980.98</v>
      </c>
      <c r="BD20" s="25">
        <v>2697253.07</v>
      </c>
      <c r="BE20" s="25">
        <v>382585.83</v>
      </c>
      <c r="BF20" s="25">
        <v>1281486.13</v>
      </c>
      <c r="BG20" s="25">
        <v>864725.56</v>
      </c>
      <c r="BH20" s="25">
        <v>1089173.39</v>
      </c>
      <c r="BI20" s="25">
        <v>1057690.82</v>
      </c>
      <c r="BJ20" s="25">
        <v>1270427.04</v>
      </c>
      <c r="BK20" s="25">
        <v>968227.67</v>
      </c>
      <c r="BL20" s="25">
        <v>1272270.59</v>
      </c>
      <c r="BM20" s="25">
        <v>5953037.64</v>
      </c>
      <c r="BN20" s="25">
        <f>SUM(BB20:BM20)</f>
        <v>22912323.700000007</v>
      </c>
      <c r="BO20" s="25">
        <v>1653912.57</v>
      </c>
      <c r="BP20" s="25">
        <v>9377234.91</v>
      </c>
      <c r="BQ20" s="25">
        <v>3402287.53</v>
      </c>
      <c r="BR20" s="25">
        <v>813410.42</v>
      </c>
      <c r="BS20" s="25"/>
      <c r="BT20" s="25"/>
      <c r="BU20" s="25"/>
      <c r="BV20" s="25"/>
      <c r="BW20" s="25"/>
      <c r="BX20" s="25"/>
      <c r="BY20" s="25"/>
      <c r="BZ20" s="25"/>
      <c r="CA20" s="25">
        <f>SUM(BO20:BZ20)</f>
        <v>15246845.43</v>
      </c>
      <c r="CB20" s="57">
        <f>N20+AA20+AN20+BA20+BN20+CA20</f>
        <v>55682366.45000001</v>
      </c>
    </row>
    <row r="21" spans="1:80" s="16" customFormat="1" ht="14.25" customHeight="1" hidden="1" outlineLevel="1">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1"/>
    </row>
    <row r="22" spans="1:80"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v>2134590.71</v>
      </c>
      <c r="BC22" s="25">
        <v>3526793.12</v>
      </c>
      <c r="BD22" s="25">
        <v>3811101.43</v>
      </c>
      <c r="BE22" s="25">
        <v>4231283.97</v>
      </c>
      <c r="BF22" s="25">
        <v>2741805.3</v>
      </c>
      <c r="BG22" s="25">
        <v>912692.68</v>
      </c>
      <c r="BH22" s="25">
        <v>1431270.32</v>
      </c>
      <c r="BI22" s="25">
        <v>3451958.66</v>
      </c>
      <c r="BJ22" s="25">
        <v>1335926.41</v>
      </c>
      <c r="BK22" s="25">
        <v>1710436.53</v>
      </c>
      <c r="BL22" s="25">
        <v>671788.99</v>
      </c>
      <c r="BM22" s="25">
        <v>2320308.96</v>
      </c>
      <c r="BN22" s="25">
        <f>SUM(BB22:BM22)</f>
        <v>28279957.080000002</v>
      </c>
      <c r="BO22" s="25">
        <v>969818</v>
      </c>
      <c r="BP22" s="25">
        <v>4368494.57</v>
      </c>
      <c r="BQ22" s="25">
        <v>25475521.82</v>
      </c>
      <c r="BR22" s="25">
        <v>1483496.44</v>
      </c>
      <c r="BS22" s="25"/>
      <c r="BT22" s="25"/>
      <c r="BU22" s="25"/>
      <c r="BV22" s="25"/>
      <c r="BW22" s="25"/>
      <c r="BX22" s="25"/>
      <c r="BY22" s="25"/>
      <c r="BZ22" s="25"/>
      <c r="CA22" s="25">
        <f>SUM(BO22:BZ22)</f>
        <v>32297330.830000002</v>
      </c>
      <c r="CB22" s="57">
        <f>N22+AA22+AN22+BA22+BN22+CA22</f>
        <v>168707385.91000003</v>
      </c>
    </row>
    <row r="23" spans="1:80" s="16" customFormat="1" ht="14.25" customHeight="1" hidden="1" outlineLevel="1">
      <c r="A23" s="89"/>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1"/>
    </row>
    <row r="24" spans="1:80"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v>2507769.16</v>
      </c>
      <c r="BC24" s="25">
        <f>478934.62+34357.23</f>
        <v>513291.85</v>
      </c>
      <c r="BD24" s="25">
        <v>23090927.42</v>
      </c>
      <c r="BE24" s="25">
        <v>1260268.97</v>
      </c>
      <c r="BF24" s="25">
        <v>995470.24</v>
      </c>
      <c r="BG24" s="25">
        <v>1605831.35</v>
      </c>
      <c r="BH24" s="25">
        <f>2483421.24+5092.87</f>
        <v>2488514.1100000003</v>
      </c>
      <c r="BI24" s="25">
        <v>1631691.24</v>
      </c>
      <c r="BJ24" s="25">
        <v>5177404.89</v>
      </c>
      <c r="BK24" s="25">
        <v>1171689.06</v>
      </c>
      <c r="BL24" s="25">
        <v>9162501.04</v>
      </c>
      <c r="BM24" s="25">
        <v>2794299.57</v>
      </c>
      <c r="BN24" s="25">
        <f>SUM(BB24:BM24)</f>
        <v>52399658.900000006</v>
      </c>
      <c r="BO24" s="25">
        <v>1455023.9</v>
      </c>
      <c r="BP24" s="25">
        <v>3494573.96</v>
      </c>
      <c r="BQ24" s="25">
        <v>5033167.52</v>
      </c>
      <c r="BR24" s="25">
        <v>4958568.65</v>
      </c>
      <c r="BS24" s="25"/>
      <c r="BT24" s="25"/>
      <c r="BU24" s="25"/>
      <c r="BV24" s="25"/>
      <c r="BW24" s="25"/>
      <c r="BX24" s="25"/>
      <c r="BY24" s="25"/>
      <c r="BZ24" s="25"/>
      <c r="CA24" s="25">
        <f>SUM(BO24:BZ24)</f>
        <v>14941334.03</v>
      </c>
      <c r="CB24" s="57">
        <f>N24+AA24+AN24+BA24+BN24+CA24</f>
        <v>89119672.65</v>
      </c>
    </row>
    <row r="25" spans="1:80" s="16" customFormat="1" ht="14.25" customHeight="1" hidden="1" outlineLevel="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1"/>
    </row>
    <row r="26" spans="1:82"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v>7412631.91</v>
      </c>
      <c r="BC26" s="25">
        <v>12837022.75</v>
      </c>
      <c r="BD26" s="25">
        <v>8367800.28</v>
      </c>
      <c r="BE26" s="25">
        <v>1307803.06</v>
      </c>
      <c r="BF26" s="25">
        <v>4969029.45</v>
      </c>
      <c r="BG26" s="25">
        <v>4049040.06</v>
      </c>
      <c r="BH26" s="25">
        <v>5769097.85</v>
      </c>
      <c r="BI26" s="25">
        <v>5088080.49</v>
      </c>
      <c r="BJ26" s="25">
        <v>5064820.04</v>
      </c>
      <c r="BK26" s="25">
        <v>3739709.88</v>
      </c>
      <c r="BL26" s="25">
        <v>6197846.75</v>
      </c>
      <c r="BM26" s="25">
        <v>12861709.03</v>
      </c>
      <c r="BN26" s="25">
        <f>SUM(BB26:BM26)</f>
        <v>77664591.55000001</v>
      </c>
      <c r="BO26" s="25">
        <v>12193899.06</v>
      </c>
      <c r="BP26" s="25">
        <v>12708840.09</v>
      </c>
      <c r="BQ26" s="25">
        <v>8358353.29</v>
      </c>
      <c r="BR26" s="25">
        <v>3848370.65</v>
      </c>
      <c r="BS26" s="25"/>
      <c r="BT26" s="25"/>
      <c r="BU26" s="25"/>
      <c r="BV26" s="25"/>
      <c r="BW26" s="25"/>
      <c r="BX26" s="25"/>
      <c r="BY26" s="25"/>
      <c r="BZ26" s="25"/>
      <c r="CA26" s="25">
        <f>SUM(BO26:BZ26)</f>
        <v>37109463.089999996</v>
      </c>
      <c r="CB26" s="57">
        <f>N26+AA26+AN26+BA26+BN26+CA26</f>
        <v>183614319.01000002</v>
      </c>
      <c r="CD26" s="37"/>
    </row>
    <row r="27" spans="1:80" s="16" customFormat="1" ht="14.25" customHeight="1" hidden="1" outlineLevel="1">
      <c r="A27" s="89"/>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1"/>
    </row>
    <row r="28" spans="1:80"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5052033.42</v>
      </c>
      <c r="BA28" s="25">
        <f>SUM(AO28:AZ28)</f>
        <v>47497348.17</v>
      </c>
      <c r="BB28" s="25">
        <v>8233465.67</v>
      </c>
      <c r="BC28" s="25">
        <v>5070963.71</v>
      </c>
      <c r="BD28" s="25">
        <v>9707926.45</v>
      </c>
      <c r="BE28" s="25">
        <v>1712967.94</v>
      </c>
      <c r="BF28" s="25">
        <v>726438.01</v>
      </c>
      <c r="BG28" s="25">
        <v>199612.65</v>
      </c>
      <c r="BH28" s="25">
        <v>1067120.86</v>
      </c>
      <c r="BI28" s="25">
        <v>0</v>
      </c>
      <c r="BJ28" s="25">
        <v>6813613.5</v>
      </c>
      <c r="BK28" s="25">
        <v>0</v>
      </c>
      <c r="BL28" s="25">
        <v>7997379.21</v>
      </c>
      <c r="BM28" s="25">
        <v>169966.45</v>
      </c>
      <c r="BN28" s="25">
        <f>SUM(BB28:BM28)</f>
        <v>41699454.45</v>
      </c>
      <c r="BO28" s="25">
        <v>8225489.66</v>
      </c>
      <c r="BP28" s="25">
        <v>3823546.05</v>
      </c>
      <c r="BQ28" s="25">
        <v>64642.44</v>
      </c>
      <c r="BR28" s="25">
        <v>1390203.92</v>
      </c>
      <c r="BS28" s="25"/>
      <c r="BT28" s="25"/>
      <c r="BU28" s="25"/>
      <c r="BV28" s="25"/>
      <c r="BW28" s="25"/>
      <c r="BX28" s="25"/>
      <c r="BY28" s="25"/>
      <c r="BZ28" s="25"/>
      <c r="CA28" s="25">
        <f>SUM(BO28:BZ28)</f>
        <v>13503882.07</v>
      </c>
      <c r="CB28" s="95">
        <f>N28+AA28+AN28+BA28+BN28+CA28</f>
        <v>204595659.77999997</v>
      </c>
    </row>
    <row r="29" spans="1:80" s="16" customFormat="1" ht="14.25" customHeight="1" hidden="1" outlineLevel="1">
      <c r="A29" s="89"/>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1"/>
    </row>
    <row r="30" spans="1:80"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4370777.84</v>
      </c>
      <c r="BA30" s="25">
        <f>SUM(AO30:AZ30)</f>
        <v>44215790.04000001</v>
      </c>
      <c r="BB30" s="25">
        <v>6422462.28</v>
      </c>
      <c r="BC30" s="25">
        <f>10314237.85+341563.58</f>
        <v>10655801.43</v>
      </c>
      <c r="BD30" s="25">
        <v>5568695.78</v>
      </c>
      <c r="BE30" s="25">
        <v>2232102.37</v>
      </c>
      <c r="BF30" s="25">
        <v>3048059.88</v>
      </c>
      <c r="BG30" s="25">
        <v>6994193.16</v>
      </c>
      <c r="BH30" s="25">
        <v>3858497.68</v>
      </c>
      <c r="BI30" s="25">
        <v>5691217.43</v>
      </c>
      <c r="BJ30" s="25">
        <v>7362683.37</v>
      </c>
      <c r="BK30" s="25">
        <v>2665454.05</v>
      </c>
      <c r="BL30" s="25">
        <v>3510826.01</v>
      </c>
      <c r="BM30" s="25">
        <v>7063652.72</v>
      </c>
      <c r="BN30" s="25">
        <f>SUM(BB30:BM30)</f>
        <v>65073646.16</v>
      </c>
      <c r="BO30" s="25">
        <v>4797173.99</v>
      </c>
      <c r="BP30" s="25">
        <v>5817586.34</v>
      </c>
      <c r="BQ30" s="25">
        <v>7466016.68</v>
      </c>
      <c r="BR30" s="25">
        <v>4128819.82</v>
      </c>
      <c r="BS30" s="25"/>
      <c r="BT30" s="25"/>
      <c r="BU30" s="25"/>
      <c r="BV30" s="25"/>
      <c r="BW30" s="25"/>
      <c r="BX30" s="25"/>
      <c r="BY30" s="25"/>
      <c r="BZ30" s="25"/>
      <c r="CA30" s="25">
        <f>SUM(BO30:BZ30)</f>
        <v>22209596.83</v>
      </c>
      <c r="CB30" s="95">
        <f>N30+AA30+AN30+BA30+BN30+CA30</f>
        <v>136354137.31</v>
      </c>
    </row>
    <row r="31" spans="1:80" s="16" customFormat="1" ht="14.25" customHeight="1" hidden="1" outlineLevel="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1"/>
    </row>
    <row r="32" spans="1:80"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v>1073488.46</v>
      </c>
      <c r="BC32" s="25">
        <v>640774.46</v>
      </c>
      <c r="BD32" s="25">
        <v>3894002.73</v>
      </c>
      <c r="BE32" s="25">
        <v>524918.28</v>
      </c>
      <c r="BF32" s="25">
        <v>2723194.97</v>
      </c>
      <c r="BG32" s="25">
        <v>797899.75</v>
      </c>
      <c r="BH32" s="25">
        <v>90112.08</v>
      </c>
      <c r="BI32" s="25">
        <v>2368999.06</v>
      </c>
      <c r="BJ32" s="25">
        <v>193987.15</v>
      </c>
      <c r="BK32" s="25">
        <v>1902615.46</v>
      </c>
      <c r="BL32" s="25">
        <v>522997.86</v>
      </c>
      <c r="BM32" s="25">
        <v>1775259.13</v>
      </c>
      <c r="BN32" s="25">
        <f>SUM(BB32:BM32)</f>
        <v>16508249.39</v>
      </c>
      <c r="BO32" s="25">
        <v>1138288.11</v>
      </c>
      <c r="BP32" s="25">
        <v>1382463.69</v>
      </c>
      <c r="BQ32" s="25">
        <v>6247188.71</v>
      </c>
      <c r="BR32" s="25">
        <v>432347.28</v>
      </c>
      <c r="BS32" s="25"/>
      <c r="BT32" s="25"/>
      <c r="BU32" s="25"/>
      <c r="BV32" s="25"/>
      <c r="BW32" s="25"/>
      <c r="BX32" s="25"/>
      <c r="BY32" s="25"/>
      <c r="BZ32" s="25"/>
      <c r="CA32" s="25">
        <f>SUM(BO32:BZ32)</f>
        <v>9200287.79</v>
      </c>
      <c r="CB32" s="95">
        <f>N32+AA32+AN32+BA32+BN32+CA32</f>
        <v>36104072.71</v>
      </c>
    </row>
    <row r="33" spans="1:80" s="16" customFormat="1" ht="14.25" customHeight="1" hidden="1" outlineLevel="1">
      <c r="A33" s="89"/>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1"/>
    </row>
    <row r="34" spans="1:80"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v>678448.13</v>
      </c>
      <c r="BC34" s="25">
        <v>102580.25</v>
      </c>
      <c r="BD34" s="25">
        <v>602852.9</v>
      </c>
      <c r="BE34" s="25">
        <v>1447594.19</v>
      </c>
      <c r="BF34" s="25">
        <v>123557.96</v>
      </c>
      <c r="BG34" s="25">
        <v>742222.71</v>
      </c>
      <c r="BH34" s="25">
        <v>0</v>
      </c>
      <c r="BI34" s="25">
        <v>90365.84</v>
      </c>
      <c r="BJ34" s="25">
        <v>93319</v>
      </c>
      <c r="BK34" s="25">
        <v>440118.53</v>
      </c>
      <c r="BL34" s="25">
        <v>384484.24</v>
      </c>
      <c r="BM34" s="25">
        <v>331198.77</v>
      </c>
      <c r="BN34" s="25">
        <f>SUM(BB34:BM34)</f>
        <v>5036742.52</v>
      </c>
      <c r="BO34" s="25">
        <v>1503851.63</v>
      </c>
      <c r="BP34" s="25">
        <v>140159.8</v>
      </c>
      <c r="BQ34" s="25">
        <v>308169.24</v>
      </c>
      <c r="BR34" s="25">
        <v>142756.06</v>
      </c>
      <c r="BS34" s="25"/>
      <c r="BT34" s="25"/>
      <c r="BU34" s="25"/>
      <c r="BV34" s="25"/>
      <c r="BW34" s="25"/>
      <c r="BX34" s="25"/>
      <c r="BY34" s="25"/>
      <c r="BZ34" s="25"/>
      <c r="CA34" s="25">
        <f>SUM(BO34:BZ34)</f>
        <v>2094936.73</v>
      </c>
      <c r="CB34" s="95">
        <f>N34+AA34+AN34+BA34+BN34+CA34</f>
        <v>22690036.11</v>
      </c>
    </row>
    <row r="35" spans="1:80" s="16" customFormat="1" ht="13.5" collapsed="1" thickBot="1">
      <c r="A35" s="29" t="s">
        <v>25</v>
      </c>
      <c r="B35" s="30">
        <f>B18+B24+B26+B32+B34</f>
        <v>0</v>
      </c>
      <c r="C35" s="30">
        <f>C18+C24+C26+C32+C34</f>
        <v>0</v>
      </c>
      <c r="D35" s="30">
        <f aca="true" t="shared" si="7" ref="D35:M35">D18+D20+D22+D24+D26+D28+D30+D32+D34</f>
        <v>0</v>
      </c>
      <c r="E35" s="30">
        <f t="shared" si="7"/>
        <v>0</v>
      </c>
      <c r="F35" s="30">
        <f t="shared" si="7"/>
        <v>0</v>
      </c>
      <c r="G35" s="30">
        <f t="shared" si="7"/>
        <v>0</v>
      </c>
      <c r="H35" s="30">
        <f t="shared" si="7"/>
        <v>0</v>
      </c>
      <c r="I35" s="30">
        <f t="shared" si="7"/>
        <v>0</v>
      </c>
      <c r="J35" s="30">
        <f t="shared" si="7"/>
        <v>0</v>
      </c>
      <c r="K35" s="30">
        <f t="shared" si="7"/>
        <v>0</v>
      </c>
      <c r="L35" s="30">
        <f t="shared" si="7"/>
        <v>0</v>
      </c>
      <c r="M35" s="30">
        <f t="shared" si="7"/>
        <v>0</v>
      </c>
      <c r="N35" s="30">
        <f>N18+N20+N22+N24+N26+N28+N30+N32+N34</f>
        <v>0</v>
      </c>
      <c r="O35" s="30">
        <f aca="true" t="shared" si="8" ref="O35:AM35">O18+O20+O22+O24+O26+O28+O30+O32+O34</f>
        <v>0</v>
      </c>
      <c r="P35" s="30">
        <f t="shared" si="8"/>
        <v>785970.33</v>
      </c>
      <c r="Q35" s="30">
        <f t="shared" si="8"/>
        <v>0</v>
      </c>
      <c r="R35" s="30">
        <f t="shared" si="8"/>
        <v>0</v>
      </c>
      <c r="S35" s="30">
        <f t="shared" si="8"/>
        <v>226669.26</v>
      </c>
      <c r="T35" s="30">
        <f t="shared" si="8"/>
        <v>928339.73</v>
      </c>
      <c r="U35" s="30">
        <f t="shared" si="8"/>
        <v>41628720.83</v>
      </c>
      <c r="V35" s="30">
        <f t="shared" si="8"/>
        <v>10241000.830000002</v>
      </c>
      <c r="W35" s="30">
        <f t="shared" si="8"/>
        <v>1339464.89</v>
      </c>
      <c r="X35" s="30">
        <f t="shared" si="8"/>
        <v>18516979.72</v>
      </c>
      <c r="Y35" s="30">
        <f t="shared" si="8"/>
        <v>8333045.58</v>
      </c>
      <c r="Z35" s="30">
        <f t="shared" si="8"/>
        <v>4351641.58</v>
      </c>
      <c r="AA35" s="30">
        <f t="shared" si="8"/>
        <v>86351832.75</v>
      </c>
      <c r="AB35" s="30">
        <f t="shared" si="8"/>
        <v>17162722.8</v>
      </c>
      <c r="AC35" s="30">
        <f t="shared" si="8"/>
        <v>6283829.75</v>
      </c>
      <c r="AD35" s="30">
        <f t="shared" si="8"/>
        <v>5959252.67</v>
      </c>
      <c r="AE35" s="30">
        <f t="shared" si="8"/>
        <v>7113860.279999999</v>
      </c>
      <c r="AF35" s="30">
        <f t="shared" si="8"/>
        <v>5806916.86</v>
      </c>
      <c r="AG35" s="30">
        <f t="shared" si="8"/>
        <v>7230269.800000001</v>
      </c>
      <c r="AH35" s="30">
        <f t="shared" si="8"/>
        <v>8378460.6899999995</v>
      </c>
      <c r="AI35" s="30">
        <f t="shared" si="8"/>
        <v>8958672.760000002</v>
      </c>
      <c r="AJ35" s="30">
        <f t="shared" si="8"/>
        <v>4466071.6</v>
      </c>
      <c r="AK35" s="30">
        <f t="shared" si="8"/>
        <v>11276408.63</v>
      </c>
      <c r="AL35" s="30">
        <f t="shared" si="8"/>
        <v>24412188.449999996</v>
      </c>
      <c r="AM35" s="30">
        <f t="shared" si="8"/>
        <v>23055716.89</v>
      </c>
      <c r="AN35" s="30">
        <f>AN18+AN20+AN22+AN24+AN26+AN28+AN30+AN32+AN34</f>
        <v>130104371.18</v>
      </c>
      <c r="AO35" s="30">
        <f aca="true" t="shared" si="9" ref="AO35:AZ35">AO18+AO20+AO22+AO24+AO26+AO28+AO30+AO32+AO34</f>
        <v>14022233.56</v>
      </c>
      <c r="AP35" s="30">
        <f t="shared" si="9"/>
        <v>20599518.519999996</v>
      </c>
      <c r="AQ35" s="30">
        <f t="shared" si="9"/>
        <v>23071918.02</v>
      </c>
      <c r="AR35" s="30">
        <f t="shared" si="9"/>
        <v>24236491.8</v>
      </c>
      <c r="AS35" s="30">
        <f t="shared" si="9"/>
        <v>25448985.530000005</v>
      </c>
      <c r="AT35" s="30">
        <f t="shared" si="9"/>
        <v>17276879.259999998</v>
      </c>
      <c r="AU35" s="30">
        <f t="shared" si="9"/>
        <v>16536429.549999999</v>
      </c>
      <c r="AV35" s="30">
        <f t="shared" si="9"/>
        <v>29236419.77</v>
      </c>
      <c r="AW35" s="30">
        <f t="shared" si="9"/>
        <v>17361659.419999998</v>
      </c>
      <c r="AX35" s="30">
        <f t="shared" si="9"/>
        <v>21857594.97</v>
      </c>
      <c r="AY35" s="30">
        <f t="shared" si="9"/>
        <v>58867277.60999999</v>
      </c>
      <c r="AZ35" s="30">
        <f t="shared" si="9"/>
        <v>28368168.74</v>
      </c>
      <c r="BA35" s="30">
        <f>BA18+BA20+BA22+BA24+BA26+BA28+BA30+BA32+BA34</f>
        <v>296883576.75000006</v>
      </c>
      <c r="BB35" s="30">
        <f aca="true" t="shared" si="10" ref="BB35:BM35">BB18+BB20+BB22+BB24+BB26+BB28+BB30+BB32+BB34</f>
        <v>39926239.14000001</v>
      </c>
      <c r="BC35" s="30">
        <f t="shared" si="10"/>
        <v>45517264.06</v>
      </c>
      <c r="BD35" s="30">
        <f t="shared" si="10"/>
        <v>62936047.39</v>
      </c>
      <c r="BE35" s="30">
        <f t="shared" si="10"/>
        <v>19856219.320000004</v>
      </c>
      <c r="BF35" s="30">
        <f t="shared" si="10"/>
        <v>21890409.27</v>
      </c>
      <c r="BG35" s="30">
        <f t="shared" si="10"/>
        <v>21021935.1</v>
      </c>
      <c r="BH35" s="30">
        <f t="shared" si="10"/>
        <v>20598602.57</v>
      </c>
      <c r="BI35" s="30">
        <f t="shared" si="10"/>
        <v>31536415.979999997</v>
      </c>
      <c r="BJ35" s="30">
        <f t="shared" si="10"/>
        <v>29918535.13</v>
      </c>
      <c r="BK35" s="30">
        <f t="shared" si="10"/>
        <v>20069628.51</v>
      </c>
      <c r="BL35" s="30">
        <f t="shared" si="10"/>
        <v>33958540.34</v>
      </c>
      <c r="BM35" s="30">
        <f t="shared" si="10"/>
        <v>38337454.17000001</v>
      </c>
      <c r="BN35" s="30">
        <f>BN18+BN20+BN22+BN24+BN26+BN28+BN30+BN32+BN34</f>
        <v>385567290.98</v>
      </c>
      <c r="BO35" s="30">
        <f>BO18+BO20+BO22+BO24+BO26+BO28+BO30+BO32+BO34</f>
        <v>35673793.660000004</v>
      </c>
      <c r="BP35" s="30">
        <f>BP18+BP20+BP22+BP24+BP26+BP28+BP30+BP32+BP34</f>
        <v>51307194.269999996</v>
      </c>
      <c r="BQ35" s="30">
        <f>BQ18+BQ20+BQ22+BQ24+BQ26+BQ28+BQ30+BQ32+BQ34</f>
        <v>60768741.28</v>
      </c>
      <c r="BR35" s="30">
        <f aca="true" t="shared" si="11" ref="BR35:BZ35">BR18+BR20+BR22+BR24+BR26+BR28+BR30+BR32+BR34</f>
        <v>23293073.19</v>
      </c>
      <c r="BS35" s="30">
        <f t="shared" si="11"/>
        <v>0</v>
      </c>
      <c r="BT35" s="30">
        <f t="shared" si="11"/>
        <v>0</v>
      </c>
      <c r="BU35" s="30">
        <f t="shared" si="11"/>
        <v>0</v>
      </c>
      <c r="BV35" s="30">
        <f t="shared" si="11"/>
        <v>0</v>
      </c>
      <c r="BW35" s="30">
        <f t="shared" si="11"/>
        <v>0</v>
      </c>
      <c r="BX35" s="30">
        <f t="shared" si="11"/>
        <v>0</v>
      </c>
      <c r="BY35" s="30">
        <f t="shared" si="11"/>
        <v>0</v>
      </c>
      <c r="BZ35" s="30">
        <f t="shared" si="11"/>
        <v>0</v>
      </c>
      <c r="CA35" s="30">
        <f>CA18+CA20+CA22+CA24+CA26+CA28+CA30+CA32+CA34</f>
        <v>171042802.39999998</v>
      </c>
      <c r="CB35" s="30">
        <f>CB18+CB20+CB22+CB24+CB26+CB28+CB30+CB32+CB34</f>
        <v>1069949874.0600001</v>
      </c>
    </row>
    <row r="36" spans="1:80" s="16" customFormat="1" ht="28.5" customHeight="1" hidden="1" outlineLevel="1">
      <c r="A36" s="23" t="s">
        <v>38</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8"/>
    </row>
    <row r="37" spans="1:80"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v>2118814.03</v>
      </c>
      <c r="BC37" s="25">
        <v>943594.8</v>
      </c>
      <c r="BD37" s="25">
        <v>1238166.14</v>
      </c>
      <c r="BE37" s="25">
        <v>334831.67</v>
      </c>
      <c r="BF37" s="25">
        <v>286788.2</v>
      </c>
      <c r="BG37" s="25">
        <v>3298959.14</v>
      </c>
      <c r="BH37" s="25">
        <v>679762.05</v>
      </c>
      <c r="BI37" s="25">
        <v>3432775.82</v>
      </c>
      <c r="BJ37" s="25">
        <v>1690264.4</v>
      </c>
      <c r="BK37" s="25">
        <v>3414580.66</v>
      </c>
      <c r="BL37" s="25">
        <v>409063.27</v>
      </c>
      <c r="BM37" s="25">
        <v>1982616.27</v>
      </c>
      <c r="BN37" s="25">
        <f>SUM(BB37:BM37)</f>
        <v>19830216.450000003</v>
      </c>
      <c r="BO37" s="25">
        <v>2212810.31</v>
      </c>
      <c r="BP37" s="25">
        <v>1836952.3</v>
      </c>
      <c r="BQ37" s="25">
        <v>1967504.99</v>
      </c>
      <c r="BR37" s="25">
        <v>2047865.98</v>
      </c>
      <c r="BS37" s="25"/>
      <c r="BT37" s="25"/>
      <c r="BU37" s="25"/>
      <c r="BV37" s="25"/>
      <c r="BW37" s="25"/>
      <c r="BX37" s="25"/>
      <c r="BY37" s="25"/>
      <c r="BZ37" s="25"/>
      <c r="CA37" s="25">
        <f>SUM(BO37:BZ37)</f>
        <v>8065133.58</v>
      </c>
      <c r="CB37" s="57">
        <f>N37+AA37+AN37+BA37+BN37+CA37</f>
        <v>43040586.51</v>
      </c>
    </row>
    <row r="38" spans="1:80" s="16" customFormat="1" ht="14.25" customHeight="1" hidden="1" outlineLevel="1">
      <c r="A38" s="89"/>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1"/>
    </row>
    <row r="39" spans="1:83"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v>7660504.8</v>
      </c>
      <c r="BC39" s="25">
        <v>3263121.75</v>
      </c>
      <c r="BD39" s="25">
        <v>3867860.46</v>
      </c>
      <c r="BE39" s="25">
        <v>1434132.19</v>
      </c>
      <c r="BF39" s="25">
        <v>1350796.87</v>
      </c>
      <c r="BG39" s="25">
        <v>1831314.96</v>
      </c>
      <c r="BH39" s="25">
        <v>1153726.87</v>
      </c>
      <c r="BI39" s="25">
        <v>2503446.46</v>
      </c>
      <c r="BJ39" s="25">
        <v>1699661.67</v>
      </c>
      <c r="BK39" s="25">
        <v>1909916.19</v>
      </c>
      <c r="BL39" s="25">
        <v>2206924.79</v>
      </c>
      <c r="BM39" s="25">
        <v>2622541.19</v>
      </c>
      <c r="BN39" s="25">
        <f>SUM(BB39:BM39)</f>
        <v>31503948.200000003</v>
      </c>
      <c r="BO39" s="25">
        <v>4109770.04</v>
      </c>
      <c r="BP39" s="25">
        <v>4224977.74</v>
      </c>
      <c r="BQ39" s="25">
        <v>3119453.65</v>
      </c>
      <c r="BR39" s="25">
        <v>2608031.46</v>
      </c>
      <c r="BS39" s="25"/>
      <c r="BT39" s="25"/>
      <c r="BU39" s="25"/>
      <c r="BV39" s="25"/>
      <c r="BW39" s="25"/>
      <c r="BX39" s="25"/>
      <c r="BY39" s="25"/>
      <c r="BZ39" s="25"/>
      <c r="CA39" s="25">
        <f>SUM(BO39:BZ39)</f>
        <v>14062232.89</v>
      </c>
      <c r="CB39" s="57">
        <f>N39+AA39+AN39+BA39+BN39+CA39</f>
        <v>65574818.43000001</v>
      </c>
      <c r="CE39" s="37"/>
    </row>
    <row r="40" spans="1:80" s="16" customFormat="1" ht="14.25" customHeight="1" hidden="1" outlineLevel="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1"/>
    </row>
    <row r="41" spans="1:83"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v>3907703.94</v>
      </c>
      <c r="BC41" s="25">
        <v>7168656.71</v>
      </c>
      <c r="BD41" s="25">
        <v>7735907.04</v>
      </c>
      <c r="BE41" s="25">
        <v>3887549.78</v>
      </c>
      <c r="BF41" s="25">
        <v>9727931.11</v>
      </c>
      <c r="BG41" s="25">
        <v>620922.94</v>
      </c>
      <c r="BH41" s="25">
        <v>2217510.18</v>
      </c>
      <c r="BI41" s="25">
        <v>899364.79</v>
      </c>
      <c r="BJ41" s="25">
        <v>7494548.86</v>
      </c>
      <c r="BK41" s="25">
        <v>2564398.11</v>
      </c>
      <c r="BL41" s="25">
        <v>3455559.13</v>
      </c>
      <c r="BM41" s="25">
        <v>11400062.37</v>
      </c>
      <c r="BN41" s="25">
        <f>SUM(BB41:BM41)</f>
        <v>61080114.96</v>
      </c>
      <c r="BO41" s="25">
        <v>236102.61</v>
      </c>
      <c r="BP41" s="25">
        <v>20405160.96</v>
      </c>
      <c r="BQ41" s="25">
        <v>9435631.33</v>
      </c>
      <c r="BR41" s="25">
        <v>4372315.41</v>
      </c>
      <c r="BS41" s="25"/>
      <c r="BT41" s="25"/>
      <c r="BU41" s="25"/>
      <c r="BV41" s="25"/>
      <c r="BW41" s="25"/>
      <c r="BX41" s="25"/>
      <c r="BY41" s="25"/>
      <c r="BZ41" s="25"/>
      <c r="CA41" s="25">
        <f>SUM(BO41:BZ41)</f>
        <v>34449210.31</v>
      </c>
      <c r="CB41" s="57">
        <f>N41+AA41+AN41+BA41+BN41+CA41</f>
        <v>308165428.29999995</v>
      </c>
      <c r="CE41" s="37"/>
    </row>
    <row r="42" spans="1:80" s="16" customFormat="1" ht="14.25" customHeight="1" hidden="1" outlineLevel="1">
      <c r="A42" s="89"/>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1"/>
    </row>
    <row r="43" spans="1:83"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v>1384699.82</v>
      </c>
      <c r="BC43" s="25">
        <v>48768.82</v>
      </c>
      <c r="BD43" s="25">
        <v>876265.38</v>
      </c>
      <c r="BE43" s="25">
        <v>1904536.27</v>
      </c>
      <c r="BF43" s="25">
        <v>0</v>
      </c>
      <c r="BG43" s="25">
        <v>415817.34</v>
      </c>
      <c r="BH43" s="25">
        <v>847928.46</v>
      </c>
      <c r="BI43" s="25">
        <v>0</v>
      </c>
      <c r="BJ43" s="25">
        <v>0</v>
      </c>
      <c r="BK43" s="25">
        <v>0</v>
      </c>
      <c r="BL43" s="25">
        <v>0</v>
      </c>
      <c r="BM43" s="25">
        <v>3621663.88</v>
      </c>
      <c r="BN43" s="55">
        <f>SUM(BB43:BM43)</f>
        <v>9099679.969999999</v>
      </c>
      <c r="BO43" s="25">
        <v>0</v>
      </c>
      <c r="BP43" s="25">
        <v>0</v>
      </c>
      <c r="BQ43" s="25">
        <v>0</v>
      </c>
      <c r="BR43" s="25">
        <v>0</v>
      </c>
      <c r="BS43" s="25"/>
      <c r="BT43" s="25"/>
      <c r="BU43" s="25"/>
      <c r="BV43" s="25"/>
      <c r="BW43" s="25"/>
      <c r="BX43" s="25"/>
      <c r="BY43" s="25"/>
      <c r="BZ43" s="25"/>
      <c r="CA43" s="25">
        <f>SUM(BO43:BZ43)</f>
        <v>0</v>
      </c>
      <c r="CB43" s="57">
        <f>N43+AA43+AN43+BA43+BN43+CA43</f>
        <v>25174385.479999997</v>
      </c>
      <c r="CE43" s="37"/>
    </row>
    <row r="44" spans="1:80" s="16" customFormat="1" ht="13.5" collapsed="1" thickBot="1">
      <c r="A44" s="29" t="s">
        <v>24</v>
      </c>
      <c r="B44" s="30">
        <f aca="true" t="shared" si="12" ref="B44:K44">B37+B39+B41+B43</f>
        <v>0</v>
      </c>
      <c r="C44" s="30">
        <f t="shared" si="12"/>
        <v>0</v>
      </c>
      <c r="D44" s="30">
        <f t="shared" si="12"/>
        <v>0</v>
      </c>
      <c r="E44" s="30">
        <f t="shared" si="12"/>
        <v>0</v>
      </c>
      <c r="F44" s="30">
        <f t="shared" si="12"/>
        <v>0</v>
      </c>
      <c r="G44" s="30">
        <f t="shared" si="12"/>
        <v>0</v>
      </c>
      <c r="H44" s="30">
        <f t="shared" si="12"/>
        <v>0</v>
      </c>
      <c r="I44" s="30">
        <f t="shared" si="12"/>
        <v>0</v>
      </c>
      <c r="J44" s="30">
        <f t="shared" si="12"/>
        <v>0</v>
      </c>
      <c r="K44" s="30">
        <f t="shared" si="12"/>
        <v>0</v>
      </c>
      <c r="L44" s="30">
        <f>L37+L39+L41+L43</f>
        <v>37121781.34</v>
      </c>
      <c r="M44" s="30">
        <f aca="true" t="shared" si="13" ref="M44:AN44">M37+M39+M41+M43</f>
        <v>0</v>
      </c>
      <c r="N44" s="30">
        <f t="shared" si="13"/>
        <v>37121781.34</v>
      </c>
      <c r="O44" s="30">
        <f t="shared" si="13"/>
        <v>31695550.63</v>
      </c>
      <c r="P44" s="30">
        <f t="shared" si="13"/>
        <v>0</v>
      </c>
      <c r="Q44" s="30">
        <f t="shared" si="13"/>
        <v>0</v>
      </c>
      <c r="R44" s="30">
        <f t="shared" si="13"/>
        <v>6413734.85</v>
      </c>
      <c r="S44" s="30">
        <f t="shared" si="13"/>
        <v>109497.69</v>
      </c>
      <c r="T44" s="30">
        <f t="shared" si="13"/>
        <v>809167.98</v>
      </c>
      <c r="U44" s="30">
        <f t="shared" si="13"/>
        <v>5887849.720000001</v>
      </c>
      <c r="V44" s="30">
        <f t="shared" si="13"/>
        <v>2387836.32</v>
      </c>
      <c r="W44" s="30">
        <f t="shared" si="13"/>
        <v>1232095.98</v>
      </c>
      <c r="X44" s="30">
        <f t="shared" si="13"/>
        <v>5400777.49</v>
      </c>
      <c r="Y44" s="30">
        <f t="shared" si="13"/>
        <v>8373609.99</v>
      </c>
      <c r="Z44" s="30">
        <f t="shared" si="13"/>
        <v>7824213.76</v>
      </c>
      <c r="AA44" s="30">
        <f>AA37+AA39+AA41+AA43</f>
        <v>70134334.41</v>
      </c>
      <c r="AB44" s="30">
        <f t="shared" si="13"/>
        <v>0</v>
      </c>
      <c r="AC44" s="30">
        <f t="shared" si="13"/>
        <v>5961188.399999999</v>
      </c>
      <c r="AD44" s="30">
        <f t="shared" si="13"/>
        <v>6979747.18</v>
      </c>
      <c r="AE44" s="30">
        <f t="shared" si="13"/>
        <v>0</v>
      </c>
      <c r="AF44" s="30">
        <f t="shared" si="13"/>
        <v>12422460.35</v>
      </c>
      <c r="AG44" s="30">
        <f t="shared" si="13"/>
        <v>4694609.33</v>
      </c>
      <c r="AH44" s="30">
        <f t="shared" si="13"/>
        <v>3620613.41</v>
      </c>
      <c r="AI44" s="30">
        <f t="shared" si="13"/>
        <v>2022242.6899999997</v>
      </c>
      <c r="AJ44" s="30">
        <f t="shared" si="13"/>
        <v>8722160.33</v>
      </c>
      <c r="AK44" s="30">
        <f t="shared" si="13"/>
        <v>2279472.87</v>
      </c>
      <c r="AL44" s="30">
        <f t="shared" si="13"/>
        <v>4578665.919999999</v>
      </c>
      <c r="AM44" s="30">
        <f t="shared" si="13"/>
        <v>14607379.1</v>
      </c>
      <c r="AN44" s="30">
        <f t="shared" si="13"/>
        <v>65888539.58</v>
      </c>
      <c r="AO44" s="30">
        <f aca="true" t="shared" si="14" ref="AO44:BA44">AO37+AO39+AO41+AO43</f>
        <v>8927772.97</v>
      </c>
      <c r="AP44" s="30">
        <f t="shared" si="14"/>
        <v>4266103.760000001</v>
      </c>
      <c r="AQ44" s="30">
        <f t="shared" si="14"/>
        <v>11068697.959999999</v>
      </c>
      <c r="AR44" s="30">
        <f t="shared" si="14"/>
        <v>1890530.18</v>
      </c>
      <c r="AS44" s="30">
        <f t="shared" si="14"/>
        <v>3671647.6499999994</v>
      </c>
      <c r="AT44" s="30">
        <f t="shared" si="14"/>
        <v>6814972.47</v>
      </c>
      <c r="AU44" s="30">
        <f t="shared" si="14"/>
        <v>2937869.6399999997</v>
      </c>
      <c r="AV44" s="30">
        <f t="shared" si="14"/>
        <v>4594495.27</v>
      </c>
      <c r="AW44" s="30">
        <f t="shared" si="14"/>
        <v>7767082.500000001</v>
      </c>
      <c r="AX44" s="30">
        <f t="shared" si="14"/>
        <v>11211550.979999999</v>
      </c>
      <c r="AY44" s="30">
        <f t="shared" si="14"/>
        <v>4279078.8100000005</v>
      </c>
      <c r="AZ44" s="30">
        <f t="shared" si="14"/>
        <v>23290224.84</v>
      </c>
      <c r="BA44" s="30">
        <f t="shared" si="14"/>
        <v>90720027.03</v>
      </c>
      <c r="BB44" s="30">
        <f aca="true" t="shared" si="15" ref="BB44:BZ44">BB37+BB39+BB41+BB43</f>
        <v>15071722.59</v>
      </c>
      <c r="BC44" s="30">
        <f t="shared" si="15"/>
        <v>11424142.08</v>
      </c>
      <c r="BD44" s="30">
        <f t="shared" si="15"/>
        <v>13718199.020000001</v>
      </c>
      <c r="BE44" s="30">
        <f t="shared" si="15"/>
        <v>7561049.91</v>
      </c>
      <c r="BF44" s="30">
        <f t="shared" si="15"/>
        <v>11365516.18</v>
      </c>
      <c r="BG44" s="30">
        <f t="shared" si="15"/>
        <v>6167014.379999999</v>
      </c>
      <c r="BH44" s="30">
        <f t="shared" si="15"/>
        <v>4898927.5600000005</v>
      </c>
      <c r="BI44" s="30">
        <f t="shared" si="15"/>
        <v>6835587.069999999</v>
      </c>
      <c r="BJ44" s="30">
        <f t="shared" si="15"/>
        <v>10884474.93</v>
      </c>
      <c r="BK44" s="30">
        <f t="shared" si="15"/>
        <v>7888894.959999999</v>
      </c>
      <c r="BL44" s="30">
        <f t="shared" si="15"/>
        <v>6071547.1899999995</v>
      </c>
      <c r="BM44" s="30">
        <f t="shared" si="15"/>
        <v>19626883.709999997</v>
      </c>
      <c r="BN44" s="30">
        <f t="shared" si="15"/>
        <v>121513959.58000001</v>
      </c>
      <c r="BO44" s="30">
        <f t="shared" si="15"/>
        <v>6558682.96</v>
      </c>
      <c r="BP44" s="30">
        <f t="shared" si="15"/>
        <v>26467091</v>
      </c>
      <c r="BQ44" s="30">
        <f t="shared" si="15"/>
        <v>14522589.969999999</v>
      </c>
      <c r="BR44" s="30">
        <f t="shared" si="15"/>
        <v>9028212.85</v>
      </c>
      <c r="BS44" s="30">
        <f t="shared" si="15"/>
        <v>0</v>
      </c>
      <c r="BT44" s="30">
        <f t="shared" si="15"/>
        <v>0</v>
      </c>
      <c r="BU44" s="30">
        <f t="shared" si="15"/>
        <v>0</v>
      </c>
      <c r="BV44" s="30">
        <f t="shared" si="15"/>
        <v>0</v>
      </c>
      <c r="BW44" s="30">
        <f t="shared" si="15"/>
        <v>0</v>
      </c>
      <c r="BX44" s="30">
        <f t="shared" si="15"/>
        <v>0</v>
      </c>
      <c r="BY44" s="30">
        <f t="shared" si="15"/>
        <v>0</v>
      </c>
      <c r="BZ44" s="30">
        <f t="shared" si="15"/>
        <v>0</v>
      </c>
      <c r="CA44" s="30">
        <f>CA37+CA39+CA41+CA43</f>
        <v>56576576.78</v>
      </c>
      <c r="CB44" s="30">
        <f>CB37+CB39+CB41+CB43</f>
        <v>441955218.71999997</v>
      </c>
    </row>
    <row r="45" spans="1:80" s="16" customFormat="1" ht="28.5" customHeight="1" hidden="1" outlineLevel="1">
      <c r="A45" s="23" t="s">
        <v>38</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8"/>
    </row>
    <row r="46" spans="1:80"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8883.34-1284.16</f>
        <v>7599.18</v>
      </c>
      <c r="BC46" s="25">
        <v>512256.36</v>
      </c>
      <c r="BD46" s="25">
        <v>0</v>
      </c>
      <c r="BE46" s="25">
        <v>0</v>
      </c>
      <c r="BF46" s="25">
        <v>743876.03</v>
      </c>
      <c r="BG46" s="25">
        <v>0</v>
      </c>
      <c r="BH46" s="25">
        <v>216549.27</v>
      </c>
      <c r="BI46" s="25">
        <v>0</v>
      </c>
      <c r="BJ46" s="25">
        <v>0</v>
      </c>
      <c r="BK46" s="25">
        <v>0</v>
      </c>
      <c r="BL46" s="25">
        <v>652898.56</v>
      </c>
      <c r="BM46" s="25">
        <v>0</v>
      </c>
      <c r="BN46" s="25">
        <f>SUM(BB46:BM46)</f>
        <v>2133179.4000000004</v>
      </c>
      <c r="BO46" s="25">
        <v>0</v>
      </c>
      <c r="BP46" s="25"/>
      <c r="BQ46" s="25">
        <v>77523.19</v>
      </c>
      <c r="BR46" s="25"/>
      <c r="BS46" s="25"/>
      <c r="BT46" s="25"/>
      <c r="BU46" s="25"/>
      <c r="BV46" s="25"/>
      <c r="BW46" s="25"/>
      <c r="BX46" s="25"/>
      <c r="BY46" s="25"/>
      <c r="BZ46" s="25"/>
      <c r="CA46" s="25">
        <f>SUM(BO46:BZ46)</f>
        <v>77523.19</v>
      </c>
      <c r="CB46" s="57">
        <f>N46+AA46+AN46+BA46+BN46+CA46</f>
        <v>27912490.59</v>
      </c>
    </row>
    <row r="47" spans="1:80" s="16" customFormat="1" ht="14.25" customHeight="1" hidden="1" outlineLevel="1" thickBot="1">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1"/>
    </row>
    <row r="48" spans="1:80" s="16" customFormat="1" ht="13.5" collapsed="1" thickBot="1">
      <c r="A48" s="31" t="s">
        <v>31</v>
      </c>
      <c r="B48" s="32">
        <f aca="true" t="shared" si="16" ref="B48:AN48">B46</f>
        <v>0</v>
      </c>
      <c r="C48" s="32">
        <f t="shared" si="16"/>
        <v>0</v>
      </c>
      <c r="D48" s="32">
        <f t="shared" si="16"/>
        <v>0</v>
      </c>
      <c r="E48" s="32">
        <f t="shared" si="16"/>
        <v>0</v>
      </c>
      <c r="F48" s="32">
        <f t="shared" si="16"/>
        <v>0</v>
      </c>
      <c r="G48" s="32">
        <f t="shared" si="16"/>
        <v>0</v>
      </c>
      <c r="H48" s="32">
        <f t="shared" si="16"/>
        <v>0</v>
      </c>
      <c r="I48" s="32">
        <f t="shared" si="16"/>
        <v>0</v>
      </c>
      <c r="J48" s="32">
        <f t="shared" si="16"/>
        <v>0</v>
      </c>
      <c r="K48" s="32">
        <f t="shared" si="16"/>
        <v>0</v>
      </c>
      <c r="L48" s="32">
        <f t="shared" si="16"/>
        <v>0</v>
      </c>
      <c r="M48" s="32">
        <f t="shared" si="16"/>
        <v>0</v>
      </c>
      <c r="N48" s="32">
        <f t="shared" si="16"/>
        <v>0</v>
      </c>
      <c r="O48" s="32">
        <f t="shared" si="16"/>
        <v>2383357.7</v>
      </c>
      <c r="P48" s="32">
        <f t="shared" si="16"/>
        <v>0</v>
      </c>
      <c r="Q48" s="32">
        <f t="shared" si="16"/>
        <v>0</v>
      </c>
      <c r="R48" s="32">
        <f t="shared" si="16"/>
        <v>0</v>
      </c>
      <c r="S48" s="32">
        <f t="shared" si="16"/>
        <v>2950912.22</v>
      </c>
      <c r="T48" s="32">
        <f t="shared" si="16"/>
        <v>0</v>
      </c>
      <c r="U48" s="32">
        <f t="shared" si="16"/>
        <v>345606.37</v>
      </c>
      <c r="V48" s="32">
        <f t="shared" si="16"/>
        <v>1215427</v>
      </c>
      <c r="W48" s="32">
        <f t="shared" si="16"/>
        <v>732708.87</v>
      </c>
      <c r="X48" s="32">
        <f t="shared" si="16"/>
        <v>675504.6</v>
      </c>
      <c r="Y48" s="32">
        <f t="shared" si="16"/>
        <v>953167.61</v>
      </c>
      <c r="Z48" s="32">
        <f t="shared" si="16"/>
        <v>1016511.47</v>
      </c>
      <c r="AA48" s="32">
        <f t="shared" si="16"/>
        <v>10273195.84</v>
      </c>
      <c r="AB48" s="32">
        <f t="shared" si="16"/>
        <v>11074.41</v>
      </c>
      <c r="AC48" s="32">
        <f t="shared" si="16"/>
        <v>2285785.5</v>
      </c>
      <c r="AD48" s="32">
        <f t="shared" si="16"/>
        <v>10152.25</v>
      </c>
      <c r="AE48" s="32">
        <f t="shared" si="16"/>
        <v>0</v>
      </c>
      <c r="AF48" s="32">
        <f t="shared" si="16"/>
        <v>1308622.38</v>
      </c>
      <c r="AG48" s="32">
        <f t="shared" si="16"/>
        <v>568076.02</v>
      </c>
      <c r="AH48" s="32">
        <f t="shared" si="16"/>
        <v>0</v>
      </c>
      <c r="AI48" s="32">
        <f t="shared" si="16"/>
        <v>457509.49</v>
      </c>
      <c r="AJ48" s="32">
        <f t="shared" si="16"/>
        <v>0</v>
      </c>
      <c r="AK48" s="32">
        <f t="shared" si="16"/>
        <v>0</v>
      </c>
      <c r="AL48" s="32">
        <f t="shared" si="16"/>
        <v>962237.6</v>
      </c>
      <c r="AM48" s="32">
        <f t="shared" si="16"/>
        <v>2958174.63</v>
      </c>
      <c r="AN48" s="32">
        <f t="shared" si="16"/>
        <v>8561632.28</v>
      </c>
      <c r="AO48" s="32">
        <f aca="true" t="shared" si="17" ref="AO48:BA48">AO46</f>
        <v>0</v>
      </c>
      <c r="AP48" s="32">
        <f t="shared" si="17"/>
        <v>1973.65</v>
      </c>
      <c r="AQ48" s="32">
        <f t="shared" si="17"/>
        <v>1349357.09</v>
      </c>
      <c r="AR48" s="32">
        <f t="shared" si="17"/>
        <v>0</v>
      </c>
      <c r="AS48" s="32">
        <f t="shared" si="17"/>
        <v>1181733.03</v>
      </c>
      <c r="AT48" s="32">
        <f t="shared" si="17"/>
        <v>391528.19</v>
      </c>
      <c r="AU48" s="32">
        <f t="shared" si="17"/>
        <v>954895.79</v>
      </c>
      <c r="AV48" s="32">
        <f t="shared" si="17"/>
        <v>400043.34</v>
      </c>
      <c r="AW48" s="32">
        <f t="shared" si="17"/>
        <v>0</v>
      </c>
      <c r="AX48" s="32">
        <f t="shared" si="17"/>
        <v>947954.7</v>
      </c>
      <c r="AY48" s="32">
        <f t="shared" si="17"/>
        <v>1010594.96</v>
      </c>
      <c r="AZ48" s="32">
        <f t="shared" si="17"/>
        <v>628879.13</v>
      </c>
      <c r="BA48" s="32">
        <f t="shared" si="17"/>
        <v>6866959.88</v>
      </c>
      <c r="BB48" s="32">
        <f aca="true" t="shared" si="18" ref="BB48:BZ48">BB46</f>
        <v>7599.18</v>
      </c>
      <c r="BC48" s="32">
        <f t="shared" si="18"/>
        <v>512256.36</v>
      </c>
      <c r="BD48" s="32">
        <f t="shared" si="18"/>
        <v>0</v>
      </c>
      <c r="BE48" s="32">
        <f t="shared" si="18"/>
        <v>0</v>
      </c>
      <c r="BF48" s="32">
        <f t="shared" si="18"/>
        <v>743876.03</v>
      </c>
      <c r="BG48" s="32">
        <f t="shared" si="18"/>
        <v>0</v>
      </c>
      <c r="BH48" s="32">
        <f t="shared" si="18"/>
        <v>216549.27</v>
      </c>
      <c r="BI48" s="32">
        <f t="shared" si="18"/>
        <v>0</v>
      </c>
      <c r="BJ48" s="32">
        <f t="shared" si="18"/>
        <v>0</v>
      </c>
      <c r="BK48" s="32">
        <f t="shared" si="18"/>
        <v>0</v>
      </c>
      <c r="BL48" s="32">
        <f t="shared" si="18"/>
        <v>652898.56</v>
      </c>
      <c r="BM48" s="32">
        <f t="shared" si="18"/>
        <v>0</v>
      </c>
      <c r="BN48" s="32">
        <f t="shared" si="18"/>
        <v>2133179.4000000004</v>
      </c>
      <c r="BO48" s="32">
        <f t="shared" si="18"/>
        <v>0</v>
      </c>
      <c r="BP48" s="32">
        <f t="shared" si="18"/>
        <v>0</v>
      </c>
      <c r="BQ48" s="32">
        <f t="shared" si="18"/>
        <v>77523.19</v>
      </c>
      <c r="BR48" s="32">
        <f t="shared" si="18"/>
        <v>0</v>
      </c>
      <c r="BS48" s="32">
        <f t="shared" si="18"/>
        <v>0</v>
      </c>
      <c r="BT48" s="32">
        <f t="shared" si="18"/>
        <v>0</v>
      </c>
      <c r="BU48" s="32">
        <f t="shared" si="18"/>
        <v>0</v>
      </c>
      <c r="BV48" s="32">
        <f t="shared" si="18"/>
        <v>0</v>
      </c>
      <c r="BW48" s="32">
        <f t="shared" si="18"/>
        <v>0</v>
      </c>
      <c r="BX48" s="32">
        <f t="shared" si="18"/>
        <v>0</v>
      </c>
      <c r="BY48" s="32">
        <f t="shared" si="18"/>
        <v>0</v>
      </c>
      <c r="BZ48" s="32">
        <f t="shared" si="18"/>
        <v>0</v>
      </c>
      <c r="CA48" s="32">
        <f>CA46</f>
        <v>77523.19</v>
      </c>
      <c r="CB48" s="32">
        <f>CB46</f>
        <v>27912490.59</v>
      </c>
    </row>
    <row r="49" spans="1:80" s="16" customFormat="1" ht="27" customHeight="1" thickBot="1">
      <c r="A49" s="33" t="s">
        <v>18</v>
      </c>
      <c r="B49" s="47">
        <f aca="true" t="shared" si="19" ref="B49:Z49">SUM(B16,B35,B44,B48)</f>
        <v>0</v>
      </c>
      <c r="C49" s="47">
        <f t="shared" si="19"/>
        <v>0</v>
      </c>
      <c r="D49" s="47">
        <f t="shared" si="19"/>
        <v>0</v>
      </c>
      <c r="E49" s="47">
        <f t="shared" si="19"/>
        <v>0</v>
      </c>
      <c r="F49" s="47">
        <f t="shared" si="19"/>
        <v>0</v>
      </c>
      <c r="G49" s="47">
        <f t="shared" si="19"/>
        <v>0</v>
      </c>
      <c r="H49" s="47">
        <f t="shared" si="19"/>
        <v>0</v>
      </c>
      <c r="I49" s="47">
        <f t="shared" si="19"/>
        <v>0</v>
      </c>
      <c r="J49" s="47">
        <f t="shared" si="19"/>
        <v>0</v>
      </c>
      <c r="K49" s="47">
        <f t="shared" si="19"/>
        <v>0</v>
      </c>
      <c r="L49" s="47">
        <f t="shared" si="19"/>
        <v>37125912.88</v>
      </c>
      <c r="M49" s="47">
        <f t="shared" si="19"/>
        <v>8258.4</v>
      </c>
      <c r="N49" s="47">
        <f t="shared" si="19"/>
        <v>37134171.28</v>
      </c>
      <c r="O49" s="47">
        <f t="shared" si="19"/>
        <v>34101149.5</v>
      </c>
      <c r="P49" s="47">
        <f t="shared" si="19"/>
        <v>10278219.59</v>
      </c>
      <c r="Q49" s="47">
        <f t="shared" si="19"/>
        <v>83565.77</v>
      </c>
      <c r="R49" s="47">
        <f t="shared" si="19"/>
        <v>9925652.93</v>
      </c>
      <c r="S49" s="47">
        <f t="shared" si="19"/>
        <v>7066194.88</v>
      </c>
      <c r="T49" s="47">
        <f t="shared" si="19"/>
        <v>2438578.1799999997</v>
      </c>
      <c r="U49" s="47">
        <f t="shared" si="19"/>
        <v>51647070.53999999</v>
      </c>
      <c r="V49" s="47">
        <f t="shared" si="19"/>
        <v>15261945.910000002</v>
      </c>
      <c r="W49" s="47">
        <f t="shared" si="19"/>
        <v>8781473.559999999</v>
      </c>
      <c r="X49" s="47">
        <f t="shared" si="19"/>
        <v>25365923.380000003</v>
      </c>
      <c r="Y49" s="47">
        <f t="shared" si="19"/>
        <v>18954059.740000002</v>
      </c>
      <c r="Z49" s="47">
        <f t="shared" si="19"/>
        <v>15972789.77</v>
      </c>
      <c r="AA49" s="47">
        <f aca="true" t="shared" si="20" ref="AA49:AG49">SUM(AA16,AA35,AA44,AA48)</f>
        <v>199876623.75</v>
      </c>
      <c r="AB49" s="47">
        <f t="shared" si="20"/>
        <v>21023327.830000002</v>
      </c>
      <c r="AC49" s="47">
        <f t="shared" si="20"/>
        <v>17750012.759999998</v>
      </c>
      <c r="AD49" s="47">
        <f t="shared" si="20"/>
        <v>14649647.71</v>
      </c>
      <c r="AE49" s="47">
        <f t="shared" si="20"/>
        <v>8032607.43</v>
      </c>
      <c r="AF49" s="47">
        <f t="shared" si="20"/>
        <v>26317444.779999997</v>
      </c>
      <c r="AG49" s="47">
        <f t="shared" si="20"/>
        <v>16410432.209999999</v>
      </c>
      <c r="AH49" s="47">
        <f aca="true" t="shared" si="21" ref="AH49:AT49">SUM(AH16,AH35,AH44,AH48)</f>
        <v>13689261.01</v>
      </c>
      <c r="AI49" s="47">
        <f t="shared" si="21"/>
        <v>14974806.650000002</v>
      </c>
      <c r="AJ49" s="47">
        <f t="shared" si="21"/>
        <v>14105120.19</v>
      </c>
      <c r="AK49" s="47">
        <f t="shared" si="21"/>
        <v>14902947.990000002</v>
      </c>
      <c r="AL49" s="47">
        <f t="shared" si="21"/>
        <v>34193869.03999999</v>
      </c>
      <c r="AM49" s="47">
        <f t="shared" si="21"/>
        <v>56703510.27</v>
      </c>
      <c r="AN49" s="47">
        <f t="shared" si="21"/>
        <v>252752987.86999997</v>
      </c>
      <c r="AO49" s="47">
        <f t="shared" si="21"/>
        <v>23530813.22</v>
      </c>
      <c r="AP49" s="47">
        <f t="shared" si="21"/>
        <v>26426024.419999994</v>
      </c>
      <c r="AQ49" s="47">
        <f t="shared" si="21"/>
        <v>40989323.49</v>
      </c>
      <c r="AR49" s="47">
        <f t="shared" si="21"/>
        <v>35219445.57</v>
      </c>
      <c r="AS49" s="47">
        <f t="shared" si="21"/>
        <v>34274683.300000004</v>
      </c>
      <c r="AT49" s="47">
        <f t="shared" si="21"/>
        <v>29863523.429999996</v>
      </c>
      <c r="AU49" s="47">
        <f aca="true" t="shared" si="22" ref="AU49:BG49">SUM(AU16,AU35,AU44,AU48)</f>
        <v>27175052.009999998</v>
      </c>
      <c r="AV49" s="47">
        <f t="shared" si="22"/>
        <v>40806553.05</v>
      </c>
      <c r="AW49" s="47">
        <f t="shared" si="22"/>
        <v>31315119.46</v>
      </c>
      <c r="AX49" s="47">
        <f t="shared" si="22"/>
        <v>41939963.13</v>
      </c>
      <c r="AY49" s="47">
        <f t="shared" si="22"/>
        <v>69059124.81999998</v>
      </c>
      <c r="AZ49" s="47">
        <f t="shared" si="22"/>
        <v>64977314.21</v>
      </c>
      <c r="BA49" s="47">
        <f t="shared" si="22"/>
        <v>465576940.11</v>
      </c>
      <c r="BB49" s="47">
        <f t="shared" si="22"/>
        <v>56945340.02</v>
      </c>
      <c r="BC49" s="47">
        <f t="shared" si="22"/>
        <v>63530700.24</v>
      </c>
      <c r="BD49" s="47">
        <f t="shared" si="22"/>
        <v>90412151.55</v>
      </c>
      <c r="BE49" s="47">
        <f t="shared" si="22"/>
        <v>31196974.770000003</v>
      </c>
      <c r="BF49" s="47">
        <f t="shared" si="22"/>
        <v>36138044.94</v>
      </c>
      <c r="BG49" s="47">
        <f t="shared" si="22"/>
        <v>33924576.79</v>
      </c>
      <c r="BH49" s="47">
        <f aca="true" t="shared" si="23" ref="BH49:BR49">SUM(BH16,BH35,BH44,BH48)</f>
        <v>32541952.580000002</v>
      </c>
      <c r="BI49" s="47">
        <f t="shared" si="23"/>
        <v>45190118.449999996</v>
      </c>
      <c r="BJ49" s="47">
        <f t="shared" si="23"/>
        <v>46848581</v>
      </c>
      <c r="BK49" s="47">
        <f t="shared" si="23"/>
        <v>38020313.800000004</v>
      </c>
      <c r="BL49" s="47">
        <f t="shared" si="23"/>
        <v>50304175.52</v>
      </c>
      <c r="BM49" s="47">
        <f t="shared" si="23"/>
        <v>65863995.59</v>
      </c>
      <c r="BN49" s="47">
        <f t="shared" si="23"/>
        <v>590916925.25</v>
      </c>
      <c r="BO49" s="47">
        <f t="shared" si="23"/>
        <v>48916592.080000006</v>
      </c>
      <c r="BP49" s="47">
        <f t="shared" si="23"/>
        <v>83731233.69999999</v>
      </c>
      <c r="BQ49" s="47">
        <f t="shared" si="23"/>
        <v>82825259.7</v>
      </c>
      <c r="BR49" s="47">
        <f t="shared" si="23"/>
        <v>48206682.27</v>
      </c>
      <c r="BS49" s="47"/>
      <c r="BT49" s="47"/>
      <c r="BU49" s="47"/>
      <c r="BV49" s="47"/>
      <c r="BW49" s="47"/>
      <c r="BX49" s="47"/>
      <c r="BY49" s="47"/>
      <c r="BZ49" s="47"/>
      <c r="CA49" s="47">
        <f>SUM(CA16,CA35,CA44,CA48)</f>
        <v>263679767.74999997</v>
      </c>
      <c r="CB49" s="34">
        <f>SUM(CB16,CB35,CB44,CB48)</f>
        <v>1809937416.01</v>
      </c>
    </row>
    <row r="50" s="16" customFormat="1" ht="12.75"/>
    <row r="51" s="16" customFormat="1" ht="12.75"/>
    <row r="52" s="16" customFormat="1" ht="12.75"/>
    <row r="53" s="16" customFormat="1" ht="12.75">
      <c r="CB53" s="37"/>
    </row>
    <row r="54" s="16" customFormat="1" ht="12.75"/>
    <row r="55" s="16" customFormat="1" ht="12.75"/>
    <row r="56" s="16" customFormat="1" ht="12.75"/>
    <row r="57" s="16" customFormat="1" ht="12.75"/>
    <row r="58" s="16" customFormat="1" ht="12.75">
      <c r="CB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CB14"/>
    <mergeCell ref="A23:CB23"/>
    <mergeCell ref="A21:CB21"/>
    <mergeCell ref="A31:CB31"/>
    <mergeCell ref="A29:CB29"/>
    <mergeCell ref="A47:CB47"/>
    <mergeCell ref="A42:CB42"/>
    <mergeCell ref="B45:CB45"/>
    <mergeCell ref="A19:CB19"/>
    <mergeCell ref="A25:CB25"/>
    <mergeCell ref="B17:CB17"/>
    <mergeCell ref="A40:CB40"/>
    <mergeCell ref="B36:CB36"/>
    <mergeCell ref="A38:CB38"/>
    <mergeCell ref="A33:CB33"/>
    <mergeCell ref="A27:CB27"/>
    <mergeCell ref="A1:CB1"/>
    <mergeCell ref="A6:CB6"/>
    <mergeCell ref="A12:CB12"/>
    <mergeCell ref="B4:CB4"/>
    <mergeCell ref="A8:CB8"/>
    <mergeCell ref="A10:CB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3" sqref="A3"/>
    </sheetView>
  </sheetViews>
  <sheetFormatPr defaultColWidth="9.140625" defaultRowHeight="12.75"/>
  <cols>
    <col min="1" max="1" width="24.7109375" style="0" customWidth="1"/>
    <col min="2" max="2" width="27.7109375" style="0" customWidth="1"/>
    <col min="3" max="3" width="22.28125" style="0" customWidth="1"/>
    <col min="4" max="4" width="12.57421875" style="0" customWidth="1"/>
  </cols>
  <sheetData>
    <row r="1" spans="1:7" ht="15">
      <c r="A1" s="92" t="s">
        <v>83</v>
      </c>
      <c r="B1" s="92"/>
      <c r="C1" s="41"/>
      <c r="D1" s="41"/>
      <c r="E1" s="41"/>
      <c r="F1" s="41"/>
      <c r="G1" s="41"/>
    </row>
    <row r="2" spans="1:2" ht="12.75">
      <c r="A2" s="93"/>
      <c r="B2" s="93"/>
    </row>
    <row r="3" spans="1:2" ht="24" customHeight="1">
      <c r="A3" s="45" t="s">
        <v>19</v>
      </c>
      <c r="B3" s="43">
        <f>'saņemts 2014-2020'!D31-'izmaksāts 2014-2020'!CB16</f>
        <v>14676619.180000007</v>
      </c>
    </row>
    <row r="4" spans="1:2" ht="24" customHeight="1">
      <c r="A4" s="45" t="s">
        <v>34</v>
      </c>
      <c r="B4" s="43">
        <f>'saņemts 2014-2020'!D88-'izmaksāts 2014-2020'!CB35</f>
        <v>42030097.43999994</v>
      </c>
    </row>
    <row r="5" spans="1:2" ht="24" customHeight="1">
      <c r="A5" s="45" t="s">
        <v>35</v>
      </c>
      <c r="B5" s="43">
        <f>'saņemts 2014-2020'!D60-'izmaksāts 2014-2020'!CB44</f>
        <v>82394546.75000006</v>
      </c>
    </row>
    <row r="6" spans="1:2" ht="24" customHeight="1">
      <c r="A6" s="45" t="s">
        <v>36</v>
      </c>
      <c r="B6" s="43">
        <f>'saņemts 2014-2020'!D106-'izmaksāts 2014-2020'!CB48</f>
        <v>1098148.4100000076</v>
      </c>
    </row>
    <row r="7" spans="1:2" ht="24" customHeight="1">
      <c r="A7" s="44" t="s">
        <v>20</v>
      </c>
      <c r="B7" s="42">
        <f>B3+B4+B5+B6</f>
        <v>140199411.78</v>
      </c>
    </row>
    <row r="10" spans="1:2" ht="12" customHeight="1">
      <c r="A10" s="94" t="s">
        <v>21</v>
      </c>
      <c r="B10" s="94"/>
    </row>
    <row r="11" spans="1:2" ht="12.75">
      <c r="A11" s="94"/>
      <c r="B11" s="94"/>
    </row>
    <row r="12" spans="1:2" ht="12.75">
      <c r="A12" s="94"/>
      <c r="B12" s="94"/>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2020-05-12T06:13:39Z</dcterms:modified>
  <cp:category/>
  <cp:version/>
  <cp:contentType/>
  <cp:contentStatus/>
</cp:coreProperties>
</file>