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opbudze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0">'10'!$A$1:$H$101</definedName>
    <definedName name="_xlnm.Print_Area" localSheetId="11">'11'!$A$1:$H$61</definedName>
    <definedName name="_xlnm.Print_Area" localSheetId="12">'12'!$A$1:$H$61</definedName>
    <definedName name="_xlnm.Print_Area" localSheetId="13">'13'!$A$1:$Q$126</definedName>
    <definedName name="_xlnm.Print_Area" localSheetId="14">'14'!$A$1:$M$127</definedName>
    <definedName name="_xlnm.Print_Area" localSheetId="8">'8'!$B$1:$I$101</definedName>
    <definedName name="_xlnm.Print_Area" localSheetId="9">'9'!$A$1:$I$102</definedName>
  </definedNames>
  <calcPr fullCalcOnLoad="1"/>
</workbook>
</file>

<file path=xl/sharedStrings.xml><?xml version="1.0" encoding="utf-8"?>
<sst xmlns="http://schemas.openxmlformats.org/spreadsheetml/2006/main" count="2422" uniqueCount="722">
  <si>
    <t>6.tabula</t>
  </si>
  <si>
    <t xml:space="preserve">                                     Valsts speciālā budžeta izdevumi pa ministrijām </t>
  </si>
  <si>
    <t xml:space="preserve">                                                                  uz 1998.gada 1.februāri</t>
  </si>
  <si>
    <t>(tūkst.lati)</t>
  </si>
  <si>
    <t>Rādītāji</t>
  </si>
  <si>
    <t>Likumā apstiprinā-tais gada plāns</t>
  </si>
  <si>
    <t>Finansēša-nas plāns pārskata periodam</t>
  </si>
  <si>
    <t>Izpilde no gada sākuma</t>
  </si>
  <si>
    <t>Izpilde % pret gada plānu       (4/2)</t>
  </si>
  <si>
    <t>Izpilde % pret finansēšanas plānu pārskata periodam   (4/3)</t>
  </si>
  <si>
    <t>Finansēša-nas plāns pārskata mēnesim</t>
  </si>
  <si>
    <t>Janvāra izpilde</t>
  </si>
  <si>
    <t>Izpilde % pret finansēšanas plānu pārskata mēnesim          (8/7)</t>
  </si>
  <si>
    <t xml:space="preserve">        Kopā izdevumi *</t>
  </si>
  <si>
    <t xml:space="preserve">        Uzturēšanas izdevumi</t>
  </si>
  <si>
    <t xml:space="preserve">        Izdevumi kapitālieguldījumiem</t>
  </si>
  <si>
    <t xml:space="preserve">Labklājības ministrija * </t>
  </si>
  <si>
    <t xml:space="preserve">  Valsts speciālais veselības aprūpes budžets</t>
  </si>
  <si>
    <t xml:space="preserve"> Valsts pensiju speciālais budžets</t>
  </si>
  <si>
    <t xml:space="preserve"> Nodarbinātības speciālais budžets</t>
  </si>
  <si>
    <t xml:space="preserve"> Darba negadījumu speciālais budžets</t>
  </si>
  <si>
    <t xml:space="preserve"> Invaliditātes,maternitātes un slimības speciālais budžets</t>
  </si>
  <si>
    <t xml:space="preserve">Vides aizsardzības un reģionālās attīstības ministrija </t>
  </si>
  <si>
    <t xml:space="preserve">  Vides aizsardzības fonds</t>
  </si>
  <si>
    <t xml:space="preserve">  Skrundas RLS zemes nomas maksa</t>
  </si>
  <si>
    <t>Satiksmes ministrija</t>
  </si>
  <si>
    <t xml:space="preserve">  Valsts autoceļu fonds</t>
  </si>
  <si>
    <t xml:space="preserve">  Ostu attīstības fonds</t>
  </si>
  <si>
    <t xml:space="preserve">  Lidostu nodeva</t>
  </si>
  <si>
    <t>Ekonomikas ministrija</t>
  </si>
  <si>
    <t xml:space="preserve">  Valsts īpašuma privatizācijas fonds</t>
  </si>
  <si>
    <t xml:space="preserve">  Centrālā dzīvojamo māju privatizācijas komisija </t>
  </si>
  <si>
    <t>Finansu ministrija</t>
  </si>
  <si>
    <t xml:space="preserve">Transportlīdzekļu īpašnieku apdrošināšanas garantijas fonds </t>
  </si>
  <si>
    <t>Transportlīdzekļu īpašnieku apdrošināšanas apdrošinājuma ņēmēju interešu aizsardzības fonds</t>
  </si>
  <si>
    <t>Ceļu satiksmes negadījumu novēršana un profilakse</t>
  </si>
  <si>
    <t>Izglītības un zinātnes ministrija</t>
  </si>
  <si>
    <t xml:space="preserve">  Speciālais budžets sporta vajadzībām</t>
  </si>
  <si>
    <t>Kultūras ministrija</t>
  </si>
  <si>
    <t xml:space="preserve">  Speciālais budžets kultūras vajadzībām</t>
  </si>
  <si>
    <t>Zemkopības ministrija</t>
  </si>
  <si>
    <t xml:space="preserve">  Zivju fonds</t>
  </si>
  <si>
    <t xml:space="preserve">  Mežsaimniecības attīstības fonds</t>
  </si>
  <si>
    <t>Radio un televīzijas padome</t>
  </si>
  <si>
    <t>Saņemtie dāvinājumi un ziedojumi</t>
  </si>
  <si>
    <t>*-nav iekļauta "Valsts sociālās apdrošināšanas aģentūra"</t>
  </si>
  <si>
    <t>Valsts kases pārvaldnieks________________________________________</t>
  </si>
  <si>
    <t>(A.Veiss)</t>
  </si>
  <si>
    <t>Pārskatu departamenta direktore___________________________________</t>
  </si>
  <si>
    <t>(L.Akermane)</t>
  </si>
  <si>
    <t>Valsts kase / Pārskatu departaments</t>
  </si>
  <si>
    <t>16.02.1998.g.</t>
  </si>
  <si>
    <t>Pārskats par valsts kopbudžeta izpildi</t>
  </si>
  <si>
    <t>uz 1998.gada 1.februāri</t>
  </si>
  <si>
    <t>(tūkst. latu)</t>
  </si>
  <si>
    <t>Valsts budžets</t>
  </si>
  <si>
    <t>Pašvaldību budžets</t>
  </si>
  <si>
    <t>Konsolidētais kopbudžets**</t>
  </si>
  <si>
    <t>Ieņēmumi *</t>
  </si>
  <si>
    <t>Izdevumi *</t>
  </si>
  <si>
    <t>Finansiālais pārsniegums(+) vai deficīts(-)</t>
  </si>
  <si>
    <t>Budžeta aizdevumi un atmaksas</t>
  </si>
  <si>
    <t xml:space="preserve">     t.sk.iekšējie</t>
  </si>
  <si>
    <t xml:space="preserve">           ārējie</t>
  </si>
  <si>
    <t>Fiskālais pārsniegums (+) vai deficīts (-)</t>
  </si>
  <si>
    <t>Finansēšana</t>
  </si>
  <si>
    <t>Iekšējā finansēšana</t>
  </si>
  <si>
    <t>No citām valsts pārvaldes struktūrām</t>
  </si>
  <si>
    <t xml:space="preserve">     t.sk.no citām tā paša līmeņa valsts pārvaldes
     struktūrām</t>
  </si>
  <si>
    <t xml:space="preserve">           no citiem valsts pārvaldes līmeņiem</t>
  </si>
  <si>
    <t>No Latvijas Bankas</t>
  </si>
  <si>
    <t xml:space="preserve"> t.sk. Tīrais aizņēmumu apjoms</t>
  </si>
  <si>
    <t xml:space="preserve">         Depozītu apjoma izmaiņas</t>
  </si>
  <si>
    <t xml:space="preserve">         Skaidras naudas līdzekļu
         apjoma izmaiņas</t>
  </si>
  <si>
    <t xml:space="preserve">         Valsts iekšējā aizņēmuma vērtspapīri</t>
  </si>
  <si>
    <t>No komercbankām</t>
  </si>
  <si>
    <t xml:space="preserve"> t.sk.Tīrais aizņēmumu apjoms</t>
  </si>
  <si>
    <t>Pārējā iekšējā finansēšana</t>
  </si>
  <si>
    <t>Ārējā finansēšana</t>
  </si>
  <si>
    <t>Pārējā ārējā finansēšana</t>
  </si>
  <si>
    <t>*-neieskaitot transfertus</t>
  </si>
  <si>
    <t>**-kopbudžetā konsolidētas pozīcijas:pašvaldību savstarpējie norēķini -2224 tūkst.latu,</t>
  </si>
  <si>
    <t xml:space="preserve">                                                          dotācijas ,mērķdotācijas no valsts budžeta -6922 tūkst.latu,</t>
  </si>
  <si>
    <t xml:space="preserve">                                                          aizdevumi pašvaldībām -97 tūkst.latu</t>
  </si>
  <si>
    <t xml:space="preserve">Valsts kases pārvaldnieks  _______________________________________                                                </t>
  </si>
  <si>
    <t>Pārskatu departamenta direktore __________________________________</t>
  </si>
  <si>
    <t>1.tabula</t>
  </si>
  <si>
    <t xml:space="preserve">                                                           Pārskats par valsts konsolidētā budžeta izpildi</t>
  </si>
  <si>
    <t xml:space="preserve">                                                     uz 1998.gada 1.februāri</t>
  </si>
  <si>
    <t>Likumā apstiprinātais gada plāns</t>
  </si>
  <si>
    <t>Izpilde no gada sākuma*</t>
  </si>
  <si>
    <t>Izpilde  % pret gada plānu      (3/2)</t>
  </si>
  <si>
    <t>1. Kopējie ieņēmumi (1.1.+1.2.)</t>
  </si>
  <si>
    <t xml:space="preserve">     Valsts pamatbudžeta ieņēmumi (bruto)</t>
  </si>
  <si>
    <t xml:space="preserve">     mīnus transferts no valsts speciālā budžeta</t>
  </si>
  <si>
    <t>1.1. Valsts pamatbudžeta ieņēmumi (neto)</t>
  </si>
  <si>
    <t xml:space="preserve">     Nodokļu ieņēmumi</t>
  </si>
  <si>
    <t xml:space="preserve">        -  Tiešie nodokļi</t>
  </si>
  <si>
    <t xml:space="preserve">         Uzņēmumu ienākuma nodoklis</t>
  </si>
  <si>
    <t xml:space="preserve">        -  Netiešie nodokļi</t>
  </si>
  <si>
    <t xml:space="preserve">         Pievienotās vērtības nodoklis</t>
  </si>
  <si>
    <t xml:space="preserve">         Akcīzes nodoklis</t>
  </si>
  <si>
    <t xml:space="preserve">         Muitas nodoklis</t>
  </si>
  <si>
    <t xml:space="preserve">        -  Pārējie nodokļi</t>
  </si>
  <si>
    <t xml:space="preserve">     Nenodokļu ieņēmumi</t>
  </si>
  <si>
    <t xml:space="preserve">     Maksas pakalpojumi un citi pašu ieņēmumi</t>
  </si>
  <si>
    <t xml:space="preserve">   Valsts speciālā budžeta ieņēmumi (bruto)*</t>
  </si>
  <si>
    <t xml:space="preserve">        mīnus transferts no valsts pamatbudžeta</t>
  </si>
  <si>
    <t>1.2. Valsts speciālā budžeta ieņēmumi (neto)*</t>
  </si>
  <si>
    <t xml:space="preserve">     Nodokļu un nenodokļu ieņēmumi</t>
  </si>
  <si>
    <t xml:space="preserve">      Sociālās apdrošināšanas iemaksas</t>
  </si>
  <si>
    <t xml:space="preserve">      Akcīzes nodoklis</t>
  </si>
  <si>
    <t xml:space="preserve">       -Pārējie maksājumi</t>
  </si>
  <si>
    <t>2. Kopējie izdevumi (tai skaitā tīrie aizdevumi)(2.1.+2.2.+2.3.)</t>
  </si>
  <si>
    <t>2.1. Uzturēšanas izdevumi</t>
  </si>
  <si>
    <t xml:space="preserve">     Valsts pamatbudžeta uzturēšanas izdevumi (bruto)</t>
  </si>
  <si>
    <t xml:space="preserve">    mīnus transferts valsts speciālajam budžetam</t>
  </si>
  <si>
    <t xml:space="preserve">  Valsts pamatbudžeta uzturēšanas izdevumi (neto)</t>
  </si>
  <si>
    <t xml:space="preserve">   Kārtējie izdevumi</t>
  </si>
  <si>
    <t xml:space="preserve">      t.sk. atalgojumi</t>
  </si>
  <si>
    <t xml:space="preserve">   Maksājumi par aizņēmumiem un kredītiem</t>
  </si>
  <si>
    <t xml:space="preserve">    Subsīdijas un dotācijas</t>
  </si>
  <si>
    <t xml:space="preserve">    Pārējie izdevumi</t>
  </si>
  <si>
    <t xml:space="preserve">    Valsts speciālā budžeta uzturēšanas izdevumi (bruto)*</t>
  </si>
  <si>
    <t xml:space="preserve">       mīnus transferts valsts pamatbudžetam</t>
  </si>
  <si>
    <t xml:space="preserve">  Valsts speciālā budžeta uzturēšanas izdevumi (neto)*</t>
  </si>
  <si>
    <t xml:space="preserve">    Sociālā apdrošināšana*</t>
  </si>
  <si>
    <t xml:space="preserve">     Kārtējie izdevumi</t>
  </si>
  <si>
    <t xml:space="preserve">          t.sk atalgojumi</t>
  </si>
  <si>
    <t xml:space="preserve">     Maksājumi par aizņēmumiem un kredītiem</t>
  </si>
  <si>
    <t xml:space="preserve">     Subsīdijas un dotācijas</t>
  </si>
  <si>
    <t xml:space="preserve">     Pārējie izdevumi</t>
  </si>
  <si>
    <t>Janvāris</t>
  </si>
  <si>
    <t xml:space="preserve">     Citi speciālie budžeti</t>
  </si>
  <si>
    <t xml:space="preserve">      Kārtējie izdevumi</t>
  </si>
  <si>
    <t xml:space="preserve">          t.sk. atalgojumi</t>
  </si>
  <si>
    <t xml:space="preserve">      Pārējie izdevumi</t>
  </si>
  <si>
    <t>2.2. Izdevumi kapitālieguldījumiem (neto)</t>
  </si>
  <si>
    <t xml:space="preserve">    Valsts pamatbudžeta izdevumi kapitālajām iegādēm un 
    kapitālajam remontam  
     </t>
  </si>
  <si>
    <t xml:space="preserve">    Valsts speciālā budžeta izdevumi kapitālajām iegādēm un 
    kapitālajam remontam  
     </t>
  </si>
  <si>
    <t xml:space="preserve">     Sociālā apdrošināšana</t>
  </si>
  <si>
    <t xml:space="preserve">     Pārējie</t>
  </si>
  <si>
    <t xml:space="preserve">     Valsts investīcijas</t>
  </si>
  <si>
    <t xml:space="preserve">        No valsts pamatbudžeta (bruto)</t>
  </si>
  <si>
    <t xml:space="preserve">           mīnus transferts valsts speciālajam budžetam</t>
  </si>
  <si>
    <t xml:space="preserve">         No valsts pamatbudžeta  ( neto)</t>
  </si>
  <si>
    <t xml:space="preserve">         No valsts speciālā budžeta </t>
  </si>
  <si>
    <t>2.3. Valsts budžeta tīrie aizdevumi</t>
  </si>
  <si>
    <t>2.3.1.Valsts budžeta aizdevumi</t>
  </si>
  <si>
    <t>2.3.2.Valsts budžeta aizdevumu atmaksas</t>
  </si>
  <si>
    <t xml:space="preserve">          Valsts pamatbudžeta aizdevumi (bruto)</t>
  </si>
  <si>
    <t xml:space="preserve">        Valsts pamatbudžeta aizdevumi(neto)</t>
  </si>
  <si>
    <t xml:space="preserve">        Valsts pamatbudžeta aizdevumu atmaksas (bruto)</t>
  </si>
  <si>
    <t xml:space="preserve">           mīnus transferts no valsts speciālā budžeta</t>
  </si>
  <si>
    <t xml:space="preserve">         Valsts pamatbudžeta aizdevumu atmaksas (neto)</t>
  </si>
  <si>
    <t xml:space="preserve">         Valsts speciālā budžeta aizdevumi</t>
  </si>
  <si>
    <t xml:space="preserve">         Valsts speciālā budžeta aizdevumu atmaksas</t>
  </si>
  <si>
    <t>3. Valsts budžeta fiskālais  deficīts(-) vai pārpalikums (+)</t>
  </si>
  <si>
    <t xml:space="preserve">Valsts kases pārvaldnieks _______________________________________                                                                           </t>
  </si>
  <si>
    <t xml:space="preserve">Pārskatu departamenta direktore__________________________________                                                                </t>
  </si>
  <si>
    <t>2.tabula</t>
  </si>
  <si>
    <t xml:space="preserve">                                                Valsts pamatbudþeta ieòçmumi</t>
  </si>
  <si>
    <t xml:space="preserve">                                                          uz 1998.gada 1.februâri</t>
  </si>
  <si>
    <t>(tûkst.latu)</t>
  </si>
  <si>
    <t>Râdîtâji</t>
  </si>
  <si>
    <t>Likumâ apstiprinâtais gada plâns</t>
  </si>
  <si>
    <t>Gada sagaidâmâ izpilde %</t>
  </si>
  <si>
    <t>Izpilde no gada sâkuma</t>
  </si>
  <si>
    <t>Izpilde % pret gada plânu (4/2)</t>
  </si>
  <si>
    <t>Janvâra prognoze</t>
  </si>
  <si>
    <t>Janvâra izpilde</t>
  </si>
  <si>
    <t>Izpilde % pret prognozi (7/6)</t>
  </si>
  <si>
    <t>Ieòçmumi-kopâ (I+II+III)</t>
  </si>
  <si>
    <t>I.Nodokïu ieòçmumi</t>
  </si>
  <si>
    <t>Tieðie nodokïi</t>
  </si>
  <si>
    <t xml:space="preserve">   Uzòçmumu ienâkuma nodoklis</t>
  </si>
  <si>
    <t>Netieðie nodokïi</t>
  </si>
  <si>
    <t xml:space="preserve">   Pievienotâs vçrtîbas nodoklis</t>
  </si>
  <si>
    <t xml:space="preserve">   Akcîzes nodoklis</t>
  </si>
  <si>
    <t xml:space="preserve">   Muitas nodoklis</t>
  </si>
  <si>
    <t xml:space="preserve">           Pârçjie nodokïi *</t>
  </si>
  <si>
    <t>II.Nenodokïu ieòçmumi</t>
  </si>
  <si>
    <t xml:space="preserve">   Latvijas Bankas maksâjumi</t>
  </si>
  <si>
    <t xml:space="preserve">   Maksâjumi par valsts kapitâla                                                                                                                                                                  
   izmantoðanu</t>
  </si>
  <si>
    <t xml:space="preserve">   Procentu maksâjumi par kredîtiem</t>
  </si>
  <si>
    <t xml:space="preserve">   Valsts nodevas par juridiskajiem un           
    citiem pakalpojumiem</t>
  </si>
  <si>
    <t xml:space="preserve">    Valsts nodeva par licenèu
    izsniegðanu    atseviðíu
    uzòçmçjdarbîbas veidu veikðanai</t>
  </si>
  <si>
    <t xml:space="preserve">   Ieòçmumi no valsts îpaðuma
   iznomâðanas</t>
  </si>
  <si>
    <t xml:space="preserve">   Sodi un sankcijas</t>
  </si>
  <si>
    <t xml:space="preserve">   Pârçjie nenodokïu ieòçmumi</t>
  </si>
  <si>
    <t xml:space="preserve">   t.sk.pârskaitîjums valsts pamat-
   budþetâ sociâlâs apdroðinâðanas  
   iemaksu  administrçðanai</t>
  </si>
  <si>
    <t xml:space="preserve">   Valsts privatizâcijas fonda iemaksas</t>
  </si>
  <si>
    <t xml:space="preserve">   Citas iemaksas par nekustamo                                                                   
   îpaðumu</t>
  </si>
  <si>
    <t xml:space="preserve">   t.sk. ieòçmumi no Skrundas RLS                                                                                                                                                         
   maksas 50% apmçrâ </t>
  </si>
  <si>
    <t xml:space="preserve">   Valsts nekustamâ îpaðuma aìen-                                                                                                                  
   tûras iemaksas no nekustamâ                                                           îpaðuma pârdoðanas</t>
  </si>
  <si>
    <t>III.Paðu ieòçmumi</t>
  </si>
  <si>
    <t xml:space="preserve">   Budþeta iestâþu ieòçmumi no 
   maksas pakalpojumiem </t>
  </si>
  <si>
    <t>*-ieskaitot nesadalîtâs sociâlâs apdroðinâðanas iemaksas- 1389 tûkst.latu</t>
  </si>
  <si>
    <t>Valsts kases pârvaldnieks________________________________________</t>
  </si>
  <si>
    <t>Pârskatu departamenta direktore___________________________________</t>
  </si>
  <si>
    <t>Valsts kase / Pârskatu departaments</t>
  </si>
  <si>
    <t>3.tabula</t>
  </si>
  <si>
    <t xml:space="preserve">                     Valsts pamatbudżeta izdevumi pa ministrijām</t>
  </si>
  <si>
    <t xml:space="preserve">                     un pasākumiem  uz 1998.gada 1.februāri</t>
  </si>
  <si>
    <t>Finansēšanas plāns gada</t>
  </si>
  <si>
    <t>Izpilde % pret gada plānu        (4/2)</t>
  </si>
  <si>
    <t>Izpilde % pret finansēšanas plānu pārskata periodam  (4/3)</t>
  </si>
  <si>
    <t xml:space="preserve"> </t>
  </si>
  <si>
    <t xml:space="preserve">    Kopā izdevumi </t>
  </si>
  <si>
    <t xml:space="preserve">     uzturēšanas izdevumi</t>
  </si>
  <si>
    <t xml:space="preserve">     izdevumi kapitālieguldījumiem</t>
  </si>
  <si>
    <t>Valsts prezidenta kanceleja</t>
  </si>
  <si>
    <t>Saeima</t>
  </si>
  <si>
    <t>Ministru Kabinets</t>
  </si>
  <si>
    <t>Aizsardzības ministrija</t>
  </si>
  <si>
    <t xml:space="preserve">      uzturēšanas izdevumi</t>
  </si>
  <si>
    <t>Ārlietu ministrija</t>
  </si>
  <si>
    <t>Iekšlietu ministrija</t>
  </si>
  <si>
    <t>Labklājības ministrija</t>
  </si>
  <si>
    <t>Tieslietu ministrija</t>
  </si>
  <si>
    <t>Vides aizsardzības un reģionālās attīstības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</si>
  <si>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</si>
  <si>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</si>
  <si>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</si>
  <si>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</si>
  <si>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</si>
  <si>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</si>
  <si>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</si>
  <si>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</si>
  <si>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</si>
  <si>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</si>
  <si>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Mērķdotācijas pašvaldībām</t>
  </si>
  <si>
    <t>Dotācija pašvaldību finansu izlīdzināšanas fondam</t>
  </si>
  <si>
    <t>4.tabula</t>
  </si>
  <si>
    <t xml:space="preserve">                        Valsts pamatbudžeta izdevumi pēc ekonomiskās klasifikācijas </t>
  </si>
  <si>
    <t xml:space="preserve">                                                              uz 1998.gada 1.februāri</t>
  </si>
  <si>
    <t>Finansēšanas plāns pārskata periodam</t>
  </si>
  <si>
    <t>Izpilde % pret gada plānu      (4/2)</t>
  </si>
  <si>
    <t>Izpilde % pret finansēšanas plānu pārskata periodam        (4/3)</t>
  </si>
  <si>
    <t>Finansēšanas plāns pārskata mēnesim</t>
  </si>
  <si>
    <t>Izpilde % pret finansēšanas plānu pārskata mēnesim            (8/7)</t>
  </si>
  <si>
    <t>Izdevumi-kopā(I+II)</t>
  </si>
  <si>
    <t>I. Uzturēšanas izdevumi</t>
  </si>
  <si>
    <t>Kārtējie izdevumi</t>
  </si>
  <si>
    <t xml:space="preserve">    atalgojumi</t>
  </si>
  <si>
    <t xml:space="preserve">    darba devēja sociālās 
    apdrošināšanas iemaksas</t>
  </si>
  <si>
    <t xml:space="preserve">    preču un pakalpojumu 
    apmaksa</t>
  </si>
  <si>
    <t>Maksājumi par aizņēmumiem un kredītiem</t>
  </si>
  <si>
    <t xml:space="preserve">     procentu nomaksa par 
     iekšējiem aizņēmumiem</t>
  </si>
  <si>
    <t xml:space="preserve">     procentu nomaksa par 
     ārvalstu aizņēmumiem</t>
  </si>
  <si>
    <t>Subsīdijas un dotācijas</t>
  </si>
  <si>
    <t xml:space="preserve">    subsīdijas</t>
  </si>
  <si>
    <t xml:space="preserve">    mērķdotācijas pašvaldību   
    budžetiem</t>
  </si>
  <si>
    <t xml:space="preserve">    dotācijas pašvaldību    
     budžetiem</t>
  </si>
  <si>
    <t xml:space="preserve">     dotācijas iestādēm un   
     organizācijām</t>
  </si>
  <si>
    <t xml:space="preserve">     dotācijas speciālajam 
     budžetam</t>
  </si>
  <si>
    <t xml:space="preserve">     dotācijas iedzīvotājiem</t>
  </si>
  <si>
    <t xml:space="preserve">     iemaksas starptautiskajās 
     organizācijās</t>
  </si>
  <si>
    <t>Pārējie izdevumi</t>
  </si>
  <si>
    <t>II.Izdevumi kapitālieguldījumiem</t>
  </si>
  <si>
    <t xml:space="preserve">Izdevumi kapitālajām iegādēm un kapitālajam remontam </t>
  </si>
  <si>
    <t>Valsts investīcijas</t>
  </si>
  <si>
    <t>III.Valsts budžeta aizdevumi</t>
  </si>
  <si>
    <t>Valsts budžeta aizdevumi</t>
  </si>
  <si>
    <t>Valsts budžeta aizdevumu atmaksas</t>
  </si>
  <si>
    <t xml:space="preserve">Valsts kases pārvaldnieks________________________________________ </t>
  </si>
  <si>
    <t>5.tabula</t>
  </si>
  <si>
    <t xml:space="preserve">                                              Valsts speciālā budżeta ieņēmumi pa ministrijām </t>
  </si>
  <si>
    <t xml:space="preserve">                                                                   uz 1998.gada 1.februāri</t>
  </si>
  <si>
    <t>Gada sagaidāmā izpilde %</t>
  </si>
  <si>
    <t>Izpilde % pret gada plānu (4/2)</t>
  </si>
  <si>
    <t>Janvāra prognoze</t>
  </si>
  <si>
    <t>Izpilde % pret mēneša prognozi (7/6)</t>
  </si>
  <si>
    <t xml:space="preserve">  Ieņēmumi - kopā* </t>
  </si>
  <si>
    <t xml:space="preserve">Labklājības ministrija* </t>
  </si>
  <si>
    <t xml:space="preserve">  Valsts speciālais veselības aprūpes budżets</t>
  </si>
  <si>
    <t xml:space="preserve">               Iedzīvotāju ienākuma nodoklis</t>
  </si>
  <si>
    <t xml:space="preserve">               Valsts pamatbudżeta dotācija</t>
  </si>
  <si>
    <t xml:space="preserve">               Pārējie maksājumi</t>
  </si>
  <si>
    <t xml:space="preserve">  Sociālā apdrošināšana*</t>
  </si>
  <si>
    <t xml:space="preserve">              Valsts pensiju speciālais budżets</t>
  </si>
  <si>
    <t xml:space="preserve">               Nodarbinātības speciālais budżets</t>
  </si>
  <si>
    <t xml:space="preserve">               Darba negadījumu speciālais budżets</t>
  </si>
  <si>
    <t xml:space="preserve">               Invaliditātes,maternitātes un slimības 
               speciālais budżets</t>
  </si>
  <si>
    <t xml:space="preserve">                Dabas resursu nodoklis</t>
  </si>
  <si>
    <t xml:space="preserve">                Pārējie maksājumi</t>
  </si>
  <si>
    <t xml:space="preserve">   Skrundas RLS zemes nomas maksa</t>
  </si>
  <si>
    <t xml:space="preserve">                Transportlīdzekļu ikgadējā nodeva</t>
  </si>
  <si>
    <t xml:space="preserve">                50% akcīzes nodoklis par degvielu</t>
  </si>
  <si>
    <t xml:space="preserve">                 Pārējie maksājumi</t>
  </si>
  <si>
    <t xml:space="preserve">                Ostas un kuģošanas nodeva</t>
  </si>
  <si>
    <t xml:space="preserve">                 Ieņēmumi no valsts īpašuma privatizācijas</t>
  </si>
  <si>
    <t xml:space="preserve">                 Ieņēmumi no pašvaldību īpašuma
                 privatizācijas</t>
  </si>
  <si>
    <t xml:space="preserve">  Centrālā dzīvojamo māju privatizācijas komisija</t>
  </si>
  <si>
    <t xml:space="preserve"> Transportlīdzekļu īpašnieku apdrošināšanas garantijas
  fonds</t>
  </si>
  <si>
    <t xml:space="preserve">                 Atskaitījumi no obligātās apdrošināšanas 
                 prēmijām</t>
  </si>
  <si>
    <t xml:space="preserve"> Transportlīdzekļu īpašnieku apdrošināšanas 
 apdrošinājuma ņēmēju interešu aizsardzības fonds</t>
  </si>
  <si>
    <t xml:space="preserve">                 Atskaitījumi no obligātās apdrošināšanas
                 prēmijām</t>
  </si>
  <si>
    <t xml:space="preserve">  Speciālais budżets sporta vajadzībām</t>
  </si>
  <si>
    <t xml:space="preserve">                 Ieņēmumi no izlozes un azartspēļu nodevas 
                 un nodokļa maksājumiem</t>
  </si>
  <si>
    <t xml:space="preserve">  Speciālais budżets kultūras vajadzībām</t>
  </si>
  <si>
    <t xml:space="preserve">                 Maksa par rūpnieciskās zvejas tiesību nomu 
                 un izmantošanu</t>
  </si>
  <si>
    <t xml:space="preserve">  Meżsaimniecības attīstības fonds</t>
  </si>
  <si>
    <t xml:space="preserve">                  Ieņēmumi no meżu resursu realizācijas</t>
  </si>
  <si>
    <t xml:space="preserve">                  Pārējie maksājumi</t>
  </si>
  <si>
    <t xml:space="preserve">                  Iekšējie</t>
  </si>
  <si>
    <t xml:space="preserve">                  Ārējie</t>
  </si>
  <si>
    <t xml:space="preserve"> *-nav iekļauta "Valsts sociālās apdrošināšanas aģentūra"</t>
  </si>
  <si>
    <t xml:space="preserve">Pārskatu departamenta direktore___________________________________ </t>
  </si>
  <si>
    <t xml:space="preserve"> 16.02.1998.g.</t>
  </si>
  <si>
    <t>7.tabula</t>
  </si>
  <si>
    <t xml:space="preserve">                  Valsts speciālā budżeta izdevumi  pēc ekonomiskās klasifikācijas </t>
  </si>
  <si>
    <t xml:space="preserve">                                                               uz 1998.gada 1.februāri</t>
  </si>
  <si>
    <t>(tūkst.latu)</t>
  </si>
  <si>
    <t>Izpilde % pret finansēšanas plānu pārskata mēnesim       (4/3)</t>
  </si>
  <si>
    <t xml:space="preserve">     dotācijas valsts 
     pamatbudžetam sociālās
     apdrošināšanas iemaksu 
     administrēšanai </t>
  </si>
  <si>
    <t>Izdevumi kapitālajām iegādēm un kapitālajam remontam</t>
  </si>
  <si>
    <t>III.Valsts budžeta
     aizdevumi</t>
  </si>
  <si>
    <t>Valsts speciālā budžeta aizdevumi</t>
  </si>
  <si>
    <t>Valsts speciālā budžeta aizdevumu atmaksas</t>
  </si>
  <si>
    <t>8. tabula</t>
  </si>
  <si>
    <t>Pašvaldību pamatbudžeta ieņēmumi uz 1998. gada 1.februāri</t>
  </si>
  <si>
    <t>Klasifikācijas kods</t>
  </si>
  <si>
    <t>Rindas kods</t>
  </si>
  <si>
    <t>Gada plāns</t>
  </si>
  <si>
    <t>Pārskata perioda plāns</t>
  </si>
  <si>
    <t>Izpilde % pārskata periodā</t>
  </si>
  <si>
    <t>Data</t>
  </si>
  <si>
    <t>kods</t>
  </si>
  <si>
    <t>nosaukums</t>
  </si>
  <si>
    <t>rinda</t>
  </si>
  <si>
    <t>NPK</t>
  </si>
  <si>
    <t>Sum of PLANS</t>
  </si>
  <si>
    <t>Sum of TEKPLANS</t>
  </si>
  <si>
    <t>Sum of IZPILDE</t>
  </si>
  <si>
    <t>Sum of PROC2</t>
  </si>
  <si>
    <t>Sum of TEKMEN</t>
  </si>
  <si>
    <t/>
  </si>
  <si>
    <t>I Kopā ieņēmumi (II+V)</t>
  </si>
  <si>
    <t>01</t>
  </si>
  <si>
    <t>1</t>
  </si>
  <si>
    <t>II Nodokļu un nenodokļu ieņēmumi (III+IV)</t>
  </si>
  <si>
    <t>03</t>
  </si>
  <si>
    <t>2</t>
  </si>
  <si>
    <t>III Nodokļu ieņēmumi</t>
  </si>
  <si>
    <t>05</t>
  </si>
  <si>
    <t>3</t>
  </si>
  <si>
    <t xml:space="preserve"> 1100</t>
  </si>
  <si>
    <t>Iedzīvotāju ienākuma nodoklis</t>
  </si>
  <si>
    <t>07</t>
  </si>
  <si>
    <t>4</t>
  </si>
  <si>
    <t xml:space="preserve"> 4110</t>
  </si>
  <si>
    <t>Zemes nodoklis</t>
  </si>
  <si>
    <t>09</t>
  </si>
  <si>
    <t>5</t>
  </si>
  <si>
    <t xml:space="preserve"> 4210</t>
  </si>
  <si>
    <t>Īpašuma nodoklis</t>
  </si>
  <si>
    <t>11</t>
  </si>
  <si>
    <t>6</t>
  </si>
  <si>
    <t xml:space="preserve"> 5000</t>
  </si>
  <si>
    <t>Iekšējie nodokļi par pakalpojumiem un precēm</t>
  </si>
  <si>
    <t>13</t>
  </si>
  <si>
    <t>7</t>
  </si>
  <si>
    <t>IV Nenodokļu ieņēmumi</t>
  </si>
  <si>
    <t>15</t>
  </si>
  <si>
    <t>8</t>
  </si>
  <si>
    <t xml:space="preserve"> 8000</t>
  </si>
  <si>
    <t>Ieņēmumi no uzņēmējdarbības un īpašuma</t>
  </si>
  <si>
    <t>17</t>
  </si>
  <si>
    <t>9</t>
  </si>
  <si>
    <t xml:space="preserve"> 9000</t>
  </si>
  <si>
    <t>Nodevas un maksājumi</t>
  </si>
  <si>
    <t>19</t>
  </si>
  <si>
    <t>10</t>
  </si>
  <si>
    <t xml:space="preserve">     9500</t>
  </si>
  <si>
    <t>Maksājumi par budžeta iestāžu sniegtajiem maksas pakalpojumiem</t>
  </si>
  <si>
    <t>21</t>
  </si>
  <si>
    <t>10000</t>
  </si>
  <si>
    <t>Sodi un sankcijas</t>
  </si>
  <si>
    <t>23</t>
  </si>
  <si>
    <t>12</t>
  </si>
  <si>
    <t>12000</t>
  </si>
  <si>
    <t>Pārējie nenodokļu ieņēmumi</t>
  </si>
  <si>
    <t>25</t>
  </si>
  <si>
    <t>13000</t>
  </si>
  <si>
    <t>Ieņēmumi no valsts(pašvaldības)nekustamā īpašuma pārdošanas</t>
  </si>
  <si>
    <t>27</t>
  </si>
  <si>
    <t>14</t>
  </si>
  <si>
    <t>15000</t>
  </si>
  <si>
    <t>Ieņēmumi no zemes īpašuma pārdošanas</t>
  </si>
  <si>
    <t>29</t>
  </si>
  <si>
    <t>V Saņemtie maksājumi</t>
  </si>
  <si>
    <t>31</t>
  </si>
  <si>
    <t>16</t>
  </si>
  <si>
    <t>18120</t>
  </si>
  <si>
    <t>Norēķini ar pašvaldību budžetiem</t>
  </si>
  <si>
    <t>33</t>
  </si>
  <si>
    <t xml:space="preserve">    18121</t>
  </si>
  <si>
    <t>Norēķini ar citu pašvaldību izglītības iestāžu sniegtiem pakalpojumiem</t>
  </si>
  <si>
    <t>35</t>
  </si>
  <si>
    <t>18</t>
  </si>
  <si>
    <t xml:space="preserve">    18122</t>
  </si>
  <si>
    <t>Norēķini ar citu pašvaldību sociālās palīdzības iestāžu sniegtiem pakalpojumiem</t>
  </si>
  <si>
    <t>37</t>
  </si>
  <si>
    <t xml:space="preserve">    18123</t>
  </si>
  <si>
    <t>Pārējie norēķini</t>
  </si>
  <si>
    <t>39</t>
  </si>
  <si>
    <t>20</t>
  </si>
  <si>
    <t>18200</t>
  </si>
  <si>
    <t>Maksājumi no valsts budžeta</t>
  </si>
  <si>
    <t>41</t>
  </si>
  <si>
    <t>18210</t>
  </si>
  <si>
    <t>Dotācijas</t>
  </si>
  <si>
    <t>43</t>
  </si>
  <si>
    <t>22</t>
  </si>
  <si>
    <t>18220</t>
  </si>
  <si>
    <t>t.sk. dotācijas no privatizācijas fonda</t>
  </si>
  <si>
    <t>45</t>
  </si>
  <si>
    <t>18300</t>
  </si>
  <si>
    <t>Mērķdotācijas</t>
  </si>
  <si>
    <t>47</t>
  </si>
  <si>
    <t>24</t>
  </si>
  <si>
    <t xml:space="preserve">    18310</t>
  </si>
  <si>
    <t>Maksājumi no finansu izlīdzināšanas fonda pašvaldību budžetiem</t>
  </si>
  <si>
    <t>49</t>
  </si>
  <si>
    <t xml:space="preserve">    18320</t>
  </si>
  <si>
    <t>51</t>
  </si>
  <si>
    <t>26</t>
  </si>
  <si>
    <t>53</t>
  </si>
  <si>
    <t>t.sk. mērķdotācija teritoriālplānošanai par 1996.gadu</t>
  </si>
  <si>
    <t>02</t>
  </si>
  <si>
    <t>28</t>
  </si>
  <si>
    <t>VI Kopā izdevumi pēc valdības funkcijām un norēķini (VII+VIII)</t>
  </si>
  <si>
    <t>04</t>
  </si>
  <si>
    <t>01.100</t>
  </si>
  <si>
    <t>VII Izdevumi pēc valdības funkcijām</t>
  </si>
  <si>
    <t>06</t>
  </si>
  <si>
    <t>30</t>
  </si>
  <si>
    <t>02.000</t>
  </si>
  <si>
    <t>Izpildvaras un likumdošanas varas institūcijas</t>
  </si>
  <si>
    <t>08</t>
  </si>
  <si>
    <t>03.000</t>
  </si>
  <si>
    <t>Aizsardzība</t>
  </si>
  <si>
    <t>32</t>
  </si>
  <si>
    <t>04.000</t>
  </si>
  <si>
    <t>Sabiedriskā kārtība un drošība,tiesību aizsardzība</t>
  </si>
  <si>
    <t>05.000</t>
  </si>
  <si>
    <t>Izglītība</t>
  </si>
  <si>
    <t>34</t>
  </si>
  <si>
    <t>06.000</t>
  </si>
  <si>
    <t>Veselības aprūpe</t>
  </si>
  <si>
    <t xml:space="preserve">    06.155</t>
  </si>
  <si>
    <t>Sociālā apdrošināšana un sociālā nodrošināšana</t>
  </si>
  <si>
    <t>36</t>
  </si>
  <si>
    <t>07.000</t>
  </si>
  <si>
    <t>t.sk. Pabalsts un palīdzība trūcīgiem iedzīvotājiem</t>
  </si>
  <si>
    <t>08.000</t>
  </si>
  <si>
    <t>Dzīvokļu un komunālā saimniecība,vides aizsardzība</t>
  </si>
  <si>
    <t>38</t>
  </si>
  <si>
    <t>09.000</t>
  </si>
  <si>
    <t>Brīvais laiks,sports,kultūra un reliģija</t>
  </si>
  <si>
    <t>10.000</t>
  </si>
  <si>
    <t>Kurināmā un enerģētikas dienesti un pasākumi</t>
  </si>
  <si>
    <t>40</t>
  </si>
  <si>
    <t>11.000</t>
  </si>
  <si>
    <t>Lauksaimniecība(zemkopība),mežkopība un zvejniecība</t>
  </si>
  <si>
    <t>12.000</t>
  </si>
  <si>
    <t>Iegūstošā rūpniecība,rūpniecība,celtniecība,derīgie izrakteņi</t>
  </si>
  <si>
    <t>42</t>
  </si>
  <si>
    <t>13.000</t>
  </si>
  <si>
    <t>Transports,sakari</t>
  </si>
  <si>
    <t>14.110</t>
  </si>
  <si>
    <t>Pārējā ekonomiskā darbība un dienesti</t>
  </si>
  <si>
    <t>44</t>
  </si>
  <si>
    <t>14.210</t>
  </si>
  <si>
    <t>Valsts iekšējā parāda procentu nomaksa</t>
  </si>
  <si>
    <t>14.400</t>
  </si>
  <si>
    <t>Valsts ārējā parāda nomaksa</t>
  </si>
  <si>
    <t>46</t>
  </si>
  <si>
    <t>Pārējie izdevumi,kas nav klasif.citās pamatfunkcijās,t.s.neparedz.izd.</t>
  </si>
  <si>
    <t>14.320</t>
  </si>
  <si>
    <t>VIII Norēķini</t>
  </si>
  <si>
    <t>48</t>
  </si>
  <si>
    <t xml:space="preserve">    14.321</t>
  </si>
  <si>
    <t xml:space="preserve">    14.322</t>
  </si>
  <si>
    <t>Norēķini par citu pašvaldību izgl.iestāžu sniegtiem pakalpojumiem</t>
  </si>
  <si>
    <t>50</t>
  </si>
  <si>
    <t xml:space="preserve">    14.323</t>
  </si>
  <si>
    <t>Norēķini par citu pašvaldību soc.palīdz.iestāžu sniegtiem pakalpojumiem</t>
  </si>
  <si>
    <t>14.340</t>
  </si>
  <si>
    <t>52</t>
  </si>
  <si>
    <t>Maksājumi izlīdzināšanas fondam</t>
  </si>
  <si>
    <t>t.sk. maksājumi par 1997.gadu</t>
  </si>
  <si>
    <t>54</t>
  </si>
  <si>
    <t xml:space="preserve">       maksājumi par 1996.gadu</t>
  </si>
  <si>
    <t>56</t>
  </si>
  <si>
    <t>55</t>
  </si>
  <si>
    <t>IX Izdevumi pēc ekonomiskās klasifikācijas (1+2)</t>
  </si>
  <si>
    <t>58</t>
  </si>
  <si>
    <t>1. Budžeta izdevumi</t>
  </si>
  <si>
    <t>60</t>
  </si>
  <si>
    <t>57</t>
  </si>
  <si>
    <t>atalgojumi (1100)</t>
  </si>
  <si>
    <t>62</t>
  </si>
  <si>
    <t>darba devēja sociālā nodokļa piemaksas (1200)</t>
  </si>
  <si>
    <t>64</t>
  </si>
  <si>
    <t>59</t>
  </si>
  <si>
    <t>preču un pakalpojumu apmaksa (1300, 1400, 1500, 1600, 1990, 0010)</t>
  </si>
  <si>
    <t>66</t>
  </si>
  <si>
    <t>maksājumi par aizdevumiem un kredītiem (2000)</t>
  </si>
  <si>
    <t>68</t>
  </si>
  <si>
    <t>61</t>
  </si>
  <si>
    <t>subsīdijas un dotācijas (3000)</t>
  </si>
  <si>
    <t>70</t>
  </si>
  <si>
    <t>t.sk. pašvaldību budžeta tranzīta pārskaitījumi (3800)</t>
  </si>
  <si>
    <t>72</t>
  </si>
  <si>
    <t>63</t>
  </si>
  <si>
    <t>kapitālie izdevumi (4000)</t>
  </si>
  <si>
    <t>74</t>
  </si>
  <si>
    <t>vairumpirkumi, zemes iegāde (5000, 6000)</t>
  </si>
  <si>
    <t>76</t>
  </si>
  <si>
    <t>65</t>
  </si>
  <si>
    <t>investīcijas (7000)</t>
  </si>
  <si>
    <t>78</t>
  </si>
  <si>
    <t>2. Budžeta aizdevumi un atmaksas</t>
  </si>
  <si>
    <t>80</t>
  </si>
  <si>
    <t>67</t>
  </si>
  <si>
    <t>valsts (pašvaldību) budžeta iekšējie aizdevumi un atmaksas (8000)</t>
  </si>
  <si>
    <t>82</t>
  </si>
  <si>
    <t>t.sk. valsts (pašvaldību) budžeta iekšējie aizdevumi (8100)</t>
  </si>
  <si>
    <t>84</t>
  </si>
  <si>
    <t>69</t>
  </si>
  <si>
    <t>valsts (pašvaldību) budžeta iekšējo aizdevumu atmaksas (8200), ar mīnusu</t>
  </si>
  <si>
    <t>86</t>
  </si>
  <si>
    <t>valsts (pašvaldību) budžeta ārējie aizdevumi un atmaksas (9000)</t>
  </si>
  <si>
    <t>88</t>
  </si>
  <si>
    <t>71</t>
  </si>
  <si>
    <t>t.sk. valsts (pašvaldību) budžeta ārējie aizdevumi (9100)</t>
  </si>
  <si>
    <t>valsts (pašvaldību) budžeta ārējo aizdevumu atmaksas (9200)</t>
  </si>
  <si>
    <t>92</t>
  </si>
  <si>
    <t>73</t>
  </si>
  <si>
    <t>X Ieņēmumu pārsniegums vai deficīts (I-IX)</t>
  </si>
  <si>
    <t>94</t>
  </si>
  <si>
    <t>XI Finansēšana</t>
  </si>
  <si>
    <t>96</t>
  </si>
  <si>
    <t>75</t>
  </si>
  <si>
    <t>1.</t>
  </si>
  <si>
    <t>Iekšējā finasēšana</t>
  </si>
  <si>
    <t>98</t>
  </si>
  <si>
    <t>1.1.</t>
  </si>
  <si>
    <t>100</t>
  </si>
  <si>
    <t>77</t>
  </si>
  <si>
    <t>1.2.</t>
  </si>
  <si>
    <t>No citām tā paša līmeņa valsts pārvaldes struktūrām</t>
  </si>
  <si>
    <t>102</t>
  </si>
  <si>
    <t>2.</t>
  </si>
  <si>
    <t>No citiem valsts pārvaldes līmeņiem</t>
  </si>
  <si>
    <t>104</t>
  </si>
  <si>
    <t>79</t>
  </si>
  <si>
    <t>Budžeta līdzekļu izmaiņas</t>
  </si>
  <si>
    <t>106</t>
  </si>
  <si>
    <t xml:space="preserve">    budžeta līdzekļu atlikums gada sākumā</t>
  </si>
  <si>
    <t>108</t>
  </si>
  <si>
    <t>81</t>
  </si>
  <si>
    <t>3.</t>
  </si>
  <si>
    <t xml:space="preserve">    budžeta līdzekļu atlikums gada beigās</t>
  </si>
  <si>
    <t>110</t>
  </si>
  <si>
    <t>4.</t>
  </si>
  <si>
    <t>112</t>
  </si>
  <si>
    <t>83</t>
  </si>
  <si>
    <t>114</t>
  </si>
  <si>
    <t>8.</t>
  </si>
  <si>
    <t>Ārejā finansēšana</t>
  </si>
  <si>
    <t>116</t>
  </si>
  <si>
    <t>85</t>
  </si>
  <si>
    <t>Pārējā ārzemju finansēšana</t>
  </si>
  <si>
    <t>Valsts kases pārvaldnieks</t>
  </si>
  <si>
    <t>A.Veiss</t>
  </si>
  <si>
    <t>Pārskatu departamenta direktore</t>
  </si>
  <si>
    <t>L.Akermane</t>
  </si>
  <si>
    <t>9. tabula</t>
  </si>
  <si>
    <t xml:space="preserve">Pašvaldību pamatbudžeta izdevumi uz 1998. gada 1.februāri </t>
  </si>
  <si>
    <t>I Kopā izdevumi (II+III)</t>
  </si>
  <si>
    <t>II Izdevumi pēc valdības funkcijām</t>
  </si>
  <si>
    <t>III Norēķini</t>
  </si>
  <si>
    <t>10. tabula</t>
  </si>
  <si>
    <t>Pašvaldību pamatbudžeta izdevumi pēc ekonomiskās klasifikācijas uz 1998. gada 1.februāri</t>
  </si>
  <si>
    <t>Kopā izdevumi (1+2)</t>
  </si>
  <si>
    <t>11. tabula</t>
  </si>
  <si>
    <t>Pašvaldību speciālā budžeta ieņēmumi un izdevumi uz 1998. gada 1.februāri</t>
  </si>
  <si>
    <t>Kopā ieņēmumi</t>
  </si>
  <si>
    <t>Ieņēmumi no īpašiem mērķiem iezīmētu līdzekļu avotiem</t>
  </si>
  <si>
    <t>t.sk. privatizācijas fonds</t>
  </si>
  <si>
    <t xml:space="preserve">       dabas resursu nodoklis</t>
  </si>
  <si>
    <t xml:space="preserve">       autoceļu (ielu) fonds</t>
  </si>
  <si>
    <t xml:space="preserve">       pārējie ieņēmumi</t>
  </si>
  <si>
    <t>Ieņēmumi no ziedojumiem un dāvinājumiem</t>
  </si>
  <si>
    <t>Kopā izdevumi pēc ieņēmumu veidiem</t>
  </si>
  <si>
    <t>Izdevumi no īpašiem mērķiem iezīmētu līdzekļu avotiem</t>
  </si>
  <si>
    <t xml:space="preserve">       pārējiem ieņēmumiem</t>
  </si>
  <si>
    <t>Izdevumi no saņemto ziedojumu un dāvinājumu līdzekļiem</t>
  </si>
  <si>
    <t>III Izdevumi pēc ekonomiskās klasifikācijas (1+2)</t>
  </si>
  <si>
    <t xml:space="preserve">       valsts (pašvaldību) budžeta iekšējo aizdevumu atmaksas (8200), ar mīnusu</t>
  </si>
  <si>
    <t xml:space="preserve">       valsts (pašvaldību) budžeta ārējo aizdevumu atmaksas (9200), ar mīnusu</t>
  </si>
  <si>
    <t>IV Ieņēmumu pārsniegums vai deficīts (I-III)</t>
  </si>
  <si>
    <t>V Finansēšana</t>
  </si>
  <si>
    <t xml:space="preserve">     budžeta līdzekļu atlikums gada sākumā</t>
  </si>
  <si>
    <t xml:space="preserve">     budžeta līdzekļu atlikums gada beigās</t>
  </si>
  <si>
    <t>Ārējā finsēšana</t>
  </si>
  <si>
    <t>Pārējā ārzemju finasēšana</t>
  </si>
  <si>
    <t>12. tabula</t>
  </si>
  <si>
    <t>Pašvaldību speciālā budžeta izdevumi pēc ekonomiskās klasifikācijas uz 1998.gada 1.februāri</t>
  </si>
  <si>
    <t>13. pielikums</t>
  </si>
  <si>
    <t>Pašvaldību pamatbudžeta izpildes rādītāji uz 1998.gada 1.februāri</t>
  </si>
  <si>
    <t>Ieņēmumi</t>
  </si>
  <si>
    <t>Izdevumi</t>
  </si>
  <si>
    <t>Ārējā</t>
  </si>
  <si>
    <t>tai skaitā</t>
  </si>
  <si>
    <t>finasēšana</t>
  </si>
  <si>
    <t>Pilsētas, rajona nosaukums</t>
  </si>
  <si>
    <t>Nodokļu un nenodokļu ieņēmumi</t>
  </si>
  <si>
    <t>Saņemtie maksājumi</t>
  </si>
  <si>
    <t>Pavisam ieņēmumi</t>
  </si>
  <si>
    <t>Izdevumi pēc valdības funkcijām</t>
  </si>
  <si>
    <t>Norēķini</t>
  </si>
  <si>
    <t>Pavisam izdevumi pēc valdības funkcijām</t>
  </si>
  <si>
    <t>Ieņēmumu pārsniegums vai deficīts</t>
  </si>
  <si>
    <t>No citām valsts pārvaldes str.</t>
  </si>
  <si>
    <t>Līdzekļu atlikums gada sākumā</t>
  </si>
  <si>
    <t>Līdzekļu atlikums gada beigās</t>
  </si>
  <si>
    <t>Pārējā iekšējā finasēšana</t>
  </si>
  <si>
    <t>PILSĒTAS</t>
  </si>
  <si>
    <t>KODS</t>
  </si>
  <si>
    <t>Sum of EXPR_1</t>
  </si>
  <si>
    <t>Sum of EXPR_2</t>
  </si>
  <si>
    <t>Sum of EXPR_3</t>
  </si>
  <si>
    <t>Sum of EXPR_4</t>
  </si>
  <si>
    <t>Sum of EXPR_5</t>
  </si>
  <si>
    <t>Sum of EXPR_6</t>
  </si>
  <si>
    <t>Sum of EXPR_7</t>
  </si>
  <si>
    <t>Sum of EXPR_8</t>
  </si>
  <si>
    <t>Sum of EXPR_9</t>
  </si>
  <si>
    <t>Sum of EXPR_10</t>
  </si>
  <si>
    <t>Sum of EXPR_11</t>
  </si>
  <si>
    <t>Sum of EXPR_12</t>
  </si>
  <si>
    <t>Sum of EXPR_13</t>
  </si>
  <si>
    <t>Sum of EXPR_14</t>
  </si>
  <si>
    <t>Sum of EXPR_15</t>
  </si>
  <si>
    <t>RĪGA</t>
  </si>
  <si>
    <t>0010</t>
  </si>
  <si>
    <t>DAUGAVPILS</t>
  </si>
  <si>
    <t>0500</t>
  </si>
  <si>
    <t>JELGAVA</t>
  </si>
  <si>
    <t>0900</t>
  </si>
  <si>
    <t>JŪRMALA</t>
  </si>
  <si>
    <t>1300</t>
  </si>
  <si>
    <t>LIEPĀJA</t>
  </si>
  <si>
    <t>1700</t>
  </si>
  <si>
    <t>RĒZEKNE</t>
  </si>
  <si>
    <t>2100</t>
  </si>
  <si>
    <t>VENTSPILS</t>
  </si>
  <si>
    <t>2700</t>
  </si>
  <si>
    <t>AIZKRAUKLES RAJONS</t>
  </si>
  <si>
    <t>3200</t>
  </si>
  <si>
    <t>ALŪKSNES RAJONS</t>
  </si>
  <si>
    <t>3600</t>
  </si>
  <si>
    <t>BALVU RAJONS</t>
  </si>
  <si>
    <t>3800</t>
  </si>
  <si>
    <t>BAUSKAS RAJONS</t>
  </si>
  <si>
    <t>4000</t>
  </si>
  <si>
    <t>CĒSU RAJONS</t>
  </si>
  <si>
    <t>4200</t>
  </si>
  <si>
    <t>DAUGAVPILS RAJONS</t>
  </si>
  <si>
    <t>4400</t>
  </si>
  <si>
    <t>DOBELES RAJONS</t>
  </si>
  <si>
    <t>4600</t>
  </si>
  <si>
    <t>GULBENES RAJONS</t>
  </si>
  <si>
    <t>5000</t>
  </si>
  <si>
    <t>JELGAVAS RAJONS</t>
  </si>
  <si>
    <t>5400</t>
  </si>
  <si>
    <t>JĒKABPILS RAJONS</t>
  </si>
  <si>
    <t>5600</t>
  </si>
  <si>
    <t>KRĀSLAVAS RAJONS</t>
  </si>
  <si>
    <t>6000</t>
  </si>
  <si>
    <t>KULDĪGAS RAJONS</t>
  </si>
  <si>
    <t>6200</t>
  </si>
  <si>
    <t>LIEPĀJAS RAJONS</t>
  </si>
  <si>
    <t>6400</t>
  </si>
  <si>
    <t>LIMBAŽU RAJONS</t>
  </si>
  <si>
    <t>6600</t>
  </si>
  <si>
    <t>LUDZAS RAJONS</t>
  </si>
  <si>
    <t>6800</t>
  </si>
  <si>
    <t>MADONAS RAJONS</t>
  </si>
  <si>
    <t>7000</t>
  </si>
  <si>
    <t>OGRES RAJONS</t>
  </si>
  <si>
    <t>7400</t>
  </si>
  <si>
    <t>PREIĻU RAJONS</t>
  </si>
  <si>
    <t>7600</t>
  </si>
  <si>
    <t>RĒZEKNES RAJONS</t>
  </si>
  <si>
    <t>7800</t>
  </si>
  <si>
    <t>RĪGAS RAJONS</t>
  </si>
  <si>
    <t>8000</t>
  </si>
  <si>
    <t>SALDUS RAJONS</t>
  </si>
  <si>
    <t>8400</t>
  </si>
  <si>
    <t>TALSU RAJONS</t>
  </si>
  <si>
    <t>8800</t>
  </si>
  <si>
    <t>TUKUMA RAJONS</t>
  </si>
  <si>
    <t>9000</t>
  </si>
  <si>
    <t>VALKAS RAJONS</t>
  </si>
  <si>
    <t>9400</t>
  </si>
  <si>
    <t>VALMIERAS RAJONS</t>
  </si>
  <si>
    <t>9600</t>
  </si>
  <si>
    <t>VENTSPILS RAJONS</t>
  </si>
  <si>
    <t>9800</t>
  </si>
  <si>
    <t>KOPĀ PILSĒTĀS</t>
  </si>
  <si>
    <t>RAJONI</t>
  </si>
  <si>
    <t>KOPĀ RAJONOS</t>
  </si>
  <si>
    <t>KOPĀ</t>
  </si>
  <si>
    <t>14. pielikums</t>
  </si>
  <si>
    <t>Pašvaldību speciālā budžeta izpildes rādītāji uz 1998.gada 1.februāri</t>
  </si>
  <si>
    <t>Rajona, pilsētas nosaukums</t>
  </si>
  <si>
    <t>Kopā izdevumi</t>
  </si>
</sst>
</file>

<file path=xl/styles.xml><?xml version="1.0" encoding="utf-8"?>
<styleSheet xmlns="http://schemas.openxmlformats.org/spreadsheetml/2006/main">
  <numFmts count="5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&quot;Ls&quot;\ \-#,##0"/>
    <numFmt numFmtId="173" formatCode="&quot;Ls&quot;\ #,##0;[Red]&quot;Ls&quot;\ \-#,##0"/>
    <numFmt numFmtId="174" formatCode="&quot;Ls&quot;\ #,##0.00;&quot;Ls&quot;\ \-#,##0.00"/>
    <numFmt numFmtId="175" formatCode="&quot;Ls&quot;\ #,##0.00;[Red]&quot;Ls&quot;\ \-#,##0.00"/>
    <numFmt numFmtId="176" formatCode="_ &quot;Ls&quot;\ * #,##0_ ;_ &quot;Ls&quot;\ * \-#,##0_ ;_ &quot;Ls&quot;\ * &quot;-&quot;_ ;_ @_ "/>
    <numFmt numFmtId="177" formatCode="_ * #,##0_ ;_ * \-#,##0_ ;_ * &quot;-&quot;_ ;_ @_ "/>
    <numFmt numFmtId="178" formatCode="_ &quot;Ls&quot;\ * #,##0.00_ ;_ &quot;Ls&quot;\ * \-#,##0.00_ ;_ &quot;Ls&quot;\ * &quot;-&quot;??_ ;_ @_ "/>
    <numFmt numFmtId="179" formatCode="_ * #,##0.00_ ;_ * \-#,##0.00_ ;_ * &quot;-&quot;??_ ;_ @_ "/>
    <numFmt numFmtId="180" formatCode="#\ ##0"/>
    <numFmt numFmtId="181" formatCode="###0"/>
    <numFmt numFmtId="182" formatCode="#\ ###\ 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00\ 000\ 000"/>
    <numFmt numFmtId="193" formatCode="_(* #,##0.000_);_(* \(#,##0.000\);_(* &quot;-&quot;??_);_(@_)"/>
    <numFmt numFmtId="194" formatCode="_(* #,##0.0_);_(* \(#,##0.0\);_(* &quot;-&quot;??_);_(@_)"/>
    <numFmt numFmtId="195" formatCode="_(* #,##0_);_(* \(#,##0\);_(* &quot;-&quot;??_);_(@_)"/>
    <numFmt numFmtId="196" formatCode="_-* #,##0.0_-;\-* #,##0.0_-;_-* &quot;-&quot;??_-;_-@_-"/>
    <numFmt numFmtId="197" formatCode="_-* #,##0_-;\-* #,##0_-;_-* &quot;-&quot;??_-;_-@_-"/>
    <numFmt numFmtId="198" formatCode="0.000"/>
    <numFmt numFmtId="199" formatCode="#\ ##0\ "/>
    <numFmt numFmtId="200" formatCode="#,##0\ &quot;LVR&quot;;\-#,##0\ &quot;LVR&quot;"/>
    <numFmt numFmtId="201" formatCode="#,##0\ &quot;LVR&quot;;[Red]\-#,##0\ &quot;LVR&quot;"/>
    <numFmt numFmtId="202" formatCode="#,##0.00\ &quot;LVR&quot;;\-#,##0.00\ &quot;LVR&quot;"/>
    <numFmt numFmtId="203" formatCode="#,##0.00\ &quot;LVR&quot;;[Red]\-#,##0.00\ &quot;LVR&quot;"/>
    <numFmt numFmtId="204" formatCode="_-* #,##0\ &quot;LVR&quot;_-;\-* #,##0\ &quot;LVR&quot;_-;_-* &quot;-&quot;\ &quot;LVR&quot;_-;_-@_-"/>
    <numFmt numFmtId="205" formatCode="_-* #,##0\ _L_V_R_-;\-* #,##0\ _L_V_R_-;_-* &quot;-&quot;\ _L_V_R_-;_-@_-"/>
    <numFmt numFmtId="206" formatCode="_-* #,##0.00\ &quot;LVR&quot;_-;\-* #,##0.00\ &quot;LVR&quot;_-;_-* &quot;-&quot;??\ &quot;LVR&quot;_-;_-@_-"/>
    <numFmt numFmtId="207" formatCode="_-* #,##0.00\ _L_V_R_-;\-* #,##0.00\ _L_V_R_-;_-* &quot;-&quot;??\ _L_V_R_-;_-@_-"/>
    <numFmt numFmtId="208" formatCode="&quot;Ls&quot;#,##0_);\(&quot;Ls&quot;#,##0\)"/>
    <numFmt numFmtId="209" formatCode="&quot;Ls&quot;#,##0_);[Red]\(&quot;Ls&quot;#,##0\)"/>
    <numFmt numFmtId="210" formatCode="&quot;Ls&quot;#,##0.00_);\(&quot;Ls&quot;#,##0.00\)"/>
    <numFmt numFmtId="211" formatCode="&quot;Ls&quot;#,##0.00_);[Red]\(&quot;Ls&quot;#,##0.00\)"/>
    <numFmt numFmtId="212" formatCode="_(&quot;Ls&quot;* #,##0_);_(&quot;Ls&quot;* \(#,##0\);_(&quot;Ls&quot;* &quot;-&quot;_);_(@_)"/>
    <numFmt numFmtId="213" formatCode="_(&quot;Ls&quot;* #,##0.00_);_(&quot;Ls&quot;* \(#,##0.00\);_(&quot;Ls&quot;* &quot;-&quot;??_);_(@_)"/>
  </numFmts>
  <fonts count="44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 BaltRim"/>
      <family val="1"/>
    </font>
    <font>
      <sz val="9"/>
      <name val="RimHelvetica"/>
      <family val="0"/>
    </font>
    <font>
      <sz val="8"/>
      <name val="RimHelvetica"/>
      <family val="0"/>
    </font>
    <font>
      <sz val="10"/>
      <name val="RimHelvetica"/>
      <family val="0"/>
    </font>
    <font>
      <sz val="10"/>
      <name val="Times New Roman BaltRim"/>
      <family val="1"/>
    </font>
    <font>
      <b/>
      <sz val="12"/>
      <name val="RimHelvetica"/>
      <family val="0"/>
    </font>
    <font>
      <b/>
      <sz val="16"/>
      <name val="RimHelvetica"/>
      <family val="0"/>
    </font>
    <font>
      <sz val="11"/>
      <name val="RimHelvetica"/>
      <family val="0"/>
    </font>
    <font>
      <sz val="11"/>
      <name val="Times New Roman BaltRim"/>
      <family val="1"/>
    </font>
    <font>
      <b/>
      <sz val="10"/>
      <name val="RimHelvetica"/>
      <family val="0"/>
    </font>
    <font>
      <i/>
      <sz val="9"/>
      <name val="RimHelvetica"/>
      <family val="0"/>
    </font>
    <font>
      <sz val="9"/>
      <name val="BaltSouvenirLight"/>
      <family val="0"/>
    </font>
    <font>
      <b/>
      <sz val="14"/>
      <name val="RimHelvetica"/>
      <family val="0"/>
    </font>
    <font>
      <sz val="10"/>
      <name val="BaltSouvenirLight"/>
      <family val="0"/>
    </font>
    <font>
      <b/>
      <sz val="9"/>
      <name val="RimHelvetica"/>
      <family val="0"/>
    </font>
    <font>
      <sz val="10"/>
      <name val="Arial"/>
      <family val="0"/>
    </font>
    <font>
      <i/>
      <sz val="8"/>
      <name val="RimHelvetica"/>
      <family val="0"/>
    </font>
    <font>
      <sz val="12"/>
      <name val="RimHelvetica"/>
      <family val="0"/>
    </font>
    <font>
      <sz val="8"/>
      <name val="BaltSouvenirLight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b/>
      <sz val="14"/>
      <name val="Times New Roman BaltRim"/>
      <family val="1"/>
    </font>
    <font>
      <b/>
      <sz val="8"/>
      <name val="RimHelvetica"/>
      <family val="0"/>
    </font>
    <font>
      <i/>
      <sz val="11"/>
      <name val="RimHelvetica"/>
      <family val="0"/>
    </font>
    <font>
      <sz val="16"/>
      <name val="RimHelvetica"/>
      <family val="0"/>
    </font>
    <font>
      <sz val="16"/>
      <name val="Times New Roman BaltRim"/>
      <family val="1"/>
    </font>
    <font>
      <sz val="8.5"/>
      <name val="MS Sans Serif"/>
      <family val="0"/>
    </font>
    <font>
      <sz val="8.5"/>
      <name val="RimHelvetica"/>
      <family val="0"/>
    </font>
    <font>
      <b/>
      <sz val="11"/>
      <name val="RimHelvetica"/>
      <family val="0"/>
    </font>
    <font>
      <b/>
      <sz val="8"/>
      <name val="RimAvantGarde"/>
      <family val="0"/>
    </font>
    <font>
      <b/>
      <sz val="8.5"/>
      <name val="MS Sans Serif"/>
      <family val="0"/>
    </font>
    <font>
      <i/>
      <sz val="9"/>
      <name val="RimTimes"/>
      <family val="0"/>
    </font>
    <font>
      <b/>
      <sz val="10"/>
      <name val="RimAvantGarde"/>
      <family val="0"/>
    </font>
    <font>
      <sz val="9"/>
      <name val="RimAvantGarde"/>
      <family val="0"/>
    </font>
    <font>
      <sz val="8"/>
      <name val="RimAvantGarde"/>
      <family val="0"/>
    </font>
    <font>
      <sz val="10"/>
      <name val="RimAvantGarde"/>
      <family val="0"/>
    </font>
    <font>
      <sz val="10"/>
      <name val="MS Sans Serif"/>
      <family val="0"/>
    </font>
    <font>
      <sz val="8"/>
      <name val="RimTimes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thin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/>
    </xf>
    <xf numFmtId="10" fontId="13" fillId="0" borderId="1" xfId="0" applyNumberFormat="1" applyFont="1" applyBorder="1" applyAlignment="1">
      <alignment horizontal="right"/>
    </xf>
    <xf numFmtId="18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80" fontId="6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180" fontId="7" fillId="0" borderId="1" xfId="0" applyNumberFormat="1" applyFont="1" applyBorder="1" applyAlignment="1">
      <alignment/>
    </xf>
    <xf numFmtId="0" fontId="13" fillId="0" borderId="1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24" applyFont="1">
      <alignment/>
      <protection/>
    </xf>
    <xf numFmtId="0" fontId="5" fillId="0" borderId="0" xfId="24" applyFont="1">
      <alignment/>
      <protection/>
    </xf>
    <xf numFmtId="0" fontId="15" fillId="0" borderId="0" xfId="24">
      <alignment/>
      <protection/>
    </xf>
    <xf numFmtId="0" fontId="9" fillId="0" borderId="0" xfId="24" applyFont="1" applyAlignment="1">
      <alignment horizontal="centerContinuous"/>
      <protection/>
    </xf>
    <xf numFmtId="0" fontId="7" fillId="0" borderId="0" xfId="24" applyFont="1" applyAlignment="1">
      <alignment horizontal="centerContinuous"/>
      <protection/>
    </xf>
    <xf numFmtId="0" fontId="5" fillId="0" borderId="0" xfId="24" applyFont="1" applyAlignment="1">
      <alignment horizontal="centerContinuous"/>
      <protection/>
    </xf>
    <xf numFmtId="0" fontId="15" fillId="0" borderId="0" xfId="24" applyBorder="1">
      <alignment/>
      <protection/>
    </xf>
    <xf numFmtId="0" fontId="5" fillId="0" borderId="0" xfId="24" applyFont="1" applyAlignment="1">
      <alignment horizontal="center"/>
      <protection/>
    </xf>
    <xf numFmtId="0" fontId="16" fillId="0" borderId="0" xfId="24" applyFont="1" applyAlignment="1">
      <alignment horizontal="centerContinuous"/>
      <protection/>
    </xf>
    <xf numFmtId="0" fontId="15" fillId="0" borderId="0" xfId="24" applyBorder="1" applyAlignment="1">
      <alignment horizontal="centerContinuous"/>
      <protection/>
    </xf>
    <xf numFmtId="0" fontId="13" fillId="0" borderId="0" xfId="24" applyFont="1">
      <alignment/>
      <protection/>
    </xf>
    <xf numFmtId="0" fontId="5" fillId="0" borderId="1" xfId="24" applyFont="1" applyBorder="1" applyAlignment="1">
      <alignment horizontal="center" vertical="center"/>
      <protection/>
    </xf>
    <xf numFmtId="0" fontId="5" fillId="0" borderId="1" xfId="24" applyFont="1" applyBorder="1" applyAlignment="1">
      <alignment horizontal="center" vertical="center" wrapText="1"/>
      <protection/>
    </xf>
    <xf numFmtId="180" fontId="13" fillId="0" borderId="1" xfId="24" applyNumberFormat="1" applyFont="1" applyBorder="1" applyAlignment="1">
      <alignment horizontal="center" vertical="center"/>
      <protection/>
    </xf>
    <xf numFmtId="180" fontId="13" fillId="0" borderId="1" xfId="24" applyNumberFormat="1" applyFont="1" applyBorder="1" applyAlignment="1">
      <alignment horizontal="right"/>
      <protection/>
    </xf>
    <xf numFmtId="0" fontId="15" fillId="0" borderId="0" xfId="24" applyBorder="1" applyAlignment="1">
      <alignment horizontal="center"/>
      <protection/>
    </xf>
    <xf numFmtId="0" fontId="15" fillId="0" borderId="1" xfId="24" applyBorder="1" applyAlignment="1">
      <alignment horizontal="center"/>
      <protection/>
    </xf>
    <xf numFmtId="180" fontId="13" fillId="0" borderId="1" xfId="24" applyNumberFormat="1" applyFont="1" applyBorder="1" applyAlignment="1">
      <alignment horizontal="left" vertical="center" wrapText="1"/>
      <protection/>
    </xf>
    <xf numFmtId="0" fontId="17" fillId="0" borderId="0" xfId="24" applyFont="1" applyBorder="1">
      <alignment/>
      <protection/>
    </xf>
    <xf numFmtId="0" fontId="17" fillId="0" borderId="1" xfId="24" applyFont="1" applyBorder="1">
      <alignment/>
      <protection/>
    </xf>
    <xf numFmtId="180" fontId="14" fillId="0" borderId="1" xfId="24" applyNumberFormat="1" applyFont="1" applyBorder="1" applyAlignment="1">
      <alignment horizontal="left" vertical="center" wrapText="1"/>
      <protection/>
    </xf>
    <xf numFmtId="180" fontId="5" fillId="0" borderId="1" xfId="24" applyNumberFormat="1" applyFont="1" applyBorder="1" applyAlignment="1">
      <alignment horizontal="right"/>
      <protection/>
    </xf>
    <xf numFmtId="180" fontId="5" fillId="0" borderId="1" xfId="24" applyNumberFormat="1" applyFont="1" applyBorder="1" applyAlignment="1">
      <alignment horizontal="left" vertical="center"/>
      <protection/>
    </xf>
    <xf numFmtId="180" fontId="18" fillId="0" borderId="1" xfId="24" applyNumberFormat="1" applyFont="1" applyBorder="1" applyAlignment="1">
      <alignment horizontal="right"/>
      <protection/>
    </xf>
    <xf numFmtId="0" fontId="15" fillId="0" borderId="1" xfId="24" applyBorder="1">
      <alignment/>
      <protection/>
    </xf>
    <xf numFmtId="180" fontId="14" fillId="0" borderId="1" xfId="24" applyNumberFormat="1" applyFont="1" applyBorder="1" applyAlignment="1">
      <alignment horizontal="left" vertical="center"/>
      <protection/>
    </xf>
    <xf numFmtId="180" fontId="5" fillId="0" borderId="1" xfId="24" applyNumberFormat="1" applyFont="1" applyBorder="1" applyAlignment="1">
      <alignment horizontal="left" vertical="center" wrapText="1"/>
      <protection/>
    </xf>
    <xf numFmtId="180" fontId="14" fillId="0" borderId="1" xfId="24" applyNumberFormat="1" applyFont="1" applyBorder="1" applyAlignment="1">
      <alignment horizontal="right"/>
      <protection/>
    </xf>
    <xf numFmtId="180" fontId="14" fillId="0" borderId="1" xfId="24" applyNumberFormat="1" applyFont="1" applyBorder="1" applyAlignment="1">
      <alignment horizontal="left" wrapText="1"/>
      <protection/>
    </xf>
    <xf numFmtId="180" fontId="5" fillId="0" borderId="1" xfId="24" applyNumberFormat="1" applyFont="1" applyBorder="1" applyAlignment="1">
      <alignment horizontal="left"/>
      <protection/>
    </xf>
    <xf numFmtId="180" fontId="14" fillId="0" borderId="1" xfId="24" applyNumberFormat="1" applyFont="1" applyBorder="1" applyAlignment="1">
      <alignment horizontal="left"/>
      <protection/>
    </xf>
    <xf numFmtId="0" fontId="13" fillId="0" borderId="1" xfId="24" applyFont="1" applyBorder="1" applyAlignment="1">
      <alignment horizontal="center"/>
      <protection/>
    </xf>
    <xf numFmtId="0" fontId="5" fillId="0" borderId="1" xfId="24" applyFont="1" applyBorder="1" applyAlignment="1">
      <alignment horizontal="left"/>
      <protection/>
    </xf>
    <xf numFmtId="0" fontId="6" fillId="0" borderId="0" xfId="24" applyFont="1" applyAlignment="1">
      <alignment/>
      <protection/>
    </xf>
    <xf numFmtId="0" fontId="5" fillId="0" borderId="0" xfId="24" applyFont="1" applyAlignment="1">
      <alignment/>
      <protection/>
    </xf>
    <xf numFmtId="181" fontId="6" fillId="0" borderId="0" xfId="24" applyNumberFormat="1" applyFont="1">
      <alignment/>
      <protection/>
    </xf>
    <xf numFmtId="180" fontId="6" fillId="0" borderId="0" xfId="24" applyNumberFormat="1" applyFont="1">
      <alignment/>
      <protection/>
    </xf>
    <xf numFmtId="181" fontId="5" fillId="0" borderId="0" xfId="24" applyNumberFormat="1" applyFont="1">
      <alignment/>
      <protection/>
    </xf>
    <xf numFmtId="180" fontId="5" fillId="0" borderId="0" xfId="24" applyNumberFormat="1" applyFont="1">
      <alignment/>
      <protection/>
    </xf>
    <xf numFmtId="181" fontId="5" fillId="0" borderId="0" xfId="24" applyNumberFormat="1" applyFont="1" applyAlignment="1">
      <alignment/>
      <protection/>
    </xf>
    <xf numFmtId="180" fontId="5" fillId="0" borderId="0" xfId="24" applyNumberFormat="1" applyFont="1" applyAlignment="1">
      <alignment/>
      <protection/>
    </xf>
    <xf numFmtId="3" fontId="5" fillId="0" borderId="0" xfId="24" applyNumberFormat="1" applyFont="1" applyAlignment="1">
      <alignment/>
      <protection/>
    </xf>
    <xf numFmtId="0" fontId="7" fillId="0" borderId="0" xfId="19" applyFont="1">
      <alignment/>
      <protection/>
    </xf>
    <xf numFmtId="0" fontId="6" fillId="0" borderId="0" xfId="19" applyFont="1">
      <alignment/>
      <protection/>
    </xf>
    <xf numFmtId="0" fontId="19" fillId="0" borderId="0" xfId="19">
      <alignment/>
      <protection/>
    </xf>
    <xf numFmtId="0" fontId="9" fillId="0" borderId="0" xfId="19" applyFont="1" applyAlignment="1">
      <alignment horizontal="centerContinuous"/>
      <protection/>
    </xf>
    <xf numFmtId="0" fontId="16" fillId="0" borderId="0" xfId="19" applyFont="1" applyAlignment="1">
      <alignment horizontal="centerContinuous"/>
      <protection/>
    </xf>
    <xf numFmtId="0" fontId="7" fillId="0" borderId="0" xfId="19" applyFont="1" applyAlignment="1">
      <alignment horizontal="centerContinuous"/>
      <protection/>
    </xf>
    <xf numFmtId="0" fontId="6" fillId="0" borderId="1" xfId="19" applyFont="1" applyBorder="1" applyAlignment="1">
      <alignment horizontal="center" vertical="center" wrapText="1"/>
      <protection/>
    </xf>
    <xf numFmtId="0" fontId="13" fillId="0" borderId="1" xfId="19" applyFont="1" applyBorder="1">
      <alignment/>
      <protection/>
    </xf>
    <xf numFmtId="180" fontId="13" fillId="0" borderId="1" xfId="19" applyNumberFormat="1" applyFont="1" applyBorder="1">
      <alignment/>
      <protection/>
    </xf>
    <xf numFmtId="10" fontId="13" fillId="0" borderId="1" xfId="19" applyNumberFormat="1" applyFont="1" applyBorder="1">
      <alignment/>
      <protection/>
    </xf>
    <xf numFmtId="0" fontId="6" fillId="0" borderId="1" xfId="19" applyFont="1" applyBorder="1">
      <alignment/>
      <protection/>
    </xf>
    <xf numFmtId="180" fontId="6" fillId="0" borderId="1" xfId="19" applyNumberFormat="1" applyFont="1" applyBorder="1">
      <alignment/>
      <protection/>
    </xf>
    <xf numFmtId="10" fontId="6" fillId="0" borderId="1" xfId="19" applyNumberFormat="1" applyFont="1" applyBorder="1">
      <alignment/>
      <protection/>
    </xf>
    <xf numFmtId="0" fontId="20" fillId="0" borderId="1" xfId="19" applyFont="1" applyBorder="1">
      <alignment/>
      <protection/>
    </xf>
    <xf numFmtId="0" fontId="13" fillId="0" borderId="1" xfId="19" applyFont="1" applyBorder="1" applyAlignment="1">
      <alignment wrapText="1"/>
      <protection/>
    </xf>
    <xf numFmtId="0" fontId="6" fillId="0" borderId="1" xfId="19" applyFont="1" applyBorder="1" applyAlignment="1">
      <alignment wrapText="1"/>
      <protection/>
    </xf>
    <xf numFmtId="10" fontId="6" fillId="0" borderId="1" xfId="19" applyNumberFormat="1" applyFont="1" applyBorder="1" applyAlignment="1">
      <alignment horizontal="right"/>
      <protection/>
    </xf>
    <xf numFmtId="0" fontId="6" fillId="0" borderId="1" xfId="19" applyFont="1" applyBorder="1" applyAlignment="1">
      <alignment vertical="center" wrapText="1"/>
      <protection/>
    </xf>
    <xf numFmtId="0" fontId="6" fillId="0" borderId="1" xfId="19" applyFont="1" applyBorder="1" applyAlignment="1">
      <alignment horizontal="left" wrapText="1"/>
      <protection/>
    </xf>
    <xf numFmtId="0" fontId="6" fillId="0" borderId="1" xfId="19" applyFont="1" applyBorder="1" applyAlignment="1">
      <alignment/>
      <protection/>
    </xf>
    <xf numFmtId="0" fontId="6" fillId="0" borderId="1" xfId="19" applyFont="1" applyBorder="1" applyAlignment="1">
      <alignment vertical="justify" wrapText="1"/>
      <protection/>
    </xf>
    <xf numFmtId="0" fontId="20" fillId="0" borderId="1" xfId="19" applyFont="1" applyBorder="1" applyAlignment="1">
      <alignment wrapText="1"/>
      <protection/>
    </xf>
    <xf numFmtId="0" fontId="5" fillId="0" borderId="0" xfId="19" applyFont="1">
      <alignment/>
      <protection/>
    </xf>
    <xf numFmtId="0" fontId="21" fillId="0" borderId="0" xfId="19" applyFont="1">
      <alignment/>
      <protection/>
    </xf>
    <xf numFmtId="0" fontId="15" fillId="0" borderId="0" xfId="20">
      <alignment/>
      <protection/>
    </xf>
    <xf numFmtId="0" fontId="5" fillId="0" borderId="0" xfId="20" applyFont="1">
      <alignment/>
      <protection/>
    </xf>
    <xf numFmtId="0" fontId="11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9" fillId="0" borderId="0" xfId="20" applyFont="1">
      <alignment/>
      <protection/>
    </xf>
    <xf numFmtId="0" fontId="16" fillId="0" borderId="0" xfId="20" applyFont="1">
      <alignment/>
      <protection/>
    </xf>
    <xf numFmtId="0" fontId="7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0" xfId="20" applyFont="1">
      <alignment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/>
      <protection/>
    </xf>
    <xf numFmtId="0" fontId="6" fillId="0" borderId="1" xfId="20" applyFont="1" applyBorder="1" applyAlignment="1">
      <alignment horizontal="center" wrapText="1"/>
      <protection/>
    </xf>
    <xf numFmtId="0" fontId="13" fillId="0" borderId="1" xfId="20" applyFont="1" applyBorder="1" applyAlignment="1">
      <alignment horizontal="center"/>
      <protection/>
    </xf>
    <xf numFmtId="180" fontId="13" fillId="0" borderId="1" xfId="20" applyNumberFormat="1" applyFont="1" applyBorder="1" applyAlignment="1">
      <alignment/>
      <protection/>
    </xf>
    <xf numFmtId="10" fontId="13" fillId="0" borderId="1" xfId="20" applyNumberFormat="1" applyFont="1" applyBorder="1" applyAlignment="1">
      <alignment horizontal="right"/>
      <protection/>
    </xf>
    <xf numFmtId="10" fontId="13" fillId="0" borderId="1" xfId="25" applyNumberFormat="1" applyFont="1" applyBorder="1" applyAlignment="1">
      <alignment horizontal="right"/>
    </xf>
    <xf numFmtId="0" fontId="5" fillId="0" borderId="2" xfId="20" applyFont="1" applyBorder="1" applyAlignment="1">
      <alignment horizontal="center"/>
      <protection/>
    </xf>
    <xf numFmtId="0" fontId="15" fillId="0" borderId="2" xfId="20" applyBorder="1" applyAlignment="1">
      <alignment horizontal="center"/>
      <protection/>
    </xf>
    <xf numFmtId="10" fontId="13" fillId="0" borderId="1" xfId="25" applyNumberFormat="1" applyFont="1" applyBorder="1" applyAlignment="1">
      <alignment/>
    </xf>
    <xf numFmtId="0" fontId="5" fillId="0" borderId="2" xfId="20" applyFont="1" applyBorder="1">
      <alignment/>
      <protection/>
    </xf>
    <xf numFmtId="0" fontId="15" fillId="0" borderId="2" xfId="20" applyBorder="1">
      <alignment/>
      <protection/>
    </xf>
    <xf numFmtId="0" fontId="6" fillId="0" borderId="1" xfId="20" applyFont="1" applyBorder="1">
      <alignment/>
      <protection/>
    </xf>
    <xf numFmtId="180" fontId="6" fillId="0" borderId="1" xfId="20" applyNumberFormat="1" applyFont="1" applyBorder="1" applyAlignment="1">
      <alignment/>
      <protection/>
    </xf>
    <xf numFmtId="10" fontId="6" fillId="0" borderId="1" xfId="20" applyNumberFormat="1" applyFont="1" applyBorder="1" applyAlignment="1">
      <alignment horizontal="right"/>
      <protection/>
    </xf>
    <xf numFmtId="10" fontId="6" fillId="0" borderId="1" xfId="25" applyNumberFormat="1" applyFont="1" applyBorder="1" applyAlignment="1">
      <alignment/>
    </xf>
    <xf numFmtId="180" fontId="6" fillId="0" borderId="1" xfId="20" applyNumberFormat="1" applyFont="1" applyBorder="1">
      <alignment/>
      <protection/>
    </xf>
    <xf numFmtId="0" fontId="6" fillId="0" borderId="1" xfId="20" applyFont="1" applyBorder="1" applyAlignment="1">
      <alignment horizontal="left"/>
      <protection/>
    </xf>
    <xf numFmtId="0" fontId="13" fillId="0" borderId="1" xfId="20" applyFont="1" applyBorder="1" applyAlignment="1">
      <alignment horizontal="left"/>
      <protection/>
    </xf>
    <xf numFmtId="180" fontId="13" fillId="0" borderId="1" xfId="20" applyNumberFormat="1" applyFont="1" applyBorder="1">
      <alignment/>
      <protection/>
    </xf>
    <xf numFmtId="0" fontId="6" fillId="0" borderId="1" xfId="20" applyFont="1" applyBorder="1" applyAlignment="1">
      <alignment horizontal="left" wrapText="1"/>
      <protection/>
    </xf>
    <xf numFmtId="0" fontId="20" fillId="0" borderId="1" xfId="20" applyFont="1" applyBorder="1" applyAlignment="1">
      <alignment vertical="center" wrapText="1"/>
      <protection/>
    </xf>
    <xf numFmtId="180" fontId="20" fillId="0" borderId="1" xfId="20" applyNumberFormat="1" applyFont="1" applyBorder="1" applyAlignment="1">
      <alignment/>
      <protection/>
    </xf>
    <xf numFmtId="10" fontId="20" fillId="0" borderId="1" xfId="20" applyNumberFormat="1" applyFont="1" applyBorder="1" applyAlignment="1">
      <alignment horizontal="right"/>
      <protection/>
    </xf>
    <xf numFmtId="10" fontId="20" fillId="0" borderId="1" xfId="25" applyNumberFormat="1" applyFont="1" applyBorder="1" applyAlignment="1">
      <alignment/>
    </xf>
    <xf numFmtId="0" fontId="6" fillId="0" borderId="1" xfId="20" applyFont="1" applyBorder="1" applyAlignment="1">
      <alignment wrapText="1"/>
      <protection/>
    </xf>
    <xf numFmtId="0" fontId="6" fillId="0" borderId="1" xfId="20" applyFont="1" applyBorder="1" applyAlignment="1">
      <alignment vertical="center" wrapText="1"/>
      <protection/>
    </xf>
    <xf numFmtId="0" fontId="13" fillId="0" borderId="1" xfId="20" applyFont="1" applyBorder="1" applyAlignment="1">
      <alignment horizontal="center" wrapText="1"/>
      <protection/>
    </xf>
    <xf numFmtId="0" fontId="7" fillId="0" borderId="0" xfId="20" applyFont="1">
      <alignment/>
      <protection/>
    </xf>
    <xf numFmtId="0" fontId="7" fillId="0" borderId="2" xfId="20" applyFont="1" applyBorder="1">
      <alignment/>
      <protection/>
    </xf>
    <xf numFmtId="0" fontId="6" fillId="0" borderId="0" xfId="20" applyFont="1" applyBorder="1" applyAlignment="1">
      <alignment horizontal="left"/>
      <protection/>
    </xf>
    <xf numFmtId="180" fontId="5" fillId="0" borderId="0" xfId="20" applyNumberFormat="1" applyFont="1" applyBorder="1" applyAlignment="1">
      <alignment/>
      <protection/>
    </xf>
    <xf numFmtId="180" fontId="14" fillId="0" borderId="0" xfId="20" applyNumberFormat="1" applyFont="1" applyBorder="1">
      <alignment/>
      <protection/>
    </xf>
    <xf numFmtId="10" fontId="5" fillId="0" borderId="0" xfId="20" applyNumberFormat="1" applyFont="1" applyBorder="1" applyAlignment="1">
      <alignment horizontal="right" wrapText="1"/>
      <protection/>
    </xf>
    <xf numFmtId="0" fontId="7" fillId="0" borderId="0" xfId="20" applyFont="1" applyBorder="1" applyAlignment="1">
      <alignment horizontal="left" wrapText="1"/>
      <protection/>
    </xf>
    <xf numFmtId="180" fontId="6" fillId="0" borderId="0" xfId="20" applyNumberFormat="1" applyFont="1" applyAlignment="1">
      <alignment/>
      <protection/>
    </xf>
    <xf numFmtId="180" fontId="6" fillId="0" borderId="0" xfId="20" applyNumberFormat="1" applyFont="1">
      <alignment/>
      <protection/>
    </xf>
    <xf numFmtId="180" fontId="5" fillId="0" borderId="0" xfId="20" applyNumberFormat="1" applyFont="1">
      <alignment/>
      <protection/>
    </xf>
    <xf numFmtId="10" fontId="6" fillId="0" borderId="0" xfId="20" applyNumberFormat="1" applyFont="1">
      <alignment/>
      <protection/>
    </xf>
    <xf numFmtId="180" fontId="20" fillId="0" borderId="0" xfId="20" applyNumberFormat="1" applyFont="1">
      <alignment/>
      <protection/>
    </xf>
    <xf numFmtId="180" fontId="7" fillId="0" borderId="0" xfId="20" applyNumberFormat="1" applyFont="1" applyAlignment="1">
      <alignment/>
      <protection/>
    </xf>
    <xf numFmtId="180" fontId="7" fillId="0" borderId="0" xfId="20" applyNumberFormat="1" applyFont="1">
      <alignment/>
      <protection/>
    </xf>
    <xf numFmtId="10" fontId="5" fillId="0" borderId="0" xfId="20" applyNumberFormat="1" applyFont="1">
      <alignment/>
      <protection/>
    </xf>
    <xf numFmtId="180" fontId="14" fillId="0" borderId="0" xfId="20" applyNumberFormat="1" applyFont="1">
      <alignment/>
      <protection/>
    </xf>
    <xf numFmtId="0" fontId="15" fillId="0" borderId="0" xfId="21">
      <alignment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9" fillId="0" borderId="0" xfId="21" applyFont="1">
      <alignment/>
      <protection/>
    </xf>
    <xf numFmtId="0" fontId="11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0" xfId="21" applyFont="1" applyAlignment="1">
      <alignment vertical="center" wrapText="1"/>
      <protection/>
    </xf>
    <xf numFmtId="0" fontId="22" fillId="0" borderId="0" xfId="21" applyFont="1" applyAlignment="1">
      <alignment vertical="center" wrapText="1"/>
      <protection/>
    </xf>
    <xf numFmtId="0" fontId="6" fillId="0" borderId="1" xfId="2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22" fillId="0" borderId="0" xfId="21" applyFont="1">
      <alignment/>
      <protection/>
    </xf>
    <xf numFmtId="0" fontId="13" fillId="0" borderId="1" xfId="21" applyFont="1" applyBorder="1" applyAlignment="1">
      <alignment/>
      <protection/>
    </xf>
    <xf numFmtId="180" fontId="13" fillId="0" borderId="1" xfId="21" applyNumberFormat="1" applyFont="1" applyBorder="1" applyAlignment="1">
      <alignment horizontal="right"/>
      <protection/>
    </xf>
    <xf numFmtId="10" fontId="13" fillId="0" borderId="1" xfId="21" applyNumberFormat="1" applyFont="1" applyBorder="1" applyAlignment="1">
      <alignment horizontal="right"/>
      <protection/>
    </xf>
    <xf numFmtId="0" fontId="17" fillId="0" borderId="0" xfId="21" applyFont="1">
      <alignment/>
      <protection/>
    </xf>
    <xf numFmtId="0" fontId="6" fillId="0" borderId="1" xfId="21" applyFont="1" applyBorder="1" applyAlignment="1">
      <alignment horizontal="left"/>
      <protection/>
    </xf>
    <xf numFmtId="180" fontId="6" fillId="0" borderId="1" xfId="21" applyNumberFormat="1" applyFont="1" applyBorder="1" applyAlignment="1">
      <alignment horizontal="right"/>
      <protection/>
    </xf>
    <xf numFmtId="10" fontId="6" fillId="0" borderId="1" xfId="21" applyNumberFormat="1" applyFont="1" applyBorder="1" applyAlignment="1">
      <alignment horizontal="right"/>
      <protection/>
    </xf>
    <xf numFmtId="0" fontId="13" fillId="0" borderId="1" xfId="21" applyFont="1" applyBorder="1" applyAlignment="1">
      <alignment wrapText="1"/>
      <protection/>
    </xf>
    <xf numFmtId="180" fontId="7" fillId="0" borderId="1" xfId="21" applyNumberFormat="1" applyFont="1" applyBorder="1">
      <alignment/>
      <protection/>
    </xf>
    <xf numFmtId="10" fontId="7" fillId="0" borderId="1" xfId="21" applyNumberFormat="1" applyFont="1" applyBorder="1" applyAlignment="1">
      <alignment horizontal="right"/>
      <protection/>
    </xf>
    <xf numFmtId="0" fontId="6" fillId="0" borderId="1" xfId="21" applyFont="1" applyBorder="1" applyAlignment="1">
      <alignment horizontal="left" wrapText="1"/>
      <protection/>
    </xf>
    <xf numFmtId="180" fontId="6" fillId="0" borderId="1" xfId="21" applyNumberFormat="1" applyFont="1" applyBorder="1">
      <alignment/>
      <protection/>
    </xf>
    <xf numFmtId="0" fontId="6" fillId="0" borderId="1" xfId="21" applyFont="1" applyBorder="1">
      <alignment/>
      <protection/>
    </xf>
    <xf numFmtId="0" fontId="13" fillId="0" borderId="1" xfId="21" applyFont="1" applyBorder="1">
      <alignment/>
      <protection/>
    </xf>
    <xf numFmtId="0" fontId="6" fillId="0" borderId="1" xfId="21" applyFont="1" applyBorder="1" applyAlignment="1">
      <alignment wrapText="1"/>
      <protection/>
    </xf>
    <xf numFmtId="0" fontId="13" fillId="0" borderId="1" xfId="21" applyFont="1" applyBorder="1" applyAlignment="1">
      <alignment horizontal="left" vertical="center" wrapText="1"/>
      <protection/>
    </xf>
    <xf numFmtId="0" fontId="6" fillId="0" borderId="1" xfId="21" applyFont="1" applyBorder="1" applyAlignment="1">
      <alignment/>
      <protection/>
    </xf>
    <xf numFmtId="0" fontId="13" fillId="0" borderId="1" xfId="21" applyFont="1" applyBorder="1" applyAlignment="1">
      <alignment vertical="center" wrapText="1"/>
      <protection/>
    </xf>
    <xf numFmtId="0" fontId="11" fillId="0" borderId="0" xfId="21" applyFont="1" applyBorder="1" applyAlignment="1">
      <alignment wrapText="1"/>
      <protection/>
    </xf>
    <xf numFmtId="180" fontId="7" fillId="0" borderId="0" xfId="21" applyNumberFormat="1" applyFont="1" applyBorder="1">
      <alignment/>
      <protection/>
    </xf>
    <xf numFmtId="10" fontId="5" fillId="0" borderId="0" xfId="21" applyNumberFormat="1" applyFont="1" applyBorder="1" applyAlignment="1">
      <alignment wrapText="1"/>
      <protection/>
    </xf>
    <xf numFmtId="180" fontId="14" fillId="0" borderId="0" xfId="21" applyNumberFormat="1" applyFont="1" applyBorder="1">
      <alignment/>
      <protection/>
    </xf>
    <xf numFmtId="3" fontId="6" fillId="0" borderId="0" xfId="21" applyNumberFormat="1" applyFont="1">
      <alignment/>
      <protection/>
    </xf>
    <xf numFmtId="180" fontId="6" fillId="0" borderId="0" xfId="21" applyNumberFormat="1" applyFont="1">
      <alignment/>
      <protection/>
    </xf>
    <xf numFmtId="10" fontId="5" fillId="0" borderId="0" xfId="21" applyNumberFormat="1" applyFont="1" applyBorder="1" applyAlignment="1">
      <alignment/>
      <protection/>
    </xf>
    <xf numFmtId="180" fontId="20" fillId="0" borderId="0" xfId="21" applyNumberFormat="1" applyFont="1">
      <alignment/>
      <protection/>
    </xf>
    <xf numFmtId="180" fontId="5" fillId="0" borderId="0" xfId="21" applyNumberFormat="1" applyFont="1">
      <alignment/>
      <protection/>
    </xf>
    <xf numFmtId="10" fontId="6" fillId="0" borderId="0" xfId="21" applyNumberFormat="1" applyFont="1" applyBorder="1" applyAlignment="1">
      <alignment/>
      <protection/>
    </xf>
    <xf numFmtId="0" fontId="23" fillId="0" borderId="0" xfId="21" applyFont="1">
      <alignment/>
      <protection/>
    </xf>
    <xf numFmtId="3" fontId="23" fillId="0" borderId="0" xfId="21" applyNumberFormat="1" applyFont="1">
      <alignment/>
      <protection/>
    </xf>
    <xf numFmtId="180" fontId="23" fillId="0" borderId="0" xfId="21" applyNumberFormat="1" applyFont="1">
      <alignment/>
      <protection/>
    </xf>
    <xf numFmtId="10" fontId="24" fillId="0" borderId="0" xfId="21" applyNumberFormat="1" applyFont="1" applyBorder="1" applyAlignment="1">
      <alignment wrapText="1"/>
      <protection/>
    </xf>
    <xf numFmtId="3" fontId="25" fillId="0" borderId="0" xfId="21" applyNumberFormat="1" applyFont="1">
      <alignment/>
      <protection/>
    </xf>
    <xf numFmtId="0" fontId="15" fillId="0" borderId="0" xfId="22">
      <alignment/>
      <protection/>
    </xf>
    <xf numFmtId="0" fontId="5" fillId="0" borderId="0" xfId="22" applyFont="1">
      <alignment/>
      <protection/>
    </xf>
    <xf numFmtId="0" fontId="7" fillId="0" borderId="0" xfId="22" applyFont="1">
      <alignment/>
      <protection/>
    </xf>
    <xf numFmtId="0" fontId="13" fillId="0" borderId="0" xfId="22" applyFont="1">
      <alignment/>
      <protection/>
    </xf>
    <xf numFmtId="0" fontId="9" fillId="0" borderId="0" xfId="22" applyFont="1">
      <alignment/>
      <protection/>
    </xf>
    <xf numFmtId="0" fontId="6" fillId="0" borderId="0" xfId="22" applyFont="1">
      <alignment/>
      <protection/>
    </xf>
    <xf numFmtId="0" fontId="15" fillId="0" borderId="2" xfId="22" applyBorder="1" applyAlignment="1">
      <alignment horizontal="center"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0" xfId="22" applyFont="1" applyAlignment="1">
      <alignment vertical="center" wrapText="1"/>
      <protection/>
    </xf>
    <xf numFmtId="0" fontId="22" fillId="0" borderId="2" xfId="22" applyFont="1" applyBorder="1" applyAlignment="1">
      <alignment vertical="center" wrapText="1"/>
      <protection/>
    </xf>
    <xf numFmtId="0" fontId="15" fillId="0" borderId="2" xfId="22" applyBorder="1">
      <alignment/>
      <protection/>
    </xf>
    <xf numFmtId="0" fontId="13" fillId="0" borderId="1" xfId="22" applyFont="1" applyBorder="1" applyAlignment="1">
      <alignment horizontal="center"/>
      <protection/>
    </xf>
    <xf numFmtId="180" fontId="13" fillId="0" borderId="1" xfId="22" applyNumberFormat="1" applyFont="1" applyBorder="1" applyAlignment="1">
      <alignment/>
      <protection/>
    </xf>
    <xf numFmtId="10" fontId="13" fillId="0" borderId="1" xfId="22" applyNumberFormat="1" applyFont="1" applyBorder="1" applyAlignment="1">
      <alignment horizontal="right" wrapText="1"/>
      <protection/>
    </xf>
    <xf numFmtId="10" fontId="13" fillId="0" borderId="1" xfId="22" applyNumberFormat="1" applyFont="1" applyBorder="1" applyAlignment="1">
      <alignment horizontal="right"/>
      <protection/>
    </xf>
    <xf numFmtId="180" fontId="13" fillId="0" borderId="1" xfId="22" applyNumberFormat="1" applyFont="1" applyBorder="1">
      <alignment/>
      <protection/>
    </xf>
    <xf numFmtId="0" fontId="6" fillId="0" borderId="1" xfId="22" applyFont="1" applyBorder="1" applyAlignment="1">
      <alignment horizontal="left"/>
      <protection/>
    </xf>
    <xf numFmtId="180" fontId="6" fillId="0" borderId="1" xfId="22" applyNumberFormat="1" applyFont="1" applyBorder="1">
      <alignment/>
      <protection/>
    </xf>
    <xf numFmtId="10" fontId="6" fillId="0" borderId="1" xfId="22" applyNumberFormat="1" applyFont="1" applyBorder="1" applyAlignment="1">
      <alignment horizontal="right" wrapText="1"/>
      <protection/>
    </xf>
    <xf numFmtId="10" fontId="6" fillId="0" borderId="1" xfId="22" applyNumberFormat="1" applyFont="1" applyBorder="1" applyAlignment="1">
      <alignment horizontal="right"/>
      <protection/>
    </xf>
    <xf numFmtId="0" fontId="22" fillId="0" borderId="2" xfId="22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wrapText="1"/>
      <protection/>
    </xf>
    <xf numFmtId="0" fontId="22" fillId="0" borderId="0" xfId="22" applyFont="1">
      <alignment/>
      <protection/>
    </xf>
    <xf numFmtId="0" fontId="13" fillId="0" borderId="1" xfId="22" applyFont="1" applyBorder="1" applyAlignment="1">
      <alignment horizontal="center" wrapText="1"/>
      <protection/>
    </xf>
    <xf numFmtId="0" fontId="17" fillId="0" borderId="0" xfId="22" applyFont="1">
      <alignment/>
      <protection/>
    </xf>
    <xf numFmtId="0" fontId="6" fillId="0" borderId="1" xfId="22" applyFont="1" applyBorder="1" applyAlignment="1">
      <alignment vertical="center" wrapText="1"/>
      <protection/>
    </xf>
    <xf numFmtId="0" fontId="6" fillId="0" borderId="1" xfId="22" applyFont="1" applyBorder="1" applyAlignment="1">
      <alignment horizontal="left" wrapText="1"/>
      <protection/>
    </xf>
    <xf numFmtId="0" fontId="11" fillId="0" borderId="0" xfId="22" applyFont="1">
      <alignment/>
      <protection/>
    </xf>
    <xf numFmtId="180" fontId="7" fillId="0" borderId="0" xfId="22" applyNumberFormat="1" applyFont="1">
      <alignment/>
      <protection/>
    </xf>
    <xf numFmtId="10" fontId="18" fillId="0" borderId="0" xfId="22" applyNumberFormat="1" applyFont="1" applyBorder="1" applyAlignment="1">
      <alignment horizontal="right" wrapText="1"/>
      <protection/>
    </xf>
    <xf numFmtId="180" fontId="14" fillId="0" borderId="0" xfId="22" applyNumberFormat="1" applyFont="1">
      <alignment/>
      <protection/>
    </xf>
    <xf numFmtId="10" fontId="18" fillId="0" borderId="0" xfId="22" applyNumberFormat="1" applyFont="1" applyBorder="1" applyAlignment="1">
      <alignment horizontal="center" wrapText="1"/>
      <protection/>
    </xf>
    <xf numFmtId="180" fontId="6" fillId="0" borderId="0" xfId="22" applyNumberFormat="1" applyFont="1">
      <alignment/>
      <protection/>
    </xf>
    <xf numFmtId="10" fontId="5" fillId="0" borderId="0" xfId="22" applyNumberFormat="1" applyFont="1" applyBorder="1" applyAlignment="1">
      <alignment/>
      <protection/>
    </xf>
    <xf numFmtId="180" fontId="20" fillId="0" borderId="0" xfId="22" applyNumberFormat="1" applyFont="1">
      <alignment/>
      <protection/>
    </xf>
    <xf numFmtId="3" fontId="5" fillId="0" borderId="0" xfId="22" applyNumberFormat="1" applyFont="1">
      <alignment/>
      <protection/>
    </xf>
    <xf numFmtId="3" fontId="6" fillId="0" borderId="0" xfId="22" applyNumberFormat="1" applyFont="1">
      <alignment/>
      <protection/>
    </xf>
    <xf numFmtId="3" fontId="20" fillId="0" borderId="0" xfId="22" applyNumberFormat="1" applyFont="1">
      <alignment/>
      <protection/>
    </xf>
    <xf numFmtId="0" fontId="1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10" fontId="13" fillId="0" borderId="1" xfId="0" applyNumberFormat="1" applyFont="1" applyBorder="1" applyAlignment="1">
      <alignment wrapText="1"/>
    </xf>
    <xf numFmtId="10" fontId="13" fillId="0" borderId="1" xfId="0" applyNumberFormat="1" applyFont="1" applyBorder="1" applyAlignment="1">
      <alignment horizontal="right" wrapText="1"/>
    </xf>
    <xf numFmtId="10" fontId="6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 horizontal="right" wrapText="1"/>
    </xf>
    <xf numFmtId="180" fontId="6" fillId="0" borderId="1" xfId="0" applyNumberFormat="1" applyFont="1" applyBorder="1" applyAlignment="1">
      <alignment/>
    </xf>
    <xf numFmtId="10" fontId="1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80" fontId="13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180" fontId="27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center" wrapText="1"/>
    </xf>
    <xf numFmtId="180" fontId="20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180" fontId="7" fillId="0" borderId="0" xfId="0" applyNumberFormat="1" applyFont="1" applyAlignment="1">
      <alignment/>
    </xf>
    <xf numFmtId="10" fontId="18" fillId="0" borderId="0" xfId="0" applyNumberFormat="1" applyFont="1" applyBorder="1" applyAlignment="1">
      <alignment horizontal="right" wrapText="1"/>
    </xf>
    <xf numFmtId="180" fontId="14" fillId="0" borderId="0" xfId="0" applyNumberFormat="1" applyFont="1" applyAlignment="1">
      <alignment/>
    </xf>
    <xf numFmtId="10" fontId="18" fillId="0" borderId="0" xfId="0" applyNumberFormat="1" applyFont="1" applyBorder="1" applyAlignment="1">
      <alignment horizontal="center" wrapText="1"/>
    </xf>
    <xf numFmtId="180" fontId="6" fillId="0" borderId="0" xfId="0" applyNumberFormat="1" applyFont="1" applyAlignment="1">
      <alignment/>
    </xf>
    <xf numFmtId="10" fontId="5" fillId="0" borderId="0" xfId="0" applyNumberFormat="1" applyFont="1" applyBorder="1" applyAlignment="1">
      <alignment/>
    </xf>
    <xf numFmtId="180" fontId="2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49" fontId="31" fillId="0" borderId="0" xfId="23" applyNumberFormat="1" applyAlignment="1">
      <alignment horizontal="center" vertical="top" wrapText="1"/>
      <protection/>
    </xf>
    <xf numFmtId="49" fontId="32" fillId="0" borderId="0" xfId="23" applyNumberFormat="1" applyFont="1" applyAlignment="1">
      <alignment vertical="top" wrapText="1"/>
      <protection/>
    </xf>
    <xf numFmtId="0" fontId="31" fillId="0" borderId="0" xfId="23">
      <alignment/>
      <protection/>
    </xf>
    <xf numFmtId="0" fontId="31" fillId="0" borderId="0" xfId="23" applyAlignment="1">
      <alignment horizontal="centerContinuous"/>
      <protection/>
    </xf>
    <xf numFmtId="49" fontId="33" fillId="0" borderId="0" xfId="23" applyNumberFormat="1" applyFont="1" applyAlignment="1">
      <alignment horizontal="centerContinuous" vertical="top" wrapText="1"/>
      <protection/>
    </xf>
    <xf numFmtId="49" fontId="31" fillId="0" borderId="0" xfId="23" applyNumberFormat="1" applyAlignment="1">
      <alignment horizontal="centerContinuous" vertical="top" wrapText="1"/>
      <protection/>
    </xf>
    <xf numFmtId="0" fontId="32" fillId="0" borderId="0" xfId="23" applyFont="1" applyAlignment="1">
      <alignment horizontal="centerContinuous"/>
      <protection/>
    </xf>
    <xf numFmtId="49" fontId="34" fillId="0" borderId="1" xfId="23" applyNumberFormat="1" applyFont="1" applyFill="1" applyBorder="1" applyAlignment="1">
      <alignment horizontal="center" vertical="top" wrapText="1"/>
      <protection/>
    </xf>
    <xf numFmtId="49" fontId="34" fillId="0" borderId="3" xfId="23" applyNumberFormat="1" applyFont="1" applyFill="1" applyBorder="1" applyAlignment="1">
      <alignment horizontal="center" vertical="top" wrapText="1"/>
      <protection/>
    </xf>
    <xf numFmtId="49" fontId="34" fillId="0" borderId="4" xfId="23" applyNumberFormat="1" applyFont="1" applyFill="1" applyBorder="1" applyAlignment="1">
      <alignment horizontal="center" vertical="top" wrapText="1"/>
      <protection/>
    </xf>
    <xf numFmtId="0" fontId="34" fillId="0" borderId="4" xfId="23" applyFont="1" applyFill="1" applyBorder="1" applyAlignment="1">
      <alignment horizontal="center"/>
      <protection/>
    </xf>
    <xf numFmtId="49" fontId="34" fillId="0" borderId="5" xfId="23" applyNumberFormat="1" applyFont="1" applyFill="1" applyBorder="1" applyAlignment="1">
      <alignment horizontal="center" vertical="top" wrapText="1"/>
      <protection/>
    </xf>
    <xf numFmtId="49" fontId="35" fillId="0" borderId="1" xfId="23" applyNumberFormat="1" applyFont="1" applyFill="1" applyBorder="1" applyAlignment="1">
      <alignment horizontal="center" vertical="top" wrapText="1"/>
      <protection/>
    </xf>
    <xf numFmtId="49" fontId="35" fillId="0" borderId="6" xfId="23" applyNumberFormat="1" applyFont="1" applyFill="1" applyBorder="1" applyAlignment="1">
      <alignment horizontal="center" vertical="top" wrapText="1"/>
      <protection/>
    </xf>
    <xf numFmtId="0" fontId="31" fillId="0" borderId="7" xfId="23" applyBorder="1">
      <alignment/>
      <protection/>
    </xf>
    <xf numFmtId="0" fontId="31" fillId="0" borderId="8" xfId="23" applyBorder="1">
      <alignment/>
      <protection/>
    </xf>
    <xf numFmtId="0" fontId="31" fillId="0" borderId="9" xfId="23" applyBorder="1">
      <alignment/>
      <protection/>
    </xf>
    <xf numFmtId="0" fontId="31" fillId="0" borderId="10" xfId="23" applyBorder="1">
      <alignment/>
      <protection/>
    </xf>
    <xf numFmtId="49" fontId="31" fillId="0" borderId="1" xfId="23" applyNumberFormat="1" applyFill="1" applyBorder="1" applyAlignment="1">
      <alignment vertical="top" wrapText="1"/>
      <protection/>
    </xf>
    <xf numFmtId="49" fontId="18" fillId="0" borderId="6" xfId="23" applyNumberFormat="1" applyFont="1" applyFill="1" applyBorder="1" applyAlignment="1">
      <alignment horizontal="center" vertical="top" wrapText="1"/>
      <protection/>
    </xf>
    <xf numFmtId="49" fontId="31" fillId="0" borderId="1" xfId="23" applyNumberFormat="1" applyFill="1" applyBorder="1" applyAlignment="1">
      <alignment horizontal="center" vertical="top" wrapText="1"/>
      <protection/>
    </xf>
    <xf numFmtId="3" fontId="31" fillId="0" borderId="1" xfId="23" applyNumberFormat="1" applyBorder="1">
      <alignment/>
      <protection/>
    </xf>
    <xf numFmtId="0" fontId="31" fillId="0" borderId="1" xfId="23" applyNumberFormat="1" applyBorder="1">
      <alignment/>
      <protection/>
    </xf>
    <xf numFmtId="3" fontId="31" fillId="0" borderId="11" xfId="23" applyNumberFormat="1" applyBorder="1">
      <alignment/>
      <protection/>
    </xf>
    <xf numFmtId="49" fontId="18" fillId="0" borderId="6" xfId="23" applyNumberFormat="1" applyFont="1" applyFill="1" applyBorder="1" applyAlignment="1">
      <alignment vertical="top" wrapText="1"/>
      <protection/>
    </xf>
    <xf numFmtId="0" fontId="31" fillId="0" borderId="12" xfId="23" applyBorder="1">
      <alignment/>
      <protection/>
    </xf>
    <xf numFmtId="49" fontId="5" fillId="0" borderId="6" xfId="23" applyNumberFormat="1" applyFont="1" applyFill="1" applyBorder="1" applyAlignment="1">
      <alignment vertical="top" wrapText="1"/>
      <protection/>
    </xf>
    <xf numFmtId="49" fontId="36" fillId="0" borderId="6" xfId="23" applyNumberFormat="1" applyFont="1" applyFill="1" applyBorder="1" applyAlignment="1">
      <alignment vertical="top" wrapText="1"/>
      <protection/>
    </xf>
    <xf numFmtId="49" fontId="36" fillId="0" borderId="1" xfId="23" applyNumberFormat="1" applyFont="1" applyFill="1" applyBorder="1" applyAlignment="1">
      <alignment vertical="top" wrapText="1"/>
      <protection/>
    </xf>
    <xf numFmtId="49" fontId="31" fillId="0" borderId="13" xfId="23" applyNumberFormat="1" applyFill="1" applyBorder="1" applyAlignment="1">
      <alignment horizontal="center" vertical="top" wrapText="1"/>
      <protection/>
    </xf>
    <xf numFmtId="49" fontId="14" fillId="0" borderId="14" xfId="23" applyNumberFormat="1" applyFont="1" applyFill="1" applyBorder="1" applyAlignment="1">
      <alignment vertical="top" wrapText="1"/>
      <protection/>
    </xf>
    <xf numFmtId="3" fontId="31" fillId="0" borderId="13" xfId="23" applyNumberFormat="1" applyBorder="1">
      <alignment/>
      <protection/>
    </xf>
    <xf numFmtId="0" fontId="31" fillId="0" borderId="13" xfId="23" applyNumberFormat="1" applyBorder="1">
      <alignment/>
      <protection/>
    </xf>
    <xf numFmtId="3" fontId="31" fillId="0" borderId="15" xfId="23" applyNumberFormat="1" applyBorder="1">
      <alignment/>
      <protection/>
    </xf>
    <xf numFmtId="49" fontId="37" fillId="0" borderId="1" xfId="23" applyNumberFormat="1" applyFont="1" applyFill="1" applyBorder="1" applyAlignment="1">
      <alignment horizontal="center" vertical="top" wrapText="1"/>
      <protection/>
    </xf>
    <xf numFmtId="3" fontId="31" fillId="0" borderId="12" xfId="23" applyNumberFormat="1" applyBorder="1">
      <alignment/>
      <protection/>
    </xf>
    <xf numFmtId="3" fontId="31" fillId="0" borderId="0" xfId="23" applyNumberFormat="1">
      <alignment/>
      <protection/>
    </xf>
    <xf numFmtId="0" fontId="31" fillId="0" borderId="0" xfId="23" applyNumberFormat="1">
      <alignment/>
      <protection/>
    </xf>
    <xf numFmtId="3" fontId="31" fillId="0" borderId="16" xfId="23" applyNumberFormat="1" applyBorder="1">
      <alignment/>
      <protection/>
    </xf>
    <xf numFmtId="49" fontId="18" fillId="0" borderId="1" xfId="23" applyNumberFormat="1" applyFont="1" applyFill="1" applyBorder="1" applyAlignment="1">
      <alignment vertical="top" wrapText="1"/>
      <protection/>
    </xf>
    <xf numFmtId="49" fontId="5" fillId="0" borderId="1" xfId="23" applyNumberFormat="1" applyFont="1" applyFill="1" applyBorder="1" applyAlignment="1">
      <alignment vertical="top" wrapText="1"/>
      <protection/>
    </xf>
    <xf numFmtId="0" fontId="5" fillId="0" borderId="1" xfId="23" applyFont="1" applyFill="1" applyBorder="1" applyAlignment="1">
      <alignment/>
      <protection/>
    </xf>
    <xf numFmtId="0" fontId="31" fillId="0" borderId="1" xfId="23" applyFill="1" applyBorder="1" applyAlignment="1">
      <alignment/>
      <protection/>
    </xf>
    <xf numFmtId="0" fontId="31" fillId="0" borderId="17" xfId="23" applyBorder="1">
      <alignment/>
      <protection/>
    </xf>
    <xf numFmtId="3" fontId="31" fillId="0" borderId="17" xfId="23" applyNumberFormat="1" applyBorder="1">
      <alignment/>
      <protection/>
    </xf>
    <xf numFmtId="3" fontId="31" fillId="0" borderId="18" xfId="23" applyNumberFormat="1" applyBorder="1">
      <alignment/>
      <protection/>
    </xf>
    <xf numFmtId="0" fontId="31" fillId="0" borderId="18" xfId="23" applyNumberFormat="1" applyBorder="1">
      <alignment/>
      <protection/>
    </xf>
    <xf numFmtId="3" fontId="31" fillId="0" borderId="19" xfId="23" applyNumberFormat="1" applyBorder="1">
      <alignment/>
      <protection/>
    </xf>
    <xf numFmtId="49" fontId="38" fillId="0" borderId="0" xfId="23" applyNumberFormat="1" applyFont="1" applyAlignment="1">
      <alignment vertical="top" wrapText="1"/>
      <protection/>
    </xf>
    <xf numFmtId="49" fontId="31" fillId="0" borderId="0" xfId="23" applyNumberFormat="1" applyAlignment="1">
      <alignment vertical="top" wrapText="1"/>
      <protection/>
    </xf>
    <xf numFmtId="0" fontId="31" fillId="0" borderId="0" xfId="23" applyAlignment="1">
      <alignment/>
      <protection/>
    </xf>
    <xf numFmtId="0" fontId="38" fillId="0" borderId="0" xfId="23" applyFont="1" applyAlignment="1">
      <alignment/>
      <protection/>
    </xf>
    <xf numFmtId="0" fontId="38" fillId="0" borderId="0" xfId="23" applyFont="1">
      <alignment/>
      <protection/>
    </xf>
    <xf numFmtId="49" fontId="31" fillId="0" borderId="6" xfId="23" applyNumberFormat="1" applyFill="1" applyBorder="1" applyAlignment="1">
      <alignment vertical="top" wrapText="1"/>
      <protection/>
    </xf>
    <xf numFmtId="49" fontId="18" fillId="0" borderId="1" xfId="23" applyNumberFormat="1" applyFont="1" applyFill="1" applyBorder="1" applyAlignment="1">
      <alignment horizontal="center" vertical="top" wrapText="1"/>
      <protection/>
    </xf>
    <xf numFmtId="3" fontId="31" fillId="0" borderId="7" xfId="23" applyNumberFormat="1" applyBorder="1">
      <alignment/>
      <protection/>
    </xf>
    <xf numFmtId="3" fontId="31" fillId="0" borderId="9" xfId="23" applyNumberFormat="1" applyBorder="1">
      <alignment/>
      <protection/>
    </xf>
    <xf numFmtId="0" fontId="31" fillId="0" borderId="9" xfId="23" applyNumberFormat="1" applyBorder="1">
      <alignment/>
      <protection/>
    </xf>
    <xf numFmtId="3" fontId="31" fillId="0" borderId="10" xfId="23" applyNumberFormat="1" applyBorder="1">
      <alignment/>
      <protection/>
    </xf>
    <xf numFmtId="49" fontId="14" fillId="0" borderId="1" xfId="23" applyNumberFormat="1" applyFont="1" applyFill="1" applyBorder="1" applyAlignment="1">
      <alignment vertical="top" wrapText="1"/>
      <protection/>
    </xf>
    <xf numFmtId="49" fontId="31" fillId="0" borderId="14" xfId="23" applyNumberFormat="1" applyFill="1" applyBorder="1" applyAlignment="1">
      <alignment vertical="top" wrapText="1"/>
      <protection/>
    </xf>
    <xf numFmtId="49" fontId="36" fillId="0" borderId="13" xfId="23" applyNumberFormat="1" applyFont="1" applyFill="1" applyBorder="1" applyAlignment="1">
      <alignment vertical="top" wrapText="1"/>
      <protection/>
    </xf>
    <xf numFmtId="49" fontId="37" fillId="0" borderId="6" xfId="23" applyNumberFormat="1" applyFont="1" applyFill="1" applyBorder="1" applyAlignment="1">
      <alignment horizontal="center" vertical="top" wrapText="1"/>
      <protection/>
    </xf>
    <xf numFmtId="49" fontId="14" fillId="0" borderId="6" xfId="23" applyNumberFormat="1" applyFont="1" applyFill="1" applyBorder="1" applyAlignment="1">
      <alignment vertical="top" wrapText="1"/>
      <protection/>
    </xf>
    <xf numFmtId="0" fontId="5" fillId="0" borderId="6" xfId="23" applyFont="1" applyFill="1" applyBorder="1" applyAlignment="1">
      <alignment/>
      <protection/>
    </xf>
    <xf numFmtId="49" fontId="36" fillId="0" borderId="14" xfId="23" applyNumberFormat="1" applyFont="1" applyFill="1" applyBorder="1" applyAlignment="1">
      <alignment vertical="top" wrapText="1"/>
      <protection/>
    </xf>
    <xf numFmtId="49" fontId="31" fillId="0" borderId="0" xfId="23" applyNumberFormat="1" applyAlignment="1">
      <alignment horizontal="center"/>
      <protection/>
    </xf>
    <xf numFmtId="0" fontId="32" fillId="0" borderId="0" xfId="23" applyFont="1" applyAlignment="1">
      <alignment/>
      <protection/>
    </xf>
    <xf numFmtId="0" fontId="39" fillId="0" borderId="3" xfId="23" applyFont="1" applyBorder="1" applyAlignment="1">
      <alignment horizontal="center" vertical="top" wrapText="1"/>
      <protection/>
    </xf>
    <xf numFmtId="49" fontId="39" fillId="0" borderId="4" xfId="23" applyNumberFormat="1" applyFont="1" applyBorder="1" applyAlignment="1">
      <alignment horizontal="center" vertical="top" wrapText="1"/>
      <protection/>
    </xf>
    <xf numFmtId="0" fontId="39" fillId="0" borderId="4" xfId="23" applyFont="1" applyBorder="1" applyAlignment="1">
      <alignment horizontal="center" vertical="top" wrapText="1"/>
      <protection/>
    </xf>
    <xf numFmtId="0" fontId="39" fillId="0" borderId="5" xfId="23" applyFont="1" applyBorder="1" applyAlignment="1">
      <alignment horizontal="center" vertical="top" wrapText="1"/>
      <protection/>
    </xf>
    <xf numFmtId="0" fontId="31" fillId="0" borderId="0" xfId="23" applyFont="1" applyAlignment="1">
      <alignment horizontal="center"/>
      <protection/>
    </xf>
    <xf numFmtId="0" fontId="31" fillId="0" borderId="6" xfId="23" applyBorder="1">
      <alignment/>
      <protection/>
    </xf>
    <xf numFmtId="49" fontId="31" fillId="0" borderId="1" xfId="23" applyNumberFormat="1" applyBorder="1" applyAlignment="1">
      <alignment horizontal="center"/>
      <protection/>
    </xf>
    <xf numFmtId="0" fontId="37" fillId="0" borderId="6" xfId="23" applyFont="1" applyBorder="1" applyAlignment="1">
      <alignment horizontal="center" vertical="top" wrapText="1"/>
      <protection/>
    </xf>
    <xf numFmtId="49" fontId="18" fillId="0" borderId="1" xfId="23" applyNumberFormat="1" applyFont="1" applyBorder="1" applyAlignment="1">
      <alignment horizontal="center"/>
      <protection/>
    </xf>
    <xf numFmtId="0" fontId="5" fillId="0" borderId="6" xfId="23" applyFont="1" applyBorder="1" applyAlignment="1">
      <alignment vertical="top" wrapText="1"/>
      <protection/>
    </xf>
    <xf numFmtId="0" fontId="36" fillId="0" borderId="6" xfId="23" applyFont="1" applyBorder="1" applyAlignment="1">
      <alignment vertical="top" wrapText="1"/>
      <protection/>
    </xf>
    <xf numFmtId="0" fontId="5" fillId="0" borderId="14" xfId="23" applyFont="1" applyBorder="1" applyAlignment="1">
      <alignment vertical="top" wrapText="1"/>
      <protection/>
    </xf>
    <xf numFmtId="49" fontId="31" fillId="0" borderId="13" xfId="23" applyNumberFormat="1" applyBorder="1" applyAlignment="1">
      <alignment horizontal="center"/>
      <protection/>
    </xf>
    <xf numFmtId="0" fontId="37" fillId="0" borderId="0" xfId="23" applyFont="1" applyAlignment="1">
      <alignment horizontal="center" vertical="top" wrapText="1"/>
      <protection/>
    </xf>
    <xf numFmtId="0" fontId="18" fillId="0" borderId="0" xfId="23" applyFont="1" applyAlignment="1">
      <alignment vertical="top" wrapText="1"/>
      <protection/>
    </xf>
    <xf numFmtId="0" fontId="5" fillId="0" borderId="0" xfId="23" applyFont="1" applyAlignment="1">
      <alignment vertical="top" wrapText="1"/>
      <protection/>
    </xf>
    <xf numFmtId="0" fontId="36" fillId="0" borderId="0" xfId="23" applyFont="1" applyAlignment="1">
      <alignment vertical="top" wrapText="1"/>
      <protection/>
    </xf>
    <xf numFmtId="49" fontId="40" fillId="0" borderId="0" xfId="23" applyNumberFormat="1" applyFont="1" applyAlignment="1">
      <alignment vertical="top" wrapText="1"/>
      <protection/>
    </xf>
    <xf numFmtId="0" fontId="41" fillId="0" borderId="0" xfId="23" applyFont="1">
      <alignment/>
      <protection/>
    </xf>
    <xf numFmtId="49" fontId="41" fillId="0" borderId="0" xfId="23" applyNumberFormat="1" applyFont="1" applyAlignment="1">
      <alignment vertical="top" wrapText="1"/>
      <protection/>
    </xf>
    <xf numFmtId="0" fontId="41" fillId="0" borderId="0" xfId="23" applyFont="1" applyAlignment="1">
      <alignment/>
      <protection/>
    </xf>
    <xf numFmtId="0" fontId="40" fillId="0" borderId="0" xfId="23" applyFont="1" applyAlignment="1">
      <alignment/>
      <protection/>
    </xf>
    <xf numFmtId="49" fontId="41" fillId="0" borderId="0" xfId="23" applyNumberFormat="1" applyFont="1" applyAlignment="1">
      <alignment horizontal="center" vertical="top" wrapText="1"/>
      <protection/>
    </xf>
    <xf numFmtId="49" fontId="7" fillId="0" borderId="0" xfId="23" applyNumberFormat="1" applyFont="1" applyAlignment="1">
      <alignment vertical="top" wrapText="1"/>
      <protection/>
    </xf>
    <xf numFmtId="0" fontId="40" fillId="0" borderId="0" xfId="23" applyFont="1">
      <alignment/>
      <protection/>
    </xf>
    <xf numFmtId="0" fontId="41" fillId="0" borderId="0" xfId="23" applyFont="1" applyAlignment="1">
      <alignment horizontal="centerContinuous"/>
      <protection/>
    </xf>
    <xf numFmtId="0" fontId="18" fillId="0" borderId="6" xfId="23" applyFont="1" applyBorder="1" applyAlignment="1">
      <alignment vertical="top" wrapText="1"/>
      <protection/>
    </xf>
    <xf numFmtId="0" fontId="36" fillId="0" borderId="14" xfId="23" applyFont="1" applyBorder="1" applyAlignment="1">
      <alignment vertical="top" wrapText="1"/>
      <protection/>
    </xf>
    <xf numFmtId="0" fontId="5" fillId="0" borderId="0" xfId="23" applyFont="1" applyAlignment="1">
      <alignment horizontal="centerContinuous"/>
      <protection/>
    </xf>
    <xf numFmtId="0" fontId="37" fillId="0" borderId="0" xfId="23" applyFont="1" applyAlignment="1">
      <alignment horizontal="centerContinuous"/>
      <protection/>
    </xf>
    <xf numFmtId="0" fontId="42" fillId="0" borderId="20" xfId="23" applyFont="1" applyBorder="1">
      <alignment/>
      <protection/>
    </xf>
    <xf numFmtId="0" fontId="42" fillId="0" borderId="21" xfId="23" applyFont="1" applyBorder="1" applyAlignment="1">
      <alignment/>
      <protection/>
    </xf>
    <xf numFmtId="0" fontId="42" fillId="0" borderId="22" xfId="23" applyFont="1" applyBorder="1" applyAlignment="1">
      <alignment horizontal="centerContinuous"/>
      <protection/>
    </xf>
    <xf numFmtId="0" fontId="42" fillId="0" borderId="23" xfId="23" applyFont="1" applyBorder="1" applyAlignment="1">
      <alignment horizontal="centerContinuous"/>
      <protection/>
    </xf>
    <xf numFmtId="0" fontId="42" fillId="0" borderId="24" xfId="23" applyFont="1" applyBorder="1" applyAlignment="1">
      <alignment/>
      <protection/>
    </xf>
    <xf numFmtId="0" fontId="42" fillId="0" borderId="25" xfId="23" applyFont="1" applyBorder="1" applyAlignment="1">
      <alignment horizontal="center"/>
      <protection/>
    </xf>
    <xf numFmtId="0" fontId="42" fillId="0" borderId="26" xfId="23" applyFont="1" applyBorder="1" applyAlignment="1">
      <alignment/>
      <protection/>
    </xf>
    <xf numFmtId="0" fontId="42" fillId="0" borderId="0" xfId="23" applyFont="1" applyAlignment="1">
      <alignment/>
      <protection/>
    </xf>
    <xf numFmtId="0" fontId="42" fillId="0" borderId="27" xfId="23" applyFont="1" applyBorder="1" applyAlignment="1">
      <alignment/>
      <protection/>
    </xf>
    <xf numFmtId="0" fontId="42" fillId="0" borderId="28" xfId="23" applyFont="1" applyBorder="1" applyAlignment="1">
      <alignment horizontal="centerContinuous"/>
      <protection/>
    </xf>
    <xf numFmtId="0" fontId="42" fillId="0" borderId="29" xfId="23" applyFont="1" applyBorder="1" applyAlignment="1">
      <alignment horizontal="center"/>
      <protection/>
    </xf>
    <xf numFmtId="49" fontId="42" fillId="0" borderId="26" xfId="23" applyNumberFormat="1" applyFont="1" applyBorder="1" applyAlignment="1">
      <alignment horizontal="center" vertical="top" wrapText="1"/>
      <protection/>
    </xf>
    <xf numFmtId="49" fontId="42" fillId="0" borderId="0" xfId="23" applyNumberFormat="1" applyFont="1" applyAlignment="1">
      <alignment/>
      <protection/>
    </xf>
    <xf numFmtId="49" fontId="42" fillId="0" borderId="0" xfId="23" applyNumberFormat="1" applyFont="1" applyAlignment="1">
      <alignment horizontal="center" vertical="top" wrapText="1"/>
      <protection/>
    </xf>
    <xf numFmtId="49" fontId="42" fillId="0" borderId="27" xfId="23" applyNumberFormat="1" applyFont="1" applyBorder="1" applyAlignment="1">
      <alignment horizontal="center" vertical="top" wrapText="1"/>
      <protection/>
    </xf>
    <xf numFmtId="49" fontId="42" fillId="0" borderId="30" xfId="23" applyNumberFormat="1" applyFont="1" applyBorder="1" applyAlignment="1">
      <alignment horizontal="center" vertical="top" wrapText="1"/>
      <protection/>
    </xf>
    <xf numFmtId="49" fontId="31" fillId="0" borderId="0" xfId="23" applyNumberFormat="1">
      <alignment/>
      <protection/>
    </xf>
    <xf numFmtId="0" fontId="31" fillId="0" borderId="6" xfId="23" applyBorder="1" applyAlignment="1">
      <alignment horizontal="center"/>
      <protection/>
    </xf>
    <xf numFmtId="0" fontId="31" fillId="0" borderId="0" xfId="23" applyAlignment="1">
      <alignment horizontal="center"/>
      <protection/>
    </xf>
    <xf numFmtId="0" fontId="31" fillId="0" borderId="1" xfId="23" applyBorder="1" applyAlignment="1">
      <alignment horizontal="center"/>
      <protection/>
    </xf>
    <xf numFmtId="0" fontId="5" fillId="0" borderId="1" xfId="23" applyFont="1" applyBorder="1" applyAlignment="1">
      <alignment horizontal="center"/>
      <protection/>
    </xf>
    <xf numFmtId="0" fontId="31" fillId="0" borderId="11" xfId="23" applyBorder="1" applyAlignment="1">
      <alignment horizontal="center"/>
      <protection/>
    </xf>
    <xf numFmtId="0" fontId="18" fillId="0" borderId="31" xfId="23" applyFont="1" applyBorder="1">
      <alignment/>
      <protection/>
    </xf>
    <xf numFmtId="0" fontId="31" fillId="0" borderId="32" xfId="23" applyBorder="1">
      <alignment/>
      <protection/>
    </xf>
    <xf numFmtId="0" fontId="31" fillId="0" borderId="33" xfId="23" applyBorder="1">
      <alignment/>
      <protection/>
    </xf>
    <xf numFmtId="0" fontId="5" fillId="0" borderId="31" xfId="23" applyFont="1" applyBorder="1">
      <alignment/>
      <protection/>
    </xf>
    <xf numFmtId="0" fontId="5" fillId="0" borderId="31" xfId="23" applyFont="1" applyBorder="1" applyAlignment="1">
      <alignment horizontal="right"/>
      <protection/>
    </xf>
    <xf numFmtId="3" fontId="31" fillId="0" borderId="32" xfId="23" applyNumberFormat="1" applyBorder="1">
      <alignment/>
      <protection/>
    </xf>
    <xf numFmtId="0" fontId="31" fillId="0" borderId="34" xfId="23" applyBorder="1" applyAlignment="1">
      <alignment horizontal="center"/>
      <protection/>
    </xf>
    <xf numFmtId="0" fontId="31" fillId="0" borderId="0" xfId="23" applyBorder="1">
      <alignment/>
      <protection/>
    </xf>
    <xf numFmtId="0" fontId="5" fillId="0" borderId="35" xfId="23" applyFont="1" applyBorder="1" applyAlignment="1">
      <alignment horizontal="right"/>
      <protection/>
    </xf>
    <xf numFmtId="0" fontId="31" fillId="0" borderId="36" xfId="23" applyBorder="1">
      <alignment/>
      <protection/>
    </xf>
    <xf numFmtId="3" fontId="31" fillId="0" borderId="37" xfId="23" applyNumberFormat="1" applyBorder="1">
      <alignment/>
      <protection/>
    </xf>
    <xf numFmtId="3" fontId="31" fillId="0" borderId="38" xfId="23" applyNumberFormat="1" applyBorder="1">
      <alignment/>
      <protection/>
    </xf>
    <xf numFmtId="0" fontId="5" fillId="0" borderId="0" xfId="23" applyFont="1">
      <alignment/>
      <protection/>
    </xf>
    <xf numFmtId="3" fontId="31" fillId="0" borderId="0" xfId="23" applyNumberFormat="1" applyBorder="1">
      <alignment/>
      <protection/>
    </xf>
    <xf numFmtId="49" fontId="40" fillId="0" borderId="0" xfId="23" applyNumberFormat="1" applyFont="1" applyAlignment="1">
      <alignment horizontal="centerContinuous" vertical="top" wrapText="1"/>
      <protection/>
    </xf>
    <xf numFmtId="49" fontId="41" fillId="0" borderId="0" xfId="23" applyNumberFormat="1" applyFont="1" applyAlignment="1">
      <alignment horizontal="centerContinuous" vertical="top" wrapText="1"/>
      <protection/>
    </xf>
    <xf numFmtId="0" fontId="39" fillId="0" borderId="39" xfId="23" applyFont="1" applyBorder="1" applyAlignment="1">
      <alignment horizontal="center" vertical="top"/>
      <protection/>
    </xf>
    <xf numFmtId="0" fontId="39" fillId="0" borderId="24" xfId="23" applyFont="1" applyBorder="1" applyAlignment="1">
      <alignment horizontal="center" vertical="top"/>
      <protection/>
    </xf>
    <xf numFmtId="0" fontId="43" fillId="0" borderId="24" xfId="23" applyFont="1" applyBorder="1" applyAlignment="1">
      <alignment horizontal="centerContinuous"/>
      <protection/>
    </xf>
    <xf numFmtId="0" fontId="39" fillId="0" borderId="23" xfId="23" applyFont="1" applyBorder="1" applyAlignment="1">
      <alignment horizontal="centerContinuous" vertical="center"/>
      <protection/>
    </xf>
    <xf numFmtId="0" fontId="43" fillId="0" borderId="22" xfId="23" applyFont="1" applyBorder="1" applyAlignment="1">
      <alignment horizontal="centerContinuous"/>
      <protection/>
    </xf>
    <xf numFmtId="0" fontId="43" fillId="0" borderId="22" xfId="23" applyFont="1" applyBorder="1" applyAlignment="1">
      <alignment horizontal="centerContinuous" vertical="center" wrapText="1"/>
      <protection/>
    </xf>
    <xf numFmtId="0" fontId="6" fillId="0" borderId="22" xfId="23" applyFont="1" applyBorder="1" applyAlignment="1">
      <alignment horizontal="centerContinuous"/>
      <protection/>
    </xf>
    <xf numFmtId="0" fontId="39" fillId="0" borderId="33" xfId="23" applyFont="1" applyBorder="1" applyAlignment="1">
      <alignment horizontal="center" vertical="top"/>
      <protection/>
    </xf>
    <xf numFmtId="0" fontId="39" fillId="0" borderId="27" xfId="23" applyFont="1" applyBorder="1" applyAlignment="1">
      <alignment horizontal="center" vertical="top"/>
      <protection/>
    </xf>
    <xf numFmtId="0" fontId="43" fillId="0" borderId="27" xfId="23" applyFont="1" applyBorder="1" applyAlignment="1">
      <alignment/>
      <protection/>
    </xf>
    <xf numFmtId="0" fontId="39" fillId="0" borderId="40" xfId="23" applyFont="1" applyBorder="1" applyAlignment="1">
      <alignment horizontal="centerContinuous"/>
      <protection/>
    </xf>
    <xf numFmtId="0" fontId="43" fillId="0" borderId="41" xfId="23" applyFont="1" applyBorder="1" applyAlignment="1">
      <alignment horizontal="centerContinuous"/>
      <protection/>
    </xf>
    <xf numFmtId="0" fontId="6" fillId="0" borderId="27" xfId="23" applyFont="1" applyBorder="1" applyAlignment="1">
      <alignment/>
      <protection/>
    </xf>
    <xf numFmtId="0" fontId="43" fillId="0" borderId="30" xfId="23" applyFont="1" applyBorder="1" applyAlignment="1">
      <alignment/>
      <protection/>
    </xf>
    <xf numFmtId="0" fontId="39" fillId="0" borderId="27" xfId="23" applyFont="1" applyBorder="1" applyAlignment="1">
      <alignment horizontal="center" vertical="top" wrapText="1"/>
      <protection/>
    </xf>
    <xf numFmtId="0" fontId="39" fillId="0" borderId="30" xfId="23" applyFont="1" applyBorder="1" applyAlignment="1">
      <alignment horizontal="center" vertical="top" wrapText="1"/>
      <protection/>
    </xf>
    <xf numFmtId="0" fontId="5" fillId="0" borderId="0" xfId="23" applyFont="1" applyAlignment="1">
      <alignment/>
      <protection/>
    </xf>
    <xf numFmtId="0" fontId="31" fillId="0" borderId="6" xfId="23" applyBorder="1" applyAlignment="1">
      <alignment horizontal="center" vertical="center"/>
      <protection/>
    </xf>
    <xf numFmtId="0" fontId="31" fillId="0" borderId="1" xfId="23" applyBorder="1" applyAlignment="1">
      <alignment horizontal="center" vertical="center"/>
      <protection/>
    </xf>
    <xf numFmtId="0" fontId="31" fillId="0" borderId="11" xfId="23" applyBorder="1" applyAlignment="1">
      <alignment horizontal="center" vertical="center"/>
      <protection/>
    </xf>
    <xf numFmtId="0" fontId="18" fillId="0" borderId="33" xfId="23" applyFont="1" applyBorder="1" applyAlignment="1">
      <alignment horizontal="left"/>
      <protection/>
    </xf>
    <xf numFmtId="0" fontId="18" fillId="0" borderId="0" xfId="23" applyFont="1" applyBorder="1" applyAlignment="1">
      <alignment horizontal="center" vertical="center"/>
      <protection/>
    </xf>
    <xf numFmtId="0" fontId="31" fillId="0" borderId="0" xfId="23" applyBorder="1" applyAlignment="1">
      <alignment horizontal="center" vertical="center"/>
      <protection/>
    </xf>
    <xf numFmtId="0" fontId="31" fillId="0" borderId="32" xfId="23" applyBorder="1" applyAlignment="1">
      <alignment horizontal="center" vertical="center"/>
      <protection/>
    </xf>
    <xf numFmtId="0" fontId="5" fillId="0" borderId="6" xfId="23" applyFont="1" applyBorder="1">
      <alignment/>
      <protection/>
    </xf>
    <xf numFmtId="0" fontId="5" fillId="0" borderId="6" xfId="23" applyFont="1" applyBorder="1" applyAlignment="1">
      <alignment horizontal="right"/>
      <protection/>
    </xf>
    <xf numFmtId="0" fontId="31" fillId="0" borderId="1" xfId="23" applyBorder="1">
      <alignment/>
      <protection/>
    </xf>
    <xf numFmtId="0" fontId="18" fillId="0" borderId="34" xfId="23" applyFont="1" applyBorder="1" applyAlignment="1">
      <alignment horizontal="left"/>
      <protection/>
    </xf>
    <xf numFmtId="0" fontId="31" fillId="0" borderId="42" xfId="23" applyBorder="1" applyAlignment="1">
      <alignment horizontal="center" vertical="center"/>
      <protection/>
    </xf>
    <xf numFmtId="0" fontId="31" fillId="0" borderId="43" xfId="23" applyBorder="1" applyAlignment="1">
      <alignment horizontal="center" vertical="center"/>
      <protection/>
    </xf>
    <xf numFmtId="0" fontId="31" fillId="0" borderId="44" xfId="23" applyBorder="1">
      <alignment/>
      <protection/>
    </xf>
    <xf numFmtId="3" fontId="31" fillId="0" borderId="44" xfId="23" applyNumberFormat="1" applyBorder="1">
      <alignment/>
      <protection/>
    </xf>
    <xf numFmtId="0" fontId="5" fillId="0" borderId="14" xfId="23" applyFont="1" applyBorder="1" applyAlignment="1">
      <alignment horizontal="right"/>
      <protection/>
    </xf>
    <xf numFmtId="0" fontId="31" fillId="0" borderId="13" xfId="23" applyBorder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1TAB0798" xfId="19"/>
    <cellStyle name="Normal_2T0798Eng" xfId="20"/>
    <cellStyle name="Normal_3TAB0798" xfId="21"/>
    <cellStyle name="Normal_4TAB0798" xfId="22"/>
    <cellStyle name="Normal_MENATSK" xfId="23"/>
    <cellStyle name="Normal_SUM079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6"/>
  <sheetViews>
    <sheetView tabSelected="1" workbookViewId="0" topLeftCell="A1">
      <selection activeCell="A9" sqref="A9"/>
    </sheetView>
  </sheetViews>
  <sheetFormatPr defaultColWidth="9.33203125" defaultRowHeight="11.25"/>
  <cols>
    <col min="1" max="1" width="46.83203125" style="35" customWidth="1"/>
    <col min="2" max="3" width="19" style="35" customWidth="1"/>
    <col min="4" max="4" width="19.16015625" style="35" customWidth="1"/>
    <col min="5" max="6" width="14.16015625" style="35" customWidth="1"/>
    <col min="7" max="16384" width="10.66015625" style="35" customWidth="1"/>
  </cols>
  <sheetData>
    <row r="1" spans="1:5" ht="12.75">
      <c r="A1" s="33"/>
      <c r="B1" s="33"/>
      <c r="C1" s="33"/>
      <c r="D1" s="33"/>
      <c r="E1" s="34"/>
    </row>
    <row r="2" spans="1:5" ht="12.75">
      <c r="A2" s="33"/>
      <c r="B2" s="33"/>
      <c r="C2" s="33"/>
      <c r="D2" s="33"/>
      <c r="E2" s="34"/>
    </row>
    <row r="3" spans="1:5" ht="12.75">
      <c r="A3" s="33"/>
      <c r="B3" s="33"/>
      <c r="C3" s="33"/>
      <c r="D3" s="33"/>
      <c r="E3" s="34"/>
    </row>
    <row r="4" spans="1:5" ht="15.75">
      <c r="A4" s="36" t="s">
        <v>52</v>
      </c>
      <c r="B4" s="37"/>
      <c r="C4" s="37"/>
      <c r="D4" s="37"/>
      <c r="E4" s="34"/>
    </row>
    <row r="5" spans="1:38" ht="15.75">
      <c r="A5" s="36" t="s">
        <v>53</v>
      </c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1:38" ht="15.75">
      <c r="A6" s="36"/>
      <c r="B6" s="38"/>
      <c r="C6" s="38"/>
      <c r="D6" s="40" t="s">
        <v>54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38" ht="5.25" customHeight="1" hidden="1">
      <c r="A7" s="41"/>
      <c r="B7" s="38"/>
      <c r="C7" s="38"/>
      <c r="D7" s="38"/>
      <c r="E7" s="42"/>
      <c r="F7" s="42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ht="5.25" customHeight="1" hidden="1">
      <c r="A8" s="43"/>
      <c r="B8" s="38"/>
      <c r="C8" s="38"/>
      <c r="D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</row>
    <row r="9" spans="1:38" ht="28.5" customHeight="1">
      <c r="A9" s="44" t="s">
        <v>4</v>
      </c>
      <c r="B9" s="45" t="s">
        <v>55</v>
      </c>
      <c r="C9" s="45" t="s">
        <v>56</v>
      </c>
      <c r="D9" s="45" t="s">
        <v>57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</row>
    <row r="10" spans="1:38" ht="19.5" customHeight="1">
      <c r="A10" s="46" t="s">
        <v>58</v>
      </c>
      <c r="B10" s="47">
        <v>103826</v>
      </c>
      <c r="C10" s="47">
        <v>25651</v>
      </c>
      <c r="D10" s="47">
        <v>122555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38" s="49" customFormat="1" ht="15.75" customHeight="1">
      <c r="A11" s="46" t="s">
        <v>59</v>
      </c>
      <c r="B11" s="47">
        <v>78751</v>
      </c>
      <c r="C11" s="47">
        <v>21721</v>
      </c>
      <c r="D11" s="47">
        <v>93550</v>
      </c>
      <c r="E11" s="35"/>
      <c r="F11" s="35"/>
      <c r="G11" s="35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38" s="52" customFormat="1" ht="25.5" customHeight="1">
      <c r="A12" s="50" t="s">
        <v>60</v>
      </c>
      <c r="B12" s="47">
        <v>25075</v>
      </c>
      <c r="C12" s="47">
        <v>3930</v>
      </c>
      <c r="D12" s="47">
        <v>29005</v>
      </c>
      <c r="E12" s="35"/>
      <c r="F12" s="35"/>
      <c r="G12" s="35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s="52" customFormat="1" ht="28.5" customHeight="1">
      <c r="A13" s="50" t="s">
        <v>61</v>
      </c>
      <c r="B13" s="47">
        <v>730</v>
      </c>
      <c r="C13" s="47">
        <v>256</v>
      </c>
      <c r="D13" s="47">
        <v>1083</v>
      </c>
      <c r="E13" s="35"/>
      <c r="F13" s="35"/>
      <c r="G13" s="35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</row>
    <row r="14" spans="1:38" s="52" customFormat="1" ht="15" customHeight="1">
      <c r="A14" s="53" t="s">
        <v>62</v>
      </c>
      <c r="B14" s="54">
        <v>-1094</v>
      </c>
      <c r="C14" s="54">
        <v>256</v>
      </c>
      <c r="D14" s="54">
        <v>-741</v>
      </c>
      <c r="E14" s="35"/>
      <c r="F14" s="35"/>
      <c r="G14" s="35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</row>
    <row r="15" spans="1:38" s="52" customFormat="1" ht="14.25" customHeight="1">
      <c r="A15" s="53" t="s">
        <v>63</v>
      </c>
      <c r="B15" s="54">
        <v>1824</v>
      </c>
      <c r="C15" s="54">
        <v>0</v>
      </c>
      <c r="D15" s="54">
        <v>1824</v>
      </c>
      <c r="E15" s="35"/>
      <c r="F15" s="35"/>
      <c r="G15" s="35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</row>
    <row r="16" spans="1:38" s="52" customFormat="1" ht="24" customHeight="1">
      <c r="A16" s="50" t="s">
        <v>64</v>
      </c>
      <c r="B16" s="47">
        <v>24345</v>
      </c>
      <c r="C16" s="47">
        <v>3674</v>
      </c>
      <c r="D16" s="47">
        <v>27922</v>
      </c>
      <c r="E16" s="35"/>
      <c r="F16" s="35"/>
      <c r="G16" s="35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</row>
    <row r="17" spans="1:38" s="52" customFormat="1" ht="27.75" customHeight="1">
      <c r="A17" s="46" t="s">
        <v>65</v>
      </c>
      <c r="B17" s="47">
        <v>-24345</v>
      </c>
      <c r="C17" s="47">
        <v>-3674</v>
      </c>
      <c r="D17" s="47">
        <v>-27922</v>
      </c>
      <c r="E17" s="35"/>
      <c r="F17" s="35"/>
      <c r="G17" s="35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52" customFormat="1" ht="18" customHeight="1">
      <c r="A18" s="46" t="s">
        <v>66</v>
      </c>
      <c r="B18" s="47">
        <v>-25322</v>
      </c>
      <c r="C18" s="47">
        <v>-3674</v>
      </c>
      <c r="D18" s="47">
        <v>-28899</v>
      </c>
      <c r="E18" s="35"/>
      <c r="F18" s="35"/>
      <c r="G18" s="35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s="57" customFormat="1" ht="16.5" customHeight="1">
      <c r="A19" s="55" t="s">
        <v>67</v>
      </c>
      <c r="B19" s="56"/>
      <c r="C19" s="54">
        <v>-167</v>
      </c>
      <c r="D19" s="54">
        <v>-70</v>
      </c>
      <c r="E19" s="35"/>
      <c r="F19" s="35"/>
      <c r="G19" s="35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</row>
    <row r="20" spans="1:38" s="57" customFormat="1" ht="21" customHeight="1">
      <c r="A20" s="53" t="s">
        <v>68</v>
      </c>
      <c r="B20" s="56"/>
      <c r="C20" s="54">
        <v>-70</v>
      </c>
      <c r="D20" s="54">
        <v>-70</v>
      </c>
      <c r="E20" s="35"/>
      <c r="F20" s="35"/>
      <c r="G20" s="35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8" s="57" customFormat="1" ht="12">
      <c r="A21" s="58" t="s">
        <v>69</v>
      </c>
      <c r="B21" s="56"/>
      <c r="C21" s="54">
        <v>-97</v>
      </c>
      <c r="D21" s="54"/>
      <c r="E21" s="35"/>
      <c r="F21" s="35"/>
      <c r="G21" s="35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</row>
    <row r="22" spans="1:38" s="57" customFormat="1" ht="14.25" customHeight="1">
      <c r="A22" s="59" t="s">
        <v>70</v>
      </c>
      <c r="B22" s="60">
        <v>-30417</v>
      </c>
      <c r="C22" s="54">
        <v>0</v>
      </c>
      <c r="D22" s="54">
        <v>-30417</v>
      </c>
      <c r="E22" s="35"/>
      <c r="F22" s="35"/>
      <c r="G22" s="35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8" s="57" customFormat="1" ht="13.5" customHeight="1">
      <c r="A23" s="61" t="s">
        <v>71</v>
      </c>
      <c r="B23" s="60">
        <v>0</v>
      </c>
      <c r="C23" s="54"/>
      <c r="D23" s="54">
        <v>0</v>
      </c>
      <c r="E23" s="35"/>
      <c r="F23" s="35"/>
      <c r="G23" s="35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spans="1:38" s="57" customFormat="1" ht="13.5" customHeight="1">
      <c r="A24" s="61" t="s">
        <v>72</v>
      </c>
      <c r="B24" s="54">
        <v>-22738</v>
      </c>
      <c r="C24" s="54"/>
      <c r="D24" s="54">
        <v>-22738</v>
      </c>
      <c r="E24" s="35"/>
      <c r="F24" s="35"/>
      <c r="G24" s="35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</row>
    <row r="25" spans="1:38" s="57" customFormat="1" ht="25.5" customHeight="1">
      <c r="A25" s="61" t="s">
        <v>73</v>
      </c>
      <c r="B25" s="60">
        <v>6089</v>
      </c>
      <c r="C25" s="54"/>
      <c r="D25" s="60">
        <v>6089</v>
      </c>
      <c r="E25" s="35"/>
      <c r="F25" s="35"/>
      <c r="G25" s="35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</row>
    <row r="26" spans="1:38" s="57" customFormat="1" ht="12">
      <c r="A26" s="61" t="s">
        <v>74</v>
      </c>
      <c r="B26" s="60">
        <v>-13768</v>
      </c>
      <c r="C26" s="54"/>
      <c r="D26" s="60">
        <v>-13768</v>
      </c>
      <c r="E26" s="35"/>
      <c r="F26" s="35"/>
      <c r="G26" s="35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  <row r="27" spans="1:38" s="57" customFormat="1" ht="13.5" customHeight="1">
      <c r="A27" s="62" t="s">
        <v>75</v>
      </c>
      <c r="B27" s="60">
        <v>5095</v>
      </c>
      <c r="C27" s="54">
        <v>-3515</v>
      </c>
      <c r="D27" s="54">
        <v>1580</v>
      </c>
      <c r="E27" s="35"/>
      <c r="F27" s="35"/>
      <c r="G27" s="35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</row>
    <row r="28" spans="1:38" s="57" customFormat="1" ht="12.75" customHeight="1">
      <c r="A28" s="63" t="s">
        <v>76</v>
      </c>
      <c r="B28" s="60">
        <v>0</v>
      </c>
      <c r="C28" s="60">
        <v>-20</v>
      </c>
      <c r="D28" s="60">
        <v>-20</v>
      </c>
      <c r="E28" s="35"/>
      <c r="F28" s="35"/>
      <c r="G28" s="35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</row>
    <row r="29" spans="1:38" s="57" customFormat="1" ht="14.25" customHeight="1">
      <c r="A29" s="63" t="s">
        <v>72</v>
      </c>
      <c r="B29" s="54">
        <v>5095</v>
      </c>
      <c r="C29" s="54"/>
      <c r="D29" s="54">
        <v>5095</v>
      </c>
      <c r="E29" s="35"/>
      <c r="F29" s="35"/>
      <c r="G29" s="35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</row>
    <row r="30" spans="1:38" s="57" customFormat="1" ht="24" customHeight="1">
      <c r="A30" s="61" t="s">
        <v>73</v>
      </c>
      <c r="B30" s="56"/>
      <c r="C30" s="54">
        <v>-3495</v>
      </c>
      <c r="D30" s="54">
        <v>-3495</v>
      </c>
      <c r="E30" s="35"/>
      <c r="F30" s="35"/>
      <c r="G30" s="35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</row>
    <row r="31" spans="1:38" s="57" customFormat="1" ht="12">
      <c r="A31" s="62" t="s">
        <v>77</v>
      </c>
      <c r="B31" s="56"/>
      <c r="C31" s="54">
        <v>8</v>
      </c>
      <c r="D31" s="54">
        <v>8</v>
      </c>
      <c r="E31" s="35"/>
      <c r="F31" s="35"/>
      <c r="G31" s="35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</row>
    <row r="32" spans="1:38" s="57" customFormat="1" ht="13.5" customHeight="1">
      <c r="A32" s="64" t="s">
        <v>78</v>
      </c>
      <c r="B32" s="47">
        <v>977</v>
      </c>
      <c r="C32" s="47">
        <v>0</v>
      </c>
      <c r="D32" s="47">
        <v>977</v>
      </c>
      <c r="E32" s="35"/>
      <c r="F32" s="35"/>
      <c r="G32" s="35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</row>
    <row r="33" spans="1:38" s="57" customFormat="1" ht="16.5" customHeight="1">
      <c r="A33" s="65" t="s">
        <v>79</v>
      </c>
      <c r="B33" s="54">
        <v>977</v>
      </c>
      <c r="C33" s="54">
        <v>0</v>
      </c>
      <c r="D33" s="54">
        <v>977</v>
      </c>
      <c r="E33" s="35"/>
      <c r="F33" s="35"/>
      <c r="G33" s="35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</row>
    <row r="34" spans="1:38" ht="15" customHeight="1">
      <c r="A34" s="66" t="s">
        <v>80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</row>
    <row r="35" spans="1:38" ht="12">
      <c r="A35" s="67" t="s">
        <v>81</v>
      </c>
      <c r="B35" s="68"/>
      <c r="C35" s="69"/>
      <c r="D35" s="6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</row>
    <row r="36" spans="1:38" ht="12">
      <c r="A36" s="67" t="s">
        <v>82</v>
      </c>
      <c r="B36" s="70"/>
      <c r="C36" s="71"/>
      <c r="D36" s="71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</row>
    <row r="37" spans="1:38" ht="12">
      <c r="A37" s="67" t="s">
        <v>83</v>
      </c>
      <c r="B37" s="70"/>
      <c r="C37" s="71"/>
      <c r="D37" s="71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</row>
    <row r="38" spans="1:38" ht="12">
      <c r="A38" s="67"/>
      <c r="B38" s="70"/>
      <c r="C38" s="71"/>
      <c r="D38" s="71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</row>
    <row r="39" spans="1:38" ht="12">
      <c r="A39" s="67"/>
      <c r="B39" s="70"/>
      <c r="C39" s="71"/>
      <c r="D39" s="71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</row>
    <row r="40" spans="1:38" ht="12">
      <c r="A40" s="67"/>
      <c r="B40" s="70"/>
      <c r="C40" s="71"/>
      <c r="D40" s="71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</row>
    <row r="41" spans="1:38" ht="12">
      <c r="A41" s="67"/>
      <c r="B41" s="70"/>
      <c r="C41" s="71"/>
      <c r="D41" s="71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</row>
    <row r="42" spans="1:38" ht="12">
      <c r="A42" s="67" t="s">
        <v>84</v>
      </c>
      <c r="B42" s="70"/>
      <c r="C42" s="71"/>
      <c r="D42" s="71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</row>
    <row r="43" spans="1:38" ht="12">
      <c r="A43" s="34"/>
      <c r="B43" s="72"/>
      <c r="C43" s="73" t="s">
        <v>47</v>
      </c>
      <c r="D43" s="73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</row>
    <row r="44" spans="1:38" ht="12">
      <c r="A44" s="67" t="s">
        <v>85</v>
      </c>
      <c r="B44" s="70"/>
      <c r="C44" s="71"/>
      <c r="D44" s="71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</row>
    <row r="45" spans="1:38" ht="12">
      <c r="A45" s="34"/>
      <c r="B45" s="72"/>
      <c r="C45" s="73" t="s">
        <v>49</v>
      </c>
      <c r="D45" s="74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</row>
    <row r="46" spans="1:38" ht="12">
      <c r="A46" s="34"/>
      <c r="B46" s="72"/>
      <c r="C46" s="73"/>
      <c r="D46" s="74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1:38" ht="12">
      <c r="A47" s="34"/>
      <c r="B47" s="72"/>
      <c r="C47" s="73"/>
      <c r="D47" s="74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1:38" ht="12">
      <c r="A48" s="34" t="s">
        <v>50</v>
      </c>
      <c r="B48" s="34"/>
      <c r="C48" s="71"/>
      <c r="D48" s="34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</row>
    <row r="49" spans="1:38" ht="12">
      <c r="A49" s="34" t="s">
        <v>51</v>
      </c>
      <c r="B49" s="34"/>
      <c r="C49" s="71"/>
      <c r="D49" s="34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</row>
    <row r="50" spans="1:38" ht="12">
      <c r="A50" s="34"/>
      <c r="B50" s="34"/>
      <c r="C50" s="34"/>
      <c r="D50" s="34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</row>
    <row r="51" spans="1:38" ht="12">
      <c r="A51" s="34"/>
      <c r="B51" s="34"/>
      <c r="C51" s="34"/>
      <c r="D51" s="34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</row>
    <row r="52" spans="1:38" ht="12">
      <c r="A52" s="34"/>
      <c r="B52" s="34"/>
      <c r="C52" s="34"/>
      <c r="D52" s="34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</row>
    <row r="53" spans="1:38" ht="12">
      <c r="A53" s="34"/>
      <c r="B53" s="34"/>
      <c r="C53" s="34"/>
      <c r="D53" s="34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</row>
    <row r="54" spans="1:38" ht="12">
      <c r="A54" s="34"/>
      <c r="B54" s="34"/>
      <c r="C54" s="34"/>
      <c r="D54" s="34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</row>
    <row r="55" spans="1:38" ht="12">
      <c r="A55" s="34"/>
      <c r="B55" s="34"/>
      <c r="C55" s="34"/>
      <c r="D55" s="34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</row>
    <row r="56" spans="1:38" ht="12">
      <c r="A56" s="34"/>
      <c r="B56" s="34"/>
      <c r="C56" s="34"/>
      <c r="D56" s="34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</row>
    <row r="57" spans="1:38" ht="12">
      <c r="A57" s="34"/>
      <c r="B57" s="34"/>
      <c r="C57" s="34"/>
      <c r="D57" s="34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1:38" ht="12">
      <c r="A58" s="34"/>
      <c r="B58" s="34"/>
      <c r="C58" s="34"/>
      <c r="D58" s="34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  <row r="59" spans="1:38" ht="12">
      <c r="A59" s="34"/>
      <c r="B59" s="34"/>
      <c r="C59" s="34"/>
      <c r="D59" s="34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1:38" ht="12">
      <c r="A60" s="34"/>
      <c r="B60" s="34"/>
      <c r="C60" s="34"/>
      <c r="D60" s="34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</row>
    <row r="61" spans="1:38" ht="12">
      <c r="A61" s="34"/>
      <c r="B61" s="34"/>
      <c r="C61" s="34"/>
      <c r="D61" s="34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</row>
    <row r="62" spans="1:38" ht="12">
      <c r="A62" s="34"/>
      <c r="B62" s="34"/>
      <c r="C62" s="34"/>
      <c r="D62" s="34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pans="1:38" ht="12">
      <c r="A63" s="34"/>
      <c r="B63" s="34"/>
      <c r="C63" s="34"/>
      <c r="D63" s="34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</row>
    <row r="64" spans="1:38" ht="12">
      <c r="A64" s="34"/>
      <c r="B64" s="34"/>
      <c r="C64" s="34"/>
      <c r="D64" s="34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</row>
    <row r="65" spans="1:38" ht="12">
      <c r="A65" s="34"/>
      <c r="B65" s="34"/>
      <c r="C65" s="34"/>
      <c r="D65" s="34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</row>
    <row r="66" spans="1:38" ht="12">
      <c r="A66" s="34"/>
      <c r="B66" s="34"/>
      <c r="C66" s="34"/>
      <c r="D66" s="34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</row>
    <row r="67" spans="1:38" ht="12">
      <c r="A67" s="34"/>
      <c r="B67" s="34"/>
      <c r="C67" s="34"/>
      <c r="D67" s="34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</row>
    <row r="68" spans="1:38" ht="12">
      <c r="A68" s="34"/>
      <c r="B68" s="34"/>
      <c r="C68" s="34"/>
      <c r="D68" s="34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</row>
    <row r="69" spans="2:38" ht="12">
      <c r="B69" s="34"/>
      <c r="C69" s="34"/>
      <c r="D69" s="34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</row>
    <row r="70" spans="8:38" ht="12"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</row>
    <row r="71" spans="8:38" ht="12"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</row>
    <row r="72" spans="8:38" ht="12"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</row>
    <row r="73" spans="8:38" ht="12"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</row>
    <row r="74" spans="8:38" ht="12"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</row>
    <row r="75" spans="8:38" ht="12"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</row>
    <row r="76" spans="8:38" ht="12"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</row>
    <row r="77" spans="8:38" ht="12"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</row>
    <row r="78" spans="8:38" ht="12"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</row>
    <row r="79" spans="8:38" ht="12"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</row>
    <row r="80" spans="8:38" ht="12"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</row>
    <row r="81" spans="8:38" ht="12"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</row>
    <row r="82" spans="8:38" ht="12"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</row>
    <row r="83" spans="8:38" ht="12"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</row>
    <row r="84" spans="8:38" ht="12"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</row>
    <row r="85" spans="8:38" ht="12"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</row>
    <row r="86" spans="8:38" ht="12"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</row>
    <row r="87" spans="8:38" ht="12"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</row>
    <row r="88" spans="8:38" ht="12"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</row>
    <row r="89" spans="8:38" ht="12"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</row>
    <row r="90" spans="8:38" ht="12"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</row>
    <row r="91" spans="8:38" ht="12"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</row>
    <row r="92" spans="8:38" ht="12"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</row>
    <row r="93" spans="8:38" ht="12"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</row>
    <row r="94" spans="8:38" ht="12"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</row>
    <row r="95" spans="8:38" ht="12"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</row>
    <row r="96" spans="8:38" ht="12"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</row>
    <row r="97" spans="8:38" ht="12"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</row>
    <row r="98" spans="8:38" ht="12"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</row>
    <row r="99" spans="8:38" ht="12"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</row>
    <row r="100" spans="8:38" ht="12"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</row>
    <row r="101" spans="8:38" ht="12"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</row>
    <row r="102" spans="8:38" ht="12"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</row>
    <row r="103" spans="8:38" ht="12"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</row>
    <row r="104" spans="8:38" ht="12"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</row>
    <row r="105" spans="8:38" ht="12"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</row>
    <row r="106" spans="8:38" ht="12"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</row>
    <row r="107" spans="8:38" ht="12"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</row>
    <row r="108" spans="8:38" ht="12"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</row>
    <row r="109" spans="8:38" ht="12"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</row>
    <row r="110" spans="8:38" ht="12"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</row>
    <row r="111" spans="8:38" ht="12"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</row>
    <row r="112" spans="8:38" ht="12"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</row>
    <row r="113" spans="8:38" ht="12"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</row>
    <row r="114" spans="8:38" ht="12"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</row>
    <row r="115" spans="8:38" ht="12"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</row>
    <row r="116" spans="8:38" ht="12"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</row>
    <row r="117" spans="8:38" ht="12"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</row>
    <row r="118" spans="8:38" ht="12"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</row>
    <row r="119" spans="8:38" ht="12"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</row>
    <row r="120" spans="8:38" ht="12"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</row>
    <row r="121" spans="8:38" ht="12"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</row>
    <row r="122" spans="8:38" ht="12"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</row>
    <row r="123" spans="8:38" ht="12"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</row>
    <row r="124" spans="8:38" ht="12"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</row>
    <row r="125" spans="8:38" ht="12"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</row>
    <row r="126" spans="8:38" ht="12"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</row>
    <row r="127" spans="8:38" ht="12"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</row>
    <row r="128" spans="8:38" ht="12"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</row>
    <row r="129" spans="8:38" ht="12"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</row>
    <row r="130" spans="8:38" ht="12"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</row>
    <row r="131" spans="8:38" ht="12"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</row>
    <row r="132" spans="8:38" ht="12"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</row>
    <row r="133" spans="8:38" ht="12"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</row>
    <row r="134" spans="8:38" ht="12"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</row>
    <row r="135" spans="8:38" ht="12"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</row>
    <row r="136" spans="8:38" ht="12"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</row>
    <row r="137" spans="8:38" ht="12"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</row>
    <row r="138" spans="8:38" ht="12"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</row>
    <row r="139" spans="8:38" ht="12"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</row>
    <row r="140" spans="8:38" ht="12"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</row>
    <row r="141" spans="8:38" ht="12"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</row>
    <row r="142" spans="8:38" ht="12"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</row>
    <row r="143" spans="8:38" ht="12"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</row>
    <row r="144" spans="8:38" ht="12"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</row>
    <row r="145" spans="8:38" ht="12"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</row>
    <row r="146" spans="8:38" ht="12"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</row>
    <row r="147" spans="8:38" ht="12"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</row>
    <row r="148" spans="8:38" ht="12"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</row>
    <row r="149" spans="8:38" ht="12"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</row>
    <row r="150" spans="8:38" ht="12"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</row>
    <row r="151" spans="8:38" ht="12"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</row>
    <row r="152" spans="8:38" ht="12"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</row>
    <row r="153" spans="8:38" ht="12"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</row>
    <row r="154" spans="8:38" ht="12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</row>
    <row r="155" spans="8:38" ht="12"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</row>
    <row r="156" spans="8:38" ht="12"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</row>
    <row r="157" spans="8:38" ht="12"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</row>
    <row r="158" spans="8:38" ht="12"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</row>
    <row r="159" spans="8:38" ht="12"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</row>
    <row r="160" spans="8:38" ht="12"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</row>
    <row r="161" spans="8:38" ht="12"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</row>
    <row r="162" spans="8:38" ht="12"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</row>
    <row r="163" spans="8:38" ht="12"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</row>
    <row r="164" spans="8:38" ht="12"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</row>
    <row r="165" spans="8:38" ht="12"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</row>
    <row r="166" spans="8:38" ht="12"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</row>
    <row r="167" spans="8:38" ht="12"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</row>
    <row r="168" spans="8:38" ht="12"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</row>
    <row r="169" spans="8:38" ht="12"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</row>
    <row r="170" spans="8:38" ht="12"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</row>
    <row r="171" spans="8:38" ht="12"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</row>
    <row r="172" spans="8:38" ht="12"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</row>
    <row r="173" spans="8:38" ht="12"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</row>
    <row r="174" spans="8:38" ht="12"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</row>
    <row r="175" spans="8:38" ht="12"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</row>
    <row r="176" spans="8:38" ht="12"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</row>
    <row r="177" spans="8:38" ht="12"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</row>
    <row r="178" spans="8:38" ht="12"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</row>
    <row r="179" spans="8:38" ht="12"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</row>
    <row r="180" spans="8:38" ht="12"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</row>
    <row r="181" spans="8:38" ht="12"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</row>
    <row r="182" spans="8:38" ht="12"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</row>
    <row r="183" spans="8:38" ht="12"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</row>
    <row r="184" spans="8:38" ht="12"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</row>
    <row r="185" spans="8:38" ht="12"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</row>
    <row r="186" spans="8:38" ht="12"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</row>
    <row r="187" spans="8:38" ht="12"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</row>
    <row r="188" spans="8:38" ht="12"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</row>
    <row r="189" spans="8:38" ht="12"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</row>
    <row r="190" spans="8:38" ht="12"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</row>
    <row r="191" spans="8:38" ht="12"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</row>
    <row r="192" spans="8:38" ht="12"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</row>
    <row r="193" spans="8:38" ht="12"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</row>
    <row r="194" spans="8:38" ht="12"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</row>
    <row r="195" spans="8:38" ht="12"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</row>
    <row r="196" spans="8:38" ht="12"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</row>
    <row r="197" spans="8:38" ht="12"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</row>
    <row r="198" spans="8:38" ht="12"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</row>
    <row r="199" spans="8:38" ht="12"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</row>
    <row r="200" spans="8:38" ht="12"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</row>
    <row r="201" spans="8:38" ht="12"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</row>
    <row r="202" spans="8:38" ht="12"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</row>
    <row r="203" spans="8:38" ht="12"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</row>
    <row r="204" spans="8:38" ht="12"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</row>
    <row r="205" spans="8:38" ht="12"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</row>
    <row r="206" spans="8:38" ht="12"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</row>
    <row r="207" spans="8:38" ht="12"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</row>
    <row r="208" spans="8:38" ht="12"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</row>
    <row r="209" spans="8:38" ht="12"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</row>
    <row r="210" spans="8:38" ht="12"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</row>
    <row r="211" spans="8:38" ht="12"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</row>
    <row r="212" spans="8:38" ht="12"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</row>
    <row r="213" spans="8:38" ht="12"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</row>
    <row r="214" spans="8:38" ht="12"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</row>
    <row r="215" spans="8:38" ht="12"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</row>
    <row r="216" spans="8:38" ht="12"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</row>
    <row r="217" spans="8:38" ht="12"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</row>
    <row r="218" spans="8:38" ht="12"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</row>
    <row r="219" spans="8:38" ht="12"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</row>
    <row r="220" spans="8:38" ht="12"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</row>
    <row r="221" spans="8:38" ht="12"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</row>
    <row r="222" spans="8:38" ht="12"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</row>
    <row r="223" spans="8:38" ht="12"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</row>
    <row r="224" spans="8:38" ht="12"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</row>
    <row r="225" spans="8:38" ht="12"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</row>
    <row r="226" spans="8:38" ht="12"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</row>
  </sheetData>
  <printOptions/>
  <pageMargins left="0.87" right="0.88" top="0.39" bottom="0.88" header="0.4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2"/>
  <sheetViews>
    <sheetView showZeros="0" workbookViewId="0" topLeftCell="B1">
      <selection activeCell="H2" sqref="H2"/>
    </sheetView>
  </sheetViews>
  <sheetFormatPr defaultColWidth="9.33203125" defaultRowHeight="11.25"/>
  <cols>
    <col min="1" max="1" width="9.66015625" style="275" customWidth="1"/>
    <col min="2" max="2" width="33.66015625" style="276" customWidth="1"/>
    <col min="3" max="3" width="6.5" style="275" hidden="1" customWidth="1"/>
    <col min="4" max="4" width="3.66015625" style="277" hidden="1" customWidth="1"/>
    <col min="5" max="7" width="11.83203125" style="277" customWidth="1"/>
    <col min="8" max="8" width="9" style="277" customWidth="1"/>
    <col min="9" max="9" width="10.83203125" style="277" customWidth="1"/>
    <col min="10" max="16384" width="9.33203125" style="277" customWidth="1"/>
  </cols>
  <sheetData>
    <row r="1" spans="8:9" ht="10.5">
      <c r="H1" s="278" t="s">
        <v>580</v>
      </c>
      <c r="I1" s="278"/>
    </row>
    <row r="3" spans="2:8" ht="28.5">
      <c r="B3" s="279" t="s">
        <v>581</v>
      </c>
      <c r="C3" s="280"/>
      <c r="D3" s="278"/>
      <c r="E3" s="278"/>
      <c r="F3" s="278"/>
      <c r="G3" s="278"/>
      <c r="H3" s="278"/>
    </row>
    <row r="4" spans="3:8" ht="10.5">
      <c r="C4" s="280"/>
      <c r="D4" s="278"/>
      <c r="E4" s="278"/>
      <c r="F4" s="278"/>
      <c r="G4" s="278"/>
      <c r="H4" s="278"/>
    </row>
    <row r="5" spans="3:8" ht="10.5">
      <c r="C5" s="280"/>
      <c r="D5" s="278"/>
      <c r="E5" s="278"/>
      <c r="F5" s="278"/>
      <c r="G5" s="278"/>
      <c r="H5" s="278"/>
    </row>
    <row r="6" spans="7:9" ht="10.5">
      <c r="G6" s="281" t="s">
        <v>54</v>
      </c>
      <c r="H6" s="278"/>
      <c r="I6" s="278"/>
    </row>
    <row r="7" spans="1:9" ht="37.5" customHeight="1">
      <c r="A7" s="283" t="s">
        <v>322</v>
      </c>
      <c r="B7" s="284" t="s">
        <v>4</v>
      </c>
      <c r="C7" s="284" t="s">
        <v>323</v>
      </c>
      <c r="D7" s="285"/>
      <c r="E7" s="284" t="s">
        <v>324</v>
      </c>
      <c r="F7" s="284" t="s">
        <v>325</v>
      </c>
      <c r="G7" s="284" t="s">
        <v>7</v>
      </c>
      <c r="H7" s="284" t="s">
        <v>326</v>
      </c>
      <c r="I7" s="286" t="s">
        <v>132</v>
      </c>
    </row>
    <row r="8" spans="1:9" ht="10.5" hidden="1">
      <c r="A8" s="288"/>
      <c r="B8" s="287"/>
      <c r="C8" s="287"/>
      <c r="D8" s="289"/>
      <c r="E8" s="290" t="s">
        <v>327</v>
      </c>
      <c r="F8" s="291"/>
      <c r="G8" s="291"/>
      <c r="H8" s="291"/>
      <c r="I8" s="292"/>
    </row>
    <row r="9" spans="1:9" ht="10.5" hidden="1">
      <c r="A9" s="288" t="s">
        <v>328</v>
      </c>
      <c r="B9" s="287" t="s">
        <v>329</v>
      </c>
      <c r="C9" s="287" t="s">
        <v>330</v>
      </c>
      <c r="D9" s="290" t="s">
        <v>331</v>
      </c>
      <c r="E9" s="289" t="s">
        <v>332</v>
      </c>
      <c r="F9" s="291" t="s">
        <v>333</v>
      </c>
      <c r="G9" s="291" t="s">
        <v>334</v>
      </c>
      <c r="H9" s="291" t="s">
        <v>335</v>
      </c>
      <c r="I9" s="292" t="s">
        <v>336</v>
      </c>
    </row>
    <row r="10" spans="1:9" ht="11.25" hidden="1">
      <c r="A10" s="328" t="s">
        <v>337</v>
      </c>
      <c r="B10" s="329" t="s">
        <v>338</v>
      </c>
      <c r="C10" s="295" t="s">
        <v>339</v>
      </c>
      <c r="D10" s="289" t="s">
        <v>340</v>
      </c>
      <c r="E10" s="330">
        <v>0</v>
      </c>
      <c r="F10" s="331">
        <v>0</v>
      </c>
      <c r="G10" s="331">
        <v>25437</v>
      </c>
      <c r="H10" s="332">
        <v>0</v>
      </c>
      <c r="I10" s="333">
        <v>25437</v>
      </c>
    </row>
    <row r="11" spans="1:9" ht="22.5" hidden="1">
      <c r="A11" s="328" t="s">
        <v>337</v>
      </c>
      <c r="B11" s="314" t="s">
        <v>341</v>
      </c>
      <c r="C11" s="295" t="s">
        <v>342</v>
      </c>
      <c r="D11" s="300" t="s">
        <v>343</v>
      </c>
      <c r="E11" s="310">
        <v>0</v>
      </c>
      <c r="F11" s="311">
        <v>0</v>
      </c>
      <c r="G11" s="311">
        <v>16123</v>
      </c>
      <c r="H11" s="312">
        <v>0</v>
      </c>
      <c r="I11" s="313">
        <v>16123</v>
      </c>
    </row>
    <row r="12" spans="1:9" ht="11.25" hidden="1">
      <c r="A12" s="328" t="s">
        <v>337</v>
      </c>
      <c r="B12" s="314" t="s">
        <v>344</v>
      </c>
      <c r="C12" s="295" t="s">
        <v>345</v>
      </c>
      <c r="D12" s="300" t="s">
        <v>346</v>
      </c>
      <c r="E12" s="310">
        <v>0</v>
      </c>
      <c r="F12" s="311">
        <v>0</v>
      </c>
      <c r="G12" s="311">
        <v>12544</v>
      </c>
      <c r="H12" s="312">
        <v>0</v>
      </c>
      <c r="I12" s="313">
        <v>12544</v>
      </c>
    </row>
    <row r="13" spans="1:9" ht="11.25" hidden="1">
      <c r="A13" s="328" t="s">
        <v>347</v>
      </c>
      <c r="B13" s="315" t="s">
        <v>348</v>
      </c>
      <c r="C13" s="295" t="s">
        <v>349</v>
      </c>
      <c r="D13" s="300" t="s">
        <v>350</v>
      </c>
      <c r="E13" s="310">
        <v>0</v>
      </c>
      <c r="F13" s="311">
        <v>0</v>
      </c>
      <c r="G13" s="311">
        <v>11591</v>
      </c>
      <c r="H13" s="312">
        <v>0</v>
      </c>
      <c r="I13" s="313">
        <v>11591</v>
      </c>
    </row>
    <row r="14" spans="1:9" ht="11.25" hidden="1">
      <c r="A14" s="328" t="s">
        <v>351</v>
      </c>
      <c r="B14" s="315" t="s">
        <v>352</v>
      </c>
      <c r="C14" s="295" t="s">
        <v>353</v>
      </c>
      <c r="D14" s="300" t="s">
        <v>354</v>
      </c>
      <c r="E14" s="310">
        <v>0</v>
      </c>
      <c r="F14" s="311">
        <v>0</v>
      </c>
      <c r="G14" s="311">
        <v>498</v>
      </c>
      <c r="H14" s="312">
        <v>0</v>
      </c>
      <c r="I14" s="313">
        <v>498</v>
      </c>
    </row>
    <row r="15" spans="1:9" ht="11.25" hidden="1">
      <c r="A15" s="328" t="s">
        <v>355</v>
      </c>
      <c r="B15" s="315" t="s">
        <v>356</v>
      </c>
      <c r="C15" s="295" t="s">
        <v>357</v>
      </c>
      <c r="D15" s="300" t="s">
        <v>358</v>
      </c>
      <c r="E15" s="310">
        <v>0</v>
      </c>
      <c r="F15" s="311">
        <v>0</v>
      </c>
      <c r="G15" s="311">
        <v>198</v>
      </c>
      <c r="H15" s="312">
        <v>0</v>
      </c>
      <c r="I15" s="313">
        <v>198</v>
      </c>
    </row>
    <row r="16" spans="1:9" ht="22.5" hidden="1">
      <c r="A16" s="328" t="s">
        <v>359</v>
      </c>
      <c r="B16" s="315" t="s">
        <v>360</v>
      </c>
      <c r="C16" s="295" t="s">
        <v>361</v>
      </c>
      <c r="D16" s="300" t="s">
        <v>362</v>
      </c>
      <c r="E16" s="310">
        <v>0</v>
      </c>
      <c r="F16" s="311">
        <v>0</v>
      </c>
      <c r="G16" s="311">
        <v>256</v>
      </c>
      <c r="H16" s="312">
        <v>0</v>
      </c>
      <c r="I16" s="313">
        <v>256</v>
      </c>
    </row>
    <row r="17" spans="1:9" ht="11.25" hidden="1">
      <c r="A17" s="328" t="s">
        <v>337</v>
      </c>
      <c r="B17" s="314" t="s">
        <v>363</v>
      </c>
      <c r="C17" s="295" t="s">
        <v>364</v>
      </c>
      <c r="D17" s="300" t="s">
        <v>365</v>
      </c>
      <c r="E17" s="310">
        <v>0</v>
      </c>
      <c r="F17" s="311">
        <v>0</v>
      </c>
      <c r="G17" s="311">
        <v>3579</v>
      </c>
      <c r="H17" s="312">
        <v>0</v>
      </c>
      <c r="I17" s="313">
        <v>3579</v>
      </c>
    </row>
    <row r="18" spans="1:9" ht="22.5" hidden="1">
      <c r="A18" s="328" t="s">
        <v>366</v>
      </c>
      <c r="B18" s="315" t="s">
        <v>367</v>
      </c>
      <c r="C18" s="295" t="s">
        <v>368</v>
      </c>
      <c r="D18" s="300" t="s">
        <v>369</v>
      </c>
      <c r="E18" s="310">
        <v>0</v>
      </c>
      <c r="F18" s="311">
        <v>0</v>
      </c>
      <c r="G18" s="311">
        <v>43</v>
      </c>
      <c r="H18" s="312">
        <v>0</v>
      </c>
      <c r="I18" s="313">
        <v>43</v>
      </c>
    </row>
    <row r="19" spans="1:9" ht="11.25" hidden="1">
      <c r="A19" s="328" t="s">
        <v>370</v>
      </c>
      <c r="B19" s="315" t="s">
        <v>371</v>
      </c>
      <c r="C19" s="295" t="s">
        <v>372</v>
      </c>
      <c r="D19" s="300" t="s">
        <v>373</v>
      </c>
      <c r="E19" s="310">
        <v>0</v>
      </c>
      <c r="F19" s="311">
        <v>0</v>
      </c>
      <c r="G19" s="311">
        <v>315</v>
      </c>
      <c r="H19" s="312">
        <v>0</v>
      </c>
      <c r="I19" s="313">
        <v>315</v>
      </c>
    </row>
    <row r="20" spans="1:9" ht="22.5" hidden="1">
      <c r="A20" s="328" t="s">
        <v>374</v>
      </c>
      <c r="B20" s="315" t="s">
        <v>375</v>
      </c>
      <c r="C20" s="295" t="s">
        <v>376</v>
      </c>
      <c r="D20" s="300" t="s">
        <v>357</v>
      </c>
      <c r="E20" s="310">
        <v>0</v>
      </c>
      <c r="F20" s="311">
        <v>0</v>
      </c>
      <c r="G20" s="311">
        <v>2286</v>
      </c>
      <c r="H20" s="312">
        <v>0</v>
      </c>
      <c r="I20" s="313">
        <v>2286</v>
      </c>
    </row>
    <row r="21" spans="1:9" ht="11.25" hidden="1">
      <c r="A21" s="328" t="s">
        <v>377</v>
      </c>
      <c r="B21" s="315" t="s">
        <v>378</v>
      </c>
      <c r="C21" s="295" t="s">
        <v>379</v>
      </c>
      <c r="D21" s="300" t="s">
        <v>380</v>
      </c>
      <c r="E21" s="310">
        <v>0</v>
      </c>
      <c r="F21" s="311">
        <v>0</v>
      </c>
      <c r="G21" s="311">
        <v>16</v>
      </c>
      <c r="H21" s="312">
        <v>0</v>
      </c>
      <c r="I21" s="313">
        <v>16</v>
      </c>
    </row>
    <row r="22" spans="1:9" ht="11.25" hidden="1">
      <c r="A22" s="328" t="s">
        <v>381</v>
      </c>
      <c r="B22" s="315" t="s">
        <v>382</v>
      </c>
      <c r="C22" s="295" t="s">
        <v>383</v>
      </c>
      <c r="D22" s="300" t="s">
        <v>361</v>
      </c>
      <c r="E22" s="310">
        <v>0</v>
      </c>
      <c r="F22" s="311">
        <v>0</v>
      </c>
      <c r="G22" s="311">
        <v>903</v>
      </c>
      <c r="H22" s="312">
        <v>0</v>
      </c>
      <c r="I22" s="313">
        <v>903</v>
      </c>
    </row>
    <row r="23" spans="1:9" ht="33.75" hidden="1">
      <c r="A23" s="328" t="s">
        <v>384</v>
      </c>
      <c r="B23" s="315" t="s">
        <v>385</v>
      </c>
      <c r="C23" s="295" t="s">
        <v>386</v>
      </c>
      <c r="D23" s="300" t="s">
        <v>387</v>
      </c>
      <c r="E23" s="310">
        <v>0</v>
      </c>
      <c r="F23" s="311">
        <v>0</v>
      </c>
      <c r="G23" s="311">
        <v>16</v>
      </c>
      <c r="H23" s="312">
        <v>0</v>
      </c>
      <c r="I23" s="313">
        <v>16</v>
      </c>
    </row>
    <row r="24" spans="1:9" ht="22.5" hidden="1">
      <c r="A24" s="328" t="s">
        <v>388</v>
      </c>
      <c r="B24" s="315" t="s">
        <v>389</v>
      </c>
      <c r="C24" s="295" t="s">
        <v>390</v>
      </c>
      <c r="D24" s="300" t="s">
        <v>364</v>
      </c>
      <c r="E24" s="310">
        <v>0</v>
      </c>
      <c r="F24" s="311">
        <v>0</v>
      </c>
      <c r="G24" s="311">
        <v>0</v>
      </c>
      <c r="H24" s="312">
        <v>0</v>
      </c>
      <c r="I24" s="313">
        <v>0</v>
      </c>
    </row>
    <row r="25" spans="1:9" ht="11.25" hidden="1">
      <c r="A25" s="328" t="s">
        <v>337</v>
      </c>
      <c r="B25" s="314" t="s">
        <v>391</v>
      </c>
      <c r="C25" s="295" t="s">
        <v>392</v>
      </c>
      <c r="D25" s="300" t="s">
        <v>393</v>
      </c>
      <c r="E25" s="310">
        <v>0</v>
      </c>
      <c r="F25" s="311">
        <v>0</v>
      </c>
      <c r="G25" s="311">
        <v>9314</v>
      </c>
      <c r="H25" s="312">
        <v>0</v>
      </c>
      <c r="I25" s="313">
        <v>9314</v>
      </c>
    </row>
    <row r="26" spans="1:9" ht="11.25" hidden="1">
      <c r="A26" s="328" t="s">
        <v>394</v>
      </c>
      <c r="B26" s="315" t="s">
        <v>395</v>
      </c>
      <c r="C26" s="295" t="s">
        <v>396</v>
      </c>
      <c r="D26" s="300" t="s">
        <v>368</v>
      </c>
      <c r="E26" s="310">
        <v>0</v>
      </c>
      <c r="F26" s="311">
        <v>0</v>
      </c>
      <c r="G26" s="311">
        <v>178</v>
      </c>
      <c r="H26" s="312">
        <v>0</v>
      </c>
      <c r="I26" s="313">
        <v>178</v>
      </c>
    </row>
    <row r="27" spans="1:9" ht="22.5" hidden="1">
      <c r="A27" s="328" t="s">
        <v>397</v>
      </c>
      <c r="B27" s="315" t="s">
        <v>398</v>
      </c>
      <c r="C27" s="295" t="s">
        <v>399</v>
      </c>
      <c r="D27" s="300" t="s">
        <v>400</v>
      </c>
      <c r="E27" s="310">
        <v>0</v>
      </c>
      <c r="F27" s="311">
        <v>0</v>
      </c>
      <c r="G27" s="311">
        <v>130</v>
      </c>
      <c r="H27" s="312">
        <v>0</v>
      </c>
      <c r="I27" s="313">
        <v>130</v>
      </c>
    </row>
    <row r="28" spans="1:9" ht="33.75" hidden="1">
      <c r="A28" s="328" t="s">
        <v>401</v>
      </c>
      <c r="B28" s="315" t="s">
        <v>402</v>
      </c>
      <c r="C28" s="295" t="s">
        <v>403</v>
      </c>
      <c r="D28" s="300" t="s">
        <v>372</v>
      </c>
      <c r="E28" s="310">
        <v>0</v>
      </c>
      <c r="F28" s="311">
        <v>0</v>
      </c>
      <c r="G28" s="311">
        <v>6</v>
      </c>
      <c r="H28" s="312">
        <v>0</v>
      </c>
      <c r="I28" s="313">
        <v>6</v>
      </c>
    </row>
    <row r="29" spans="1:9" ht="11.25" hidden="1">
      <c r="A29" s="328" t="s">
        <v>404</v>
      </c>
      <c r="B29" s="315" t="s">
        <v>405</v>
      </c>
      <c r="C29" s="295" t="s">
        <v>406</v>
      </c>
      <c r="D29" s="300" t="s">
        <v>407</v>
      </c>
      <c r="E29" s="310">
        <v>0</v>
      </c>
      <c r="F29" s="311">
        <v>0</v>
      </c>
      <c r="G29" s="311">
        <v>42</v>
      </c>
      <c r="H29" s="312">
        <v>0</v>
      </c>
      <c r="I29" s="313">
        <v>42</v>
      </c>
    </row>
    <row r="30" spans="1:9" ht="11.25" hidden="1">
      <c r="A30" s="328" t="s">
        <v>408</v>
      </c>
      <c r="B30" s="315" t="s">
        <v>409</v>
      </c>
      <c r="C30" s="295" t="s">
        <v>410</v>
      </c>
      <c r="D30" s="300" t="s">
        <v>376</v>
      </c>
      <c r="E30" s="310">
        <v>0</v>
      </c>
      <c r="F30" s="311">
        <v>0</v>
      </c>
      <c r="G30" s="311">
        <v>6773</v>
      </c>
      <c r="H30" s="312">
        <v>0</v>
      </c>
      <c r="I30" s="313">
        <v>6773</v>
      </c>
    </row>
    <row r="31" spans="1:9" ht="11.25" hidden="1">
      <c r="A31" s="328" t="s">
        <v>411</v>
      </c>
      <c r="B31" s="315" t="s">
        <v>412</v>
      </c>
      <c r="C31" s="295" t="s">
        <v>413</v>
      </c>
      <c r="D31" s="300" t="s">
        <v>414</v>
      </c>
      <c r="E31" s="310">
        <v>0</v>
      </c>
      <c r="F31" s="311">
        <v>0</v>
      </c>
      <c r="G31" s="311">
        <v>0</v>
      </c>
      <c r="H31" s="312">
        <v>0</v>
      </c>
      <c r="I31" s="313">
        <v>0</v>
      </c>
    </row>
    <row r="32" spans="1:9" ht="11.25" hidden="1">
      <c r="A32" s="328" t="s">
        <v>415</v>
      </c>
      <c r="B32" s="315" t="s">
        <v>419</v>
      </c>
      <c r="C32" s="295" t="s">
        <v>417</v>
      </c>
      <c r="D32" s="300" t="s">
        <v>379</v>
      </c>
      <c r="E32" s="310">
        <v>0</v>
      </c>
      <c r="F32" s="311">
        <v>0</v>
      </c>
      <c r="G32" s="311">
        <v>0</v>
      </c>
      <c r="H32" s="312">
        <v>0</v>
      </c>
      <c r="I32" s="313">
        <v>0</v>
      </c>
    </row>
    <row r="33" spans="1:9" ht="22.5" hidden="1">
      <c r="A33" s="328" t="s">
        <v>418</v>
      </c>
      <c r="B33" s="315" t="s">
        <v>423</v>
      </c>
      <c r="C33" s="295" t="s">
        <v>420</v>
      </c>
      <c r="D33" s="300" t="s">
        <v>421</v>
      </c>
      <c r="E33" s="310">
        <v>0</v>
      </c>
      <c r="F33" s="311">
        <v>0</v>
      </c>
      <c r="G33" s="311">
        <v>6773</v>
      </c>
      <c r="H33" s="312">
        <v>0</v>
      </c>
      <c r="I33" s="313">
        <v>6773</v>
      </c>
    </row>
    <row r="34" spans="1:9" ht="11.25" hidden="1">
      <c r="A34" s="328" t="s">
        <v>422</v>
      </c>
      <c r="B34" s="315" t="s">
        <v>412</v>
      </c>
      <c r="C34" s="295" t="s">
        <v>424</v>
      </c>
      <c r="D34" s="300" t="s">
        <v>383</v>
      </c>
      <c r="E34" s="310">
        <v>0</v>
      </c>
      <c r="F34" s="311">
        <v>0</v>
      </c>
      <c r="G34" s="311">
        <v>2364</v>
      </c>
      <c r="H34" s="312">
        <v>0</v>
      </c>
      <c r="I34" s="313">
        <v>2364</v>
      </c>
    </row>
    <row r="35" spans="1:9" ht="11.25" hidden="1">
      <c r="A35" s="328" t="s">
        <v>425</v>
      </c>
      <c r="B35" s="315" t="s">
        <v>419</v>
      </c>
      <c r="C35" s="295" t="s">
        <v>426</v>
      </c>
      <c r="D35" s="300" t="s">
        <v>427</v>
      </c>
      <c r="E35" s="310">
        <v>0</v>
      </c>
      <c r="F35" s="311">
        <v>0</v>
      </c>
      <c r="G35" s="311">
        <v>2364</v>
      </c>
      <c r="H35" s="312">
        <v>0</v>
      </c>
      <c r="I35" s="313">
        <v>2364</v>
      </c>
    </row>
    <row r="36" spans="1:9" ht="24" hidden="1">
      <c r="A36" s="328" t="s">
        <v>337</v>
      </c>
      <c r="B36" s="334" t="s">
        <v>429</v>
      </c>
      <c r="C36" s="295" t="s">
        <v>428</v>
      </c>
      <c r="D36" s="300" t="s">
        <v>386</v>
      </c>
      <c r="E36" s="310">
        <v>0</v>
      </c>
      <c r="F36" s="311">
        <v>0</v>
      </c>
      <c r="G36" s="311">
        <v>0</v>
      </c>
      <c r="H36" s="312">
        <v>0</v>
      </c>
      <c r="I36" s="313">
        <v>0</v>
      </c>
    </row>
    <row r="37" spans="1:9" ht="12" hidden="1">
      <c r="A37" s="328"/>
      <c r="B37" s="334"/>
      <c r="C37" s="295" t="s">
        <v>430</v>
      </c>
      <c r="D37" s="300" t="s">
        <v>431</v>
      </c>
      <c r="E37" s="310">
        <v>0</v>
      </c>
      <c r="F37" s="311">
        <v>0</v>
      </c>
      <c r="G37" s="311">
        <v>0</v>
      </c>
      <c r="H37" s="312">
        <v>0</v>
      </c>
      <c r="I37" s="313">
        <v>0</v>
      </c>
    </row>
    <row r="38" spans="1:9" ht="12.75">
      <c r="A38" s="328" t="s">
        <v>337</v>
      </c>
      <c r="B38" s="309" t="s">
        <v>582</v>
      </c>
      <c r="C38" s="295" t="s">
        <v>433</v>
      </c>
      <c r="D38" s="300" t="s">
        <v>390</v>
      </c>
      <c r="E38" s="296">
        <v>0</v>
      </c>
      <c r="F38" s="296">
        <v>0</v>
      </c>
      <c r="G38" s="296">
        <v>22575</v>
      </c>
      <c r="H38" s="297">
        <v>0</v>
      </c>
      <c r="I38" s="298">
        <v>22575</v>
      </c>
    </row>
    <row r="39" spans="1:9" ht="22.5">
      <c r="A39" s="328" t="s">
        <v>337</v>
      </c>
      <c r="B39" s="314" t="s">
        <v>583</v>
      </c>
      <c r="C39" s="295" t="s">
        <v>436</v>
      </c>
      <c r="D39" s="300" t="s">
        <v>437</v>
      </c>
      <c r="E39" s="296">
        <v>0</v>
      </c>
      <c r="F39" s="296">
        <v>0</v>
      </c>
      <c r="G39" s="296">
        <v>20351</v>
      </c>
      <c r="H39" s="297">
        <v>0</v>
      </c>
      <c r="I39" s="298">
        <v>20351</v>
      </c>
    </row>
    <row r="40" spans="1:9" ht="22.5">
      <c r="A40" s="328" t="s">
        <v>434</v>
      </c>
      <c r="B40" s="315" t="s">
        <v>439</v>
      </c>
      <c r="C40" s="295" t="s">
        <v>440</v>
      </c>
      <c r="D40" s="300" t="s">
        <v>392</v>
      </c>
      <c r="E40" s="296">
        <v>0</v>
      </c>
      <c r="F40" s="296">
        <v>0</v>
      </c>
      <c r="G40" s="296">
        <v>2495</v>
      </c>
      <c r="H40" s="297">
        <v>0</v>
      </c>
      <c r="I40" s="298">
        <v>2495</v>
      </c>
    </row>
    <row r="41" spans="1:9" ht="11.25">
      <c r="A41" s="328" t="s">
        <v>438</v>
      </c>
      <c r="B41" s="315" t="s">
        <v>442</v>
      </c>
      <c r="C41" s="295" t="s">
        <v>373</v>
      </c>
      <c r="D41" s="300" t="s">
        <v>443</v>
      </c>
      <c r="E41" s="296">
        <v>0</v>
      </c>
      <c r="F41" s="296">
        <v>0</v>
      </c>
      <c r="G41" s="296">
        <v>20</v>
      </c>
      <c r="H41" s="297">
        <v>0</v>
      </c>
      <c r="I41" s="298">
        <v>20</v>
      </c>
    </row>
    <row r="42" spans="1:9" ht="22.5">
      <c r="A42" s="328" t="s">
        <v>441</v>
      </c>
      <c r="B42" s="315" t="s">
        <v>445</v>
      </c>
      <c r="C42" s="295" t="s">
        <v>380</v>
      </c>
      <c r="D42" s="300" t="s">
        <v>396</v>
      </c>
      <c r="E42" s="296">
        <v>0</v>
      </c>
      <c r="F42" s="296">
        <v>0</v>
      </c>
      <c r="G42" s="296">
        <v>302</v>
      </c>
      <c r="H42" s="297">
        <v>0</v>
      </c>
      <c r="I42" s="298">
        <v>302</v>
      </c>
    </row>
    <row r="43" spans="1:9" ht="11.25">
      <c r="A43" s="328" t="s">
        <v>444</v>
      </c>
      <c r="B43" s="315" t="s">
        <v>447</v>
      </c>
      <c r="C43" s="295" t="s">
        <v>387</v>
      </c>
      <c r="D43" s="300" t="s">
        <v>448</v>
      </c>
      <c r="E43" s="296">
        <v>0</v>
      </c>
      <c r="F43" s="296">
        <v>0</v>
      </c>
      <c r="G43" s="296">
        <v>11083</v>
      </c>
      <c r="H43" s="297">
        <v>0</v>
      </c>
      <c r="I43" s="298">
        <v>11083</v>
      </c>
    </row>
    <row r="44" spans="1:9" ht="11.25">
      <c r="A44" s="328" t="s">
        <v>446</v>
      </c>
      <c r="B44" s="315" t="s">
        <v>450</v>
      </c>
      <c r="C44" s="295" t="s">
        <v>393</v>
      </c>
      <c r="D44" s="300" t="s">
        <v>399</v>
      </c>
      <c r="E44" s="296">
        <v>0</v>
      </c>
      <c r="F44" s="296">
        <v>0</v>
      </c>
      <c r="G44" s="296">
        <v>171</v>
      </c>
      <c r="H44" s="297">
        <v>0</v>
      </c>
      <c r="I44" s="298">
        <v>171</v>
      </c>
    </row>
    <row r="45" spans="1:9" ht="22.5">
      <c r="A45" s="328" t="s">
        <v>449</v>
      </c>
      <c r="B45" s="315" t="s">
        <v>452</v>
      </c>
      <c r="C45" s="295" t="s">
        <v>400</v>
      </c>
      <c r="D45" s="300" t="s">
        <v>453</v>
      </c>
      <c r="E45" s="296">
        <v>0</v>
      </c>
      <c r="F45" s="296">
        <v>0</v>
      </c>
      <c r="G45" s="296">
        <v>1666</v>
      </c>
      <c r="H45" s="297">
        <v>0</v>
      </c>
      <c r="I45" s="298">
        <v>1666</v>
      </c>
    </row>
    <row r="46" spans="1:9" ht="22.5">
      <c r="A46" s="328" t="s">
        <v>451</v>
      </c>
      <c r="B46" s="315" t="s">
        <v>455</v>
      </c>
      <c r="C46" s="295" t="s">
        <v>407</v>
      </c>
      <c r="D46" s="300" t="s">
        <v>403</v>
      </c>
      <c r="E46" s="296">
        <v>0</v>
      </c>
      <c r="F46" s="296">
        <v>0</v>
      </c>
      <c r="G46" s="296">
        <v>489</v>
      </c>
      <c r="H46" s="297">
        <v>0</v>
      </c>
      <c r="I46" s="298">
        <v>489</v>
      </c>
    </row>
    <row r="47" spans="1:9" ht="22.5">
      <c r="A47" s="328" t="s">
        <v>454</v>
      </c>
      <c r="B47" s="315" t="s">
        <v>457</v>
      </c>
      <c r="C47" s="295" t="s">
        <v>414</v>
      </c>
      <c r="D47" s="300" t="s">
        <v>458</v>
      </c>
      <c r="E47" s="296">
        <v>0</v>
      </c>
      <c r="F47" s="296">
        <v>0</v>
      </c>
      <c r="G47" s="296">
        <v>2728</v>
      </c>
      <c r="H47" s="297">
        <v>0</v>
      </c>
      <c r="I47" s="298">
        <v>2728</v>
      </c>
    </row>
    <row r="48" spans="1:9" ht="11.25">
      <c r="A48" s="328" t="s">
        <v>456</v>
      </c>
      <c r="B48" s="315" t="s">
        <v>460</v>
      </c>
      <c r="C48" s="295" t="s">
        <v>421</v>
      </c>
      <c r="D48" s="300" t="s">
        <v>406</v>
      </c>
      <c r="E48" s="296">
        <v>0</v>
      </c>
      <c r="F48" s="296">
        <v>0</v>
      </c>
      <c r="G48" s="296">
        <v>1065</v>
      </c>
      <c r="H48" s="297">
        <v>0</v>
      </c>
      <c r="I48" s="298">
        <v>1065</v>
      </c>
    </row>
    <row r="49" spans="1:9" ht="22.5">
      <c r="A49" s="328" t="s">
        <v>459</v>
      </c>
      <c r="B49" s="315" t="s">
        <v>462</v>
      </c>
      <c r="C49" s="295" t="s">
        <v>427</v>
      </c>
      <c r="D49" s="300" t="s">
        <v>463</v>
      </c>
      <c r="E49" s="296">
        <v>0</v>
      </c>
      <c r="F49" s="296">
        <v>0</v>
      </c>
      <c r="G49" s="296">
        <v>225</v>
      </c>
      <c r="H49" s="297">
        <v>0</v>
      </c>
      <c r="I49" s="298">
        <v>225</v>
      </c>
    </row>
    <row r="50" spans="1:9" ht="22.5">
      <c r="A50" s="328" t="s">
        <v>461</v>
      </c>
      <c r="B50" s="315" t="s">
        <v>465</v>
      </c>
      <c r="C50" s="295" t="s">
        <v>431</v>
      </c>
      <c r="D50" s="300" t="s">
        <v>410</v>
      </c>
      <c r="E50" s="296">
        <v>0</v>
      </c>
      <c r="F50" s="296">
        <v>0</v>
      </c>
      <c r="G50" s="296">
        <v>16</v>
      </c>
      <c r="H50" s="297">
        <v>0</v>
      </c>
      <c r="I50" s="298">
        <v>16</v>
      </c>
    </row>
    <row r="51" spans="1:9" ht="33.75">
      <c r="A51" s="328" t="s">
        <v>464</v>
      </c>
      <c r="B51" s="315" t="s">
        <v>467</v>
      </c>
      <c r="C51" s="295" t="s">
        <v>437</v>
      </c>
      <c r="D51" s="300" t="s">
        <v>468</v>
      </c>
      <c r="E51" s="296">
        <v>0</v>
      </c>
      <c r="F51" s="296">
        <v>0</v>
      </c>
      <c r="G51" s="296">
        <v>0</v>
      </c>
      <c r="H51" s="297">
        <v>0</v>
      </c>
      <c r="I51" s="298">
        <v>0</v>
      </c>
    </row>
    <row r="52" spans="1:9" ht="11.25">
      <c r="A52" s="328" t="s">
        <v>466</v>
      </c>
      <c r="B52" s="315" t="s">
        <v>470</v>
      </c>
      <c r="C52" s="295" t="s">
        <v>443</v>
      </c>
      <c r="D52" s="300" t="s">
        <v>413</v>
      </c>
      <c r="E52" s="296">
        <v>0</v>
      </c>
      <c r="F52" s="296">
        <v>0</v>
      </c>
      <c r="G52" s="296">
        <v>321</v>
      </c>
      <c r="H52" s="297">
        <v>0</v>
      </c>
      <c r="I52" s="298">
        <v>321</v>
      </c>
    </row>
    <row r="53" spans="1:9" ht="22.5">
      <c r="A53" s="328" t="s">
        <v>469</v>
      </c>
      <c r="B53" s="315" t="s">
        <v>472</v>
      </c>
      <c r="C53" s="295" t="s">
        <v>448</v>
      </c>
      <c r="D53" s="300" t="s">
        <v>473</v>
      </c>
      <c r="E53" s="296">
        <v>0</v>
      </c>
      <c r="F53" s="296">
        <v>0</v>
      </c>
      <c r="G53" s="296">
        <v>39</v>
      </c>
      <c r="H53" s="297">
        <v>0</v>
      </c>
      <c r="I53" s="298">
        <v>39</v>
      </c>
    </row>
    <row r="54" spans="1:9" ht="22.5">
      <c r="A54" s="328" t="s">
        <v>471</v>
      </c>
      <c r="B54" s="315" t="s">
        <v>475</v>
      </c>
      <c r="C54" s="295">
        <v>36</v>
      </c>
      <c r="D54" s="300" t="s">
        <v>417</v>
      </c>
      <c r="E54" s="296">
        <v>0</v>
      </c>
      <c r="F54" s="296">
        <v>0</v>
      </c>
      <c r="G54" s="296">
        <v>170</v>
      </c>
      <c r="H54" s="297">
        <v>0</v>
      </c>
      <c r="I54" s="298">
        <v>170</v>
      </c>
    </row>
    <row r="55" spans="1:9" ht="11.25">
      <c r="A55" s="328" t="s">
        <v>474</v>
      </c>
      <c r="B55" s="316" t="s">
        <v>477</v>
      </c>
      <c r="C55" s="295" t="s">
        <v>458</v>
      </c>
      <c r="D55" s="300" t="s">
        <v>478</v>
      </c>
      <c r="E55" s="296">
        <v>0</v>
      </c>
      <c r="F55" s="296">
        <v>0</v>
      </c>
      <c r="G55" s="296">
        <v>5</v>
      </c>
      <c r="H55" s="297">
        <v>0</v>
      </c>
      <c r="I55" s="298">
        <v>5</v>
      </c>
    </row>
    <row r="56" spans="1:9" ht="22.5">
      <c r="A56" s="328" t="s">
        <v>476</v>
      </c>
      <c r="B56" s="315" t="s">
        <v>479</v>
      </c>
      <c r="C56" s="295" t="s">
        <v>463</v>
      </c>
      <c r="D56" s="300" t="s">
        <v>420</v>
      </c>
      <c r="E56" s="296">
        <v>0</v>
      </c>
      <c r="F56" s="296">
        <v>0</v>
      </c>
      <c r="G56" s="296">
        <v>45</v>
      </c>
      <c r="H56" s="297">
        <v>0</v>
      </c>
      <c r="I56" s="298">
        <v>45</v>
      </c>
    </row>
    <row r="57" spans="1:9" ht="11.25">
      <c r="A57" s="328" t="s">
        <v>337</v>
      </c>
      <c r="B57" s="314" t="s">
        <v>584</v>
      </c>
      <c r="C57" s="295" t="s">
        <v>468</v>
      </c>
      <c r="D57" s="300" t="s">
        <v>482</v>
      </c>
      <c r="E57" s="296">
        <v>0</v>
      </c>
      <c r="F57" s="296">
        <v>0</v>
      </c>
      <c r="G57" s="296">
        <v>2224</v>
      </c>
      <c r="H57" s="297">
        <v>0</v>
      </c>
      <c r="I57" s="298">
        <v>2224</v>
      </c>
    </row>
    <row r="58" spans="1:9" ht="11.25">
      <c r="A58" s="328" t="s">
        <v>480</v>
      </c>
      <c r="B58" s="315" t="s">
        <v>395</v>
      </c>
      <c r="C58" s="295" t="s">
        <v>473</v>
      </c>
      <c r="D58" s="300" t="s">
        <v>424</v>
      </c>
      <c r="E58" s="296">
        <v>0</v>
      </c>
      <c r="F58" s="296">
        <v>0</v>
      </c>
      <c r="G58" s="296">
        <v>120</v>
      </c>
      <c r="H58" s="297">
        <v>0</v>
      </c>
      <c r="I58" s="298">
        <v>120</v>
      </c>
    </row>
    <row r="59" spans="1:9" ht="36">
      <c r="A59" s="328" t="s">
        <v>483</v>
      </c>
      <c r="B59" s="303" t="s">
        <v>485</v>
      </c>
      <c r="C59" s="295" t="s">
        <v>478</v>
      </c>
      <c r="D59" s="300" t="s">
        <v>486</v>
      </c>
      <c r="E59" s="296">
        <v>0</v>
      </c>
      <c r="F59" s="296">
        <v>0</v>
      </c>
      <c r="G59" s="296">
        <v>110</v>
      </c>
      <c r="H59" s="297">
        <v>0</v>
      </c>
      <c r="I59" s="298">
        <v>110</v>
      </c>
    </row>
    <row r="60" spans="1:9" ht="36">
      <c r="A60" s="328" t="s">
        <v>484</v>
      </c>
      <c r="B60" s="303" t="s">
        <v>488</v>
      </c>
      <c r="C60" s="295" t="s">
        <v>482</v>
      </c>
      <c r="D60" s="300" t="s">
        <v>426</v>
      </c>
      <c r="E60" s="296">
        <v>0</v>
      </c>
      <c r="F60" s="296">
        <v>0</v>
      </c>
      <c r="G60" s="296">
        <v>6</v>
      </c>
      <c r="H60" s="297">
        <v>0</v>
      </c>
      <c r="I60" s="298">
        <v>6</v>
      </c>
    </row>
    <row r="61" spans="1:9" ht="12">
      <c r="A61" s="328" t="s">
        <v>487</v>
      </c>
      <c r="B61" s="303" t="s">
        <v>405</v>
      </c>
      <c r="C61" s="295" t="s">
        <v>486</v>
      </c>
      <c r="D61" s="300" t="s">
        <v>490</v>
      </c>
      <c r="E61" s="296">
        <v>0</v>
      </c>
      <c r="F61" s="296">
        <v>0</v>
      </c>
      <c r="G61" s="296">
        <v>4</v>
      </c>
      <c r="H61" s="297">
        <v>0</v>
      </c>
      <c r="I61" s="298">
        <v>4</v>
      </c>
    </row>
    <row r="62" spans="1:9" ht="11.25">
      <c r="A62" s="328" t="s">
        <v>489</v>
      </c>
      <c r="B62" s="315" t="s">
        <v>491</v>
      </c>
      <c r="C62" s="295" t="s">
        <v>490</v>
      </c>
      <c r="D62" s="300" t="s">
        <v>428</v>
      </c>
      <c r="E62" s="296">
        <v>0</v>
      </c>
      <c r="F62" s="296">
        <v>0</v>
      </c>
      <c r="G62" s="296">
        <v>2104</v>
      </c>
      <c r="H62" s="297">
        <v>0</v>
      </c>
      <c r="I62" s="298">
        <v>2104</v>
      </c>
    </row>
    <row r="63" spans="1:9" ht="12">
      <c r="A63" s="328" t="s">
        <v>337</v>
      </c>
      <c r="B63" s="303" t="s">
        <v>492</v>
      </c>
      <c r="C63" s="304" t="s">
        <v>493</v>
      </c>
      <c r="D63" s="300" t="s">
        <v>493</v>
      </c>
      <c r="E63" s="296">
        <v>0</v>
      </c>
      <c r="F63" s="296">
        <v>0</v>
      </c>
      <c r="G63" s="296">
        <v>2104</v>
      </c>
      <c r="H63" s="297">
        <v>0</v>
      </c>
      <c r="I63" s="298">
        <v>2104</v>
      </c>
    </row>
    <row r="64" spans="1:9" ht="12">
      <c r="A64" s="335" t="s">
        <v>337</v>
      </c>
      <c r="B64" s="336" t="s">
        <v>494</v>
      </c>
      <c r="C64" s="295" t="s">
        <v>495</v>
      </c>
      <c r="D64" s="300" t="s">
        <v>496</v>
      </c>
      <c r="E64" s="306">
        <v>0</v>
      </c>
      <c r="F64" s="306">
        <v>0</v>
      </c>
      <c r="G64" s="306">
        <v>0</v>
      </c>
      <c r="H64" s="307">
        <v>0</v>
      </c>
      <c r="I64" s="308">
        <v>0</v>
      </c>
    </row>
    <row r="65" spans="1:9" ht="38.25" hidden="1">
      <c r="A65" s="293" t="s">
        <v>337</v>
      </c>
      <c r="B65" s="309" t="s">
        <v>497</v>
      </c>
      <c r="C65" s="295" t="s">
        <v>498</v>
      </c>
      <c r="D65" s="300" t="s">
        <v>495</v>
      </c>
      <c r="E65" s="310">
        <v>0</v>
      </c>
      <c r="F65" s="311">
        <v>0</v>
      </c>
      <c r="G65" s="311">
        <v>22575</v>
      </c>
      <c r="H65" s="312">
        <v>0</v>
      </c>
      <c r="I65" s="313">
        <v>22575</v>
      </c>
    </row>
    <row r="66" spans="1:9" ht="11.25" hidden="1">
      <c r="A66" s="293" t="s">
        <v>337</v>
      </c>
      <c r="B66" s="314" t="s">
        <v>499</v>
      </c>
      <c r="C66" s="295" t="s">
        <v>500</v>
      </c>
      <c r="D66" s="300" t="s">
        <v>501</v>
      </c>
      <c r="E66" s="310">
        <v>0</v>
      </c>
      <c r="F66" s="311">
        <v>0</v>
      </c>
      <c r="G66" s="311">
        <v>22344</v>
      </c>
      <c r="H66" s="312">
        <v>0</v>
      </c>
      <c r="I66" s="313">
        <v>22344</v>
      </c>
    </row>
    <row r="67" spans="1:9" ht="11.25" hidden="1">
      <c r="A67" s="293" t="s">
        <v>337</v>
      </c>
      <c r="B67" s="315" t="s">
        <v>502</v>
      </c>
      <c r="C67" s="295" t="s">
        <v>503</v>
      </c>
      <c r="D67" s="300" t="s">
        <v>498</v>
      </c>
      <c r="E67" s="310">
        <v>0</v>
      </c>
      <c r="F67" s="311">
        <v>0</v>
      </c>
      <c r="G67" s="311">
        <v>6662</v>
      </c>
      <c r="H67" s="312">
        <v>0</v>
      </c>
      <c r="I67" s="313">
        <v>6662</v>
      </c>
    </row>
    <row r="68" spans="1:9" ht="22.5" hidden="1">
      <c r="A68" s="293" t="s">
        <v>337</v>
      </c>
      <c r="B68" s="315" t="s">
        <v>504</v>
      </c>
      <c r="C68" s="295" t="s">
        <v>505</v>
      </c>
      <c r="D68" s="300" t="s">
        <v>506</v>
      </c>
      <c r="E68" s="310">
        <v>0</v>
      </c>
      <c r="F68" s="311">
        <v>0</v>
      </c>
      <c r="G68" s="311">
        <v>2025</v>
      </c>
      <c r="H68" s="312">
        <v>0</v>
      </c>
      <c r="I68" s="313">
        <v>2025</v>
      </c>
    </row>
    <row r="69" spans="1:9" ht="33.75" hidden="1">
      <c r="A69" s="293" t="s">
        <v>337</v>
      </c>
      <c r="B69" s="315" t="s">
        <v>507</v>
      </c>
      <c r="C69" s="295" t="s">
        <v>508</v>
      </c>
      <c r="D69" s="300" t="s">
        <v>500</v>
      </c>
      <c r="E69" s="310">
        <v>0</v>
      </c>
      <c r="F69" s="311">
        <v>0</v>
      </c>
      <c r="G69" s="311">
        <v>9217</v>
      </c>
      <c r="H69" s="312">
        <v>0</v>
      </c>
      <c r="I69" s="313">
        <v>9217</v>
      </c>
    </row>
    <row r="70" spans="1:9" ht="22.5" hidden="1">
      <c r="A70" s="293" t="s">
        <v>337</v>
      </c>
      <c r="B70" s="315" t="s">
        <v>509</v>
      </c>
      <c r="C70" s="295" t="s">
        <v>510</v>
      </c>
      <c r="D70" s="300" t="s">
        <v>511</v>
      </c>
      <c r="E70" s="310">
        <v>0</v>
      </c>
      <c r="F70" s="311">
        <v>0</v>
      </c>
      <c r="G70" s="311">
        <v>199</v>
      </c>
      <c r="H70" s="312">
        <v>0</v>
      </c>
      <c r="I70" s="313">
        <v>199</v>
      </c>
    </row>
    <row r="71" spans="1:9" ht="11.25" hidden="1">
      <c r="A71" s="293" t="s">
        <v>337</v>
      </c>
      <c r="B71" s="315" t="s">
        <v>512</v>
      </c>
      <c r="C71" s="295" t="s">
        <v>513</v>
      </c>
      <c r="D71" s="300" t="s">
        <v>503</v>
      </c>
      <c r="E71" s="310">
        <v>0</v>
      </c>
      <c r="F71" s="311">
        <v>0</v>
      </c>
      <c r="G71" s="311">
        <v>3394</v>
      </c>
      <c r="H71" s="312">
        <v>0</v>
      </c>
      <c r="I71" s="313">
        <v>3394</v>
      </c>
    </row>
    <row r="72" spans="1:9" ht="24" hidden="1">
      <c r="A72" s="293" t="s">
        <v>337</v>
      </c>
      <c r="B72" s="303" t="s">
        <v>514</v>
      </c>
      <c r="C72" s="295" t="s">
        <v>515</v>
      </c>
      <c r="D72" s="300" t="s">
        <v>516</v>
      </c>
      <c r="E72" s="310">
        <v>0</v>
      </c>
      <c r="F72" s="311">
        <v>0</v>
      </c>
      <c r="G72" s="311">
        <v>15</v>
      </c>
      <c r="H72" s="312">
        <v>0</v>
      </c>
      <c r="I72" s="313">
        <v>15</v>
      </c>
    </row>
    <row r="73" spans="1:9" ht="11.25" hidden="1">
      <c r="A73" s="293" t="s">
        <v>337</v>
      </c>
      <c r="B73" s="315" t="s">
        <v>517</v>
      </c>
      <c r="C73" s="295" t="s">
        <v>518</v>
      </c>
      <c r="D73" s="300" t="s">
        <v>505</v>
      </c>
      <c r="E73" s="310">
        <v>0</v>
      </c>
      <c r="F73" s="311">
        <v>0</v>
      </c>
      <c r="G73" s="311">
        <v>699</v>
      </c>
      <c r="H73" s="312">
        <v>0</v>
      </c>
      <c r="I73" s="313">
        <v>699</v>
      </c>
    </row>
    <row r="74" spans="1:9" ht="22.5" hidden="1">
      <c r="A74" s="293" t="s">
        <v>337</v>
      </c>
      <c r="B74" s="315" t="s">
        <v>519</v>
      </c>
      <c r="C74" s="295" t="s">
        <v>520</v>
      </c>
      <c r="D74" s="300" t="s">
        <v>521</v>
      </c>
      <c r="E74" s="310">
        <v>0</v>
      </c>
      <c r="F74" s="311">
        <v>0</v>
      </c>
      <c r="G74" s="311">
        <v>1</v>
      </c>
      <c r="H74" s="312">
        <v>0</v>
      </c>
      <c r="I74" s="313">
        <v>1</v>
      </c>
    </row>
    <row r="75" spans="1:9" ht="11.25" hidden="1">
      <c r="A75" s="293" t="s">
        <v>337</v>
      </c>
      <c r="B75" s="315" t="s">
        <v>522</v>
      </c>
      <c r="C75" s="295" t="s">
        <v>523</v>
      </c>
      <c r="D75" s="300" t="s">
        <v>508</v>
      </c>
      <c r="E75" s="310">
        <v>0</v>
      </c>
      <c r="F75" s="311">
        <v>0</v>
      </c>
      <c r="G75" s="311">
        <v>147</v>
      </c>
      <c r="H75" s="312">
        <v>0</v>
      </c>
      <c r="I75" s="313">
        <v>147</v>
      </c>
    </row>
    <row r="76" spans="1:9" ht="22.5" hidden="1">
      <c r="A76" s="293" t="s">
        <v>337</v>
      </c>
      <c r="B76" s="314" t="s">
        <v>524</v>
      </c>
      <c r="C76" s="295" t="s">
        <v>525</v>
      </c>
      <c r="D76" s="300" t="s">
        <v>526</v>
      </c>
      <c r="E76" s="310">
        <v>0</v>
      </c>
      <c r="F76" s="311">
        <v>0</v>
      </c>
      <c r="G76" s="311">
        <v>231</v>
      </c>
      <c r="H76" s="312">
        <v>0</v>
      </c>
      <c r="I76" s="313">
        <v>231</v>
      </c>
    </row>
    <row r="77" spans="1:9" ht="22.5" hidden="1">
      <c r="A77" s="293" t="s">
        <v>337</v>
      </c>
      <c r="B77" s="315" t="s">
        <v>527</v>
      </c>
      <c r="C77" s="295" t="s">
        <v>528</v>
      </c>
      <c r="D77" s="300" t="s">
        <v>510</v>
      </c>
      <c r="E77" s="310">
        <v>0</v>
      </c>
      <c r="F77" s="311">
        <v>0</v>
      </c>
      <c r="G77" s="311">
        <v>231</v>
      </c>
      <c r="H77" s="312">
        <v>0</v>
      </c>
      <c r="I77" s="313">
        <v>231</v>
      </c>
    </row>
    <row r="78" spans="1:9" ht="24" hidden="1">
      <c r="A78" s="293" t="s">
        <v>337</v>
      </c>
      <c r="B78" s="303" t="s">
        <v>529</v>
      </c>
      <c r="C78" s="295" t="s">
        <v>530</v>
      </c>
      <c r="D78" s="300" t="s">
        <v>531</v>
      </c>
      <c r="E78" s="310">
        <v>0</v>
      </c>
      <c r="F78" s="311">
        <v>0</v>
      </c>
      <c r="G78" s="311">
        <v>300</v>
      </c>
      <c r="H78" s="312">
        <v>0</v>
      </c>
      <c r="I78" s="313">
        <v>300</v>
      </c>
    </row>
    <row r="79" spans="1:9" ht="36" hidden="1">
      <c r="A79" s="293" t="s">
        <v>337</v>
      </c>
      <c r="B79" s="303" t="s">
        <v>532</v>
      </c>
      <c r="C79" s="295" t="s">
        <v>533</v>
      </c>
      <c r="D79" s="300" t="s">
        <v>513</v>
      </c>
      <c r="E79" s="310">
        <v>0</v>
      </c>
      <c r="F79" s="311">
        <v>0</v>
      </c>
      <c r="G79" s="311">
        <v>-69</v>
      </c>
      <c r="H79" s="312">
        <v>0</v>
      </c>
      <c r="I79" s="313">
        <v>-69</v>
      </c>
    </row>
    <row r="80" spans="1:9" ht="22.5" hidden="1">
      <c r="A80" s="293" t="s">
        <v>337</v>
      </c>
      <c r="B80" s="315" t="s">
        <v>534</v>
      </c>
      <c r="C80" s="295" t="s">
        <v>535</v>
      </c>
      <c r="D80" s="300" t="s">
        <v>536</v>
      </c>
      <c r="E80" s="310">
        <v>0</v>
      </c>
      <c r="F80" s="311">
        <v>0</v>
      </c>
      <c r="G80" s="311">
        <v>0</v>
      </c>
      <c r="H80" s="312">
        <v>0</v>
      </c>
      <c r="I80" s="313">
        <v>0</v>
      </c>
    </row>
    <row r="81" spans="1:9" ht="24" hidden="1">
      <c r="A81" s="293" t="s">
        <v>337</v>
      </c>
      <c r="B81" s="303" t="s">
        <v>537</v>
      </c>
      <c r="C81" s="295">
        <v>90</v>
      </c>
      <c r="D81" s="300" t="s">
        <v>515</v>
      </c>
      <c r="E81" s="310">
        <v>0</v>
      </c>
      <c r="F81" s="311">
        <v>0</v>
      </c>
      <c r="G81" s="311">
        <v>0</v>
      </c>
      <c r="H81" s="312">
        <v>0</v>
      </c>
      <c r="I81" s="313">
        <v>0</v>
      </c>
    </row>
    <row r="82" spans="1:9" ht="24" hidden="1">
      <c r="A82" s="317"/>
      <c r="B82" s="303" t="s">
        <v>538</v>
      </c>
      <c r="C82" s="295" t="s">
        <v>539</v>
      </c>
      <c r="D82" s="300" t="s">
        <v>540</v>
      </c>
      <c r="E82" s="310">
        <v>0</v>
      </c>
      <c r="F82" s="311">
        <v>0</v>
      </c>
      <c r="G82" s="311">
        <v>0</v>
      </c>
      <c r="H82" s="312">
        <v>0</v>
      </c>
      <c r="I82" s="313">
        <v>0</v>
      </c>
    </row>
    <row r="83" spans="1:9" ht="22.5" hidden="1">
      <c r="A83" s="293" t="s">
        <v>337</v>
      </c>
      <c r="B83" s="314" t="s">
        <v>541</v>
      </c>
      <c r="C83" s="295" t="s">
        <v>542</v>
      </c>
      <c r="D83" s="300" t="s">
        <v>518</v>
      </c>
      <c r="E83" s="310">
        <v>0</v>
      </c>
      <c r="F83" s="311">
        <v>0</v>
      </c>
      <c r="G83" s="311">
        <v>2862</v>
      </c>
      <c r="H83" s="312">
        <v>0</v>
      </c>
      <c r="I83" s="313">
        <v>2862</v>
      </c>
    </row>
    <row r="84" spans="1:9" ht="11.25" hidden="1">
      <c r="A84" s="293" t="s">
        <v>337</v>
      </c>
      <c r="B84" s="314" t="s">
        <v>543</v>
      </c>
      <c r="C84" s="295" t="s">
        <v>544</v>
      </c>
      <c r="D84" s="300" t="s">
        <v>545</v>
      </c>
      <c r="E84" s="310">
        <v>0</v>
      </c>
      <c r="F84" s="311">
        <v>0</v>
      </c>
      <c r="G84" s="311">
        <v>-2862</v>
      </c>
      <c r="H84" s="312">
        <v>0</v>
      </c>
      <c r="I84" s="313">
        <v>-2862</v>
      </c>
    </row>
    <row r="85" spans="1:9" ht="11.25" hidden="1">
      <c r="A85" s="293" t="s">
        <v>337</v>
      </c>
      <c r="B85" s="315" t="s">
        <v>547</v>
      </c>
      <c r="C85" s="295" t="s">
        <v>548</v>
      </c>
      <c r="D85" s="300" t="s">
        <v>520</v>
      </c>
      <c r="E85" s="310">
        <v>0</v>
      </c>
      <c r="F85" s="311">
        <v>0</v>
      </c>
      <c r="G85" s="311">
        <v>-2862</v>
      </c>
      <c r="H85" s="312">
        <v>0</v>
      </c>
      <c r="I85" s="313">
        <v>-2862</v>
      </c>
    </row>
    <row r="86" spans="1:9" ht="22.5" hidden="1">
      <c r="A86" s="295" t="s">
        <v>546</v>
      </c>
      <c r="B86" s="315" t="s">
        <v>67</v>
      </c>
      <c r="C86" s="295" t="s">
        <v>550</v>
      </c>
      <c r="D86" s="300" t="s">
        <v>551</v>
      </c>
      <c r="E86" s="310">
        <v>0</v>
      </c>
      <c r="F86" s="311">
        <v>0</v>
      </c>
      <c r="G86" s="311">
        <v>-97</v>
      </c>
      <c r="H86" s="312">
        <v>0</v>
      </c>
      <c r="I86" s="313">
        <v>-97</v>
      </c>
    </row>
    <row r="87" spans="1:9" ht="22.5" hidden="1">
      <c r="A87" s="295" t="s">
        <v>549</v>
      </c>
      <c r="B87" s="315" t="s">
        <v>553</v>
      </c>
      <c r="C87" s="295" t="s">
        <v>554</v>
      </c>
      <c r="D87" s="300" t="s">
        <v>523</v>
      </c>
      <c r="E87" s="310">
        <v>0</v>
      </c>
      <c r="F87" s="311">
        <v>0</v>
      </c>
      <c r="G87" s="311">
        <v>0</v>
      </c>
      <c r="H87" s="312">
        <v>0</v>
      </c>
      <c r="I87" s="313">
        <v>0</v>
      </c>
    </row>
    <row r="88" spans="1:9" ht="11.25" hidden="1">
      <c r="A88" s="295" t="s">
        <v>552</v>
      </c>
      <c r="B88" s="315" t="s">
        <v>556</v>
      </c>
      <c r="C88" s="295" t="s">
        <v>557</v>
      </c>
      <c r="D88" s="300" t="s">
        <v>558</v>
      </c>
      <c r="E88" s="310">
        <v>0</v>
      </c>
      <c r="F88" s="311">
        <v>0</v>
      </c>
      <c r="G88" s="311">
        <v>-97</v>
      </c>
      <c r="H88" s="312">
        <v>0</v>
      </c>
      <c r="I88" s="313">
        <v>-97</v>
      </c>
    </row>
    <row r="89" spans="1:9" ht="11.25" hidden="1">
      <c r="A89" s="295" t="s">
        <v>555</v>
      </c>
      <c r="B89" s="315" t="s">
        <v>559</v>
      </c>
      <c r="C89" s="295" t="s">
        <v>560</v>
      </c>
      <c r="D89" s="300" t="s">
        <v>525</v>
      </c>
      <c r="E89" s="310">
        <v>0</v>
      </c>
      <c r="F89" s="311">
        <v>0</v>
      </c>
      <c r="G89" s="311">
        <v>-2753</v>
      </c>
      <c r="H89" s="312">
        <v>0</v>
      </c>
      <c r="I89" s="313">
        <v>-2753</v>
      </c>
    </row>
    <row r="90" spans="1:9" ht="24" hidden="1">
      <c r="A90" s="295" t="s">
        <v>337</v>
      </c>
      <c r="B90" s="303" t="s">
        <v>561</v>
      </c>
      <c r="C90" s="295" t="s">
        <v>562</v>
      </c>
      <c r="D90" s="300" t="s">
        <v>563</v>
      </c>
      <c r="E90" s="310">
        <v>0</v>
      </c>
      <c r="F90" s="311">
        <v>0</v>
      </c>
      <c r="G90" s="311">
        <v>8977</v>
      </c>
      <c r="H90" s="312">
        <v>0</v>
      </c>
      <c r="I90" s="313">
        <v>8977</v>
      </c>
    </row>
    <row r="91" spans="1:9" ht="24" hidden="1">
      <c r="A91" s="295" t="s">
        <v>337</v>
      </c>
      <c r="B91" s="303" t="s">
        <v>565</v>
      </c>
      <c r="C91" s="295" t="s">
        <v>566</v>
      </c>
      <c r="D91" s="300" t="s">
        <v>528</v>
      </c>
      <c r="E91" s="310">
        <v>0</v>
      </c>
      <c r="F91" s="311">
        <v>0</v>
      </c>
      <c r="G91" s="311">
        <v>11729</v>
      </c>
      <c r="H91" s="312">
        <v>0</v>
      </c>
      <c r="I91" s="313">
        <v>11729</v>
      </c>
    </row>
    <row r="92" spans="1:9" ht="11.25" hidden="1">
      <c r="A92" s="295" t="s">
        <v>564</v>
      </c>
      <c r="B92" s="315" t="s">
        <v>75</v>
      </c>
      <c r="C92" s="295" t="s">
        <v>568</v>
      </c>
      <c r="D92" s="300" t="s">
        <v>569</v>
      </c>
      <c r="E92" s="310">
        <v>0</v>
      </c>
      <c r="F92" s="311">
        <v>0</v>
      </c>
      <c r="G92" s="311">
        <v>-21</v>
      </c>
      <c r="H92" s="312">
        <v>0</v>
      </c>
      <c r="I92" s="313">
        <v>-21</v>
      </c>
    </row>
    <row r="93" spans="1:9" ht="11.25" hidden="1">
      <c r="A93" s="295" t="s">
        <v>567</v>
      </c>
      <c r="B93" s="315" t="s">
        <v>77</v>
      </c>
      <c r="C93" s="295" t="s">
        <v>570</v>
      </c>
      <c r="D93" s="300" t="s">
        <v>530</v>
      </c>
      <c r="E93" s="310">
        <v>0</v>
      </c>
      <c r="F93" s="311">
        <v>0</v>
      </c>
      <c r="G93" s="311">
        <v>8</v>
      </c>
      <c r="H93" s="312">
        <v>0</v>
      </c>
      <c r="I93" s="313">
        <v>8</v>
      </c>
    </row>
    <row r="94" spans="1:9" ht="11.25" hidden="1">
      <c r="A94" s="295" t="s">
        <v>337</v>
      </c>
      <c r="B94" s="314" t="s">
        <v>572</v>
      </c>
      <c r="C94" s="295" t="s">
        <v>573</v>
      </c>
      <c r="D94" s="300" t="s">
        <v>574</v>
      </c>
      <c r="E94" s="310">
        <v>0</v>
      </c>
      <c r="F94" s="311">
        <v>0</v>
      </c>
      <c r="G94" s="311">
        <v>0</v>
      </c>
      <c r="H94" s="312">
        <v>0</v>
      </c>
      <c r="I94" s="313">
        <v>0</v>
      </c>
    </row>
    <row r="95" spans="1:9" ht="11.25" hidden="1">
      <c r="A95" s="295" t="s">
        <v>571</v>
      </c>
      <c r="B95" s="315" t="s">
        <v>575</v>
      </c>
      <c r="D95" s="318" t="s">
        <v>533</v>
      </c>
      <c r="E95" s="319">
        <v>0</v>
      </c>
      <c r="F95" s="320">
        <v>0</v>
      </c>
      <c r="G95" s="320">
        <v>0</v>
      </c>
      <c r="H95" s="321">
        <v>0</v>
      </c>
      <c r="I95" s="322">
        <v>0</v>
      </c>
    </row>
    <row r="98" spans="2:7" ht="11.25">
      <c r="B98" s="323" t="s">
        <v>576</v>
      </c>
      <c r="C98" s="324"/>
      <c r="D98" s="325"/>
      <c r="E98" s="325"/>
      <c r="G98" s="326" t="s">
        <v>577</v>
      </c>
    </row>
    <row r="99" spans="2:7" ht="11.25">
      <c r="B99" s="323"/>
      <c r="C99" s="324"/>
      <c r="D99" s="325"/>
      <c r="E99" s="325"/>
      <c r="G99" s="326"/>
    </row>
    <row r="100" ht="11.25">
      <c r="B100" s="323"/>
    </row>
    <row r="101" spans="2:7" ht="11.25">
      <c r="B101" s="323" t="s">
        <v>578</v>
      </c>
      <c r="C101" s="324"/>
      <c r="D101" s="325"/>
      <c r="E101" s="325"/>
      <c r="G101" s="327" t="s">
        <v>579</v>
      </c>
    </row>
    <row r="102" ht="11.25">
      <c r="B102" s="323"/>
    </row>
  </sheetData>
  <printOptions/>
  <pageMargins left="0.5511811023622047" right="0.15748031496062992" top="0.2362204724409449" bottom="0.98425196850393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2"/>
  <sheetViews>
    <sheetView showZeros="0" workbookViewId="0" topLeftCell="A1">
      <selection activeCell="G2" sqref="G2"/>
    </sheetView>
  </sheetViews>
  <sheetFormatPr defaultColWidth="9.33203125" defaultRowHeight="11.25"/>
  <cols>
    <col min="1" max="1" width="39.33203125" style="276" customWidth="1"/>
    <col min="2" max="2" width="6.5" style="275" hidden="1" customWidth="1"/>
    <col min="3" max="3" width="3.66015625" style="277" hidden="1" customWidth="1"/>
    <col min="4" max="6" width="11.83203125" style="277" customWidth="1"/>
    <col min="7" max="7" width="9" style="277" customWidth="1"/>
    <col min="8" max="8" width="10.83203125" style="277" customWidth="1"/>
    <col min="9" max="16384" width="9.33203125" style="277" customWidth="1"/>
  </cols>
  <sheetData>
    <row r="1" spans="7:8" ht="10.5">
      <c r="G1" s="278" t="s">
        <v>585</v>
      </c>
      <c r="H1" s="278"/>
    </row>
    <row r="3" spans="1:8" ht="28.5">
      <c r="A3" s="279" t="s">
        <v>586</v>
      </c>
      <c r="B3" s="280"/>
      <c r="C3" s="278"/>
      <c r="D3" s="278"/>
      <c r="E3" s="278"/>
      <c r="F3" s="278"/>
      <c r="G3" s="278"/>
      <c r="H3" s="278"/>
    </row>
    <row r="4" spans="1:7" ht="14.25">
      <c r="A4" s="279"/>
      <c r="B4" s="280"/>
      <c r="C4" s="278"/>
      <c r="D4" s="278"/>
      <c r="E4" s="278"/>
      <c r="F4" s="278"/>
      <c r="G4" s="278"/>
    </row>
    <row r="5" spans="1:7" ht="14.25">
      <c r="A5" s="279"/>
      <c r="B5" s="280"/>
      <c r="C5" s="278"/>
      <c r="D5" s="278"/>
      <c r="E5" s="278"/>
      <c r="F5" s="278"/>
      <c r="G5" s="278"/>
    </row>
    <row r="6" spans="6:8" ht="10.5">
      <c r="F6" s="281" t="s">
        <v>54</v>
      </c>
      <c r="G6" s="278"/>
      <c r="H6" s="278"/>
    </row>
    <row r="7" spans="1:8" ht="52.5">
      <c r="A7" s="283" t="s">
        <v>4</v>
      </c>
      <c r="B7" s="284" t="s">
        <v>323</v>
      </c>
      <c r="C7" s="285"/>
      <c r="D7" s="284" t="s">
        <v>324</v>
      </c>
      <c r="E7" s="284" t="s">
        <v>325</v>
      </c>
      <c r="F7" s="284" t="s">
        <v>7</v>
      </c>
      <c r="G7" s="284" t="s">
        <v>326</v>
      </c>
      <c r="H7" s="286" t="s">
        <v>132</v>
      </c>
    </row>
    <row r="8" spans="1:8" ht="10.5" hidden="1">
      <c r="A8" s="288"/>
      <c r="B8" s="287"/>
      <c r="C8" s="289"/>
      <c r="D8" s="290" t="s">
        <v>327</v>
      </c>
      <c r="E8" s="291"/>
      <c r="F8" s="291"/>
      <c r="G8" s="291"/>
      <c r="H8" s="292"/>
    </row>
    <row r="9" spans="1:8" ht="10.5" hidden="1">
      <c r="A9" s="288" t="s">
        <v>329</v>
      </c>
      <c r="B9" s="287" t="s">
        <v>330</v>
      </c>
      <c r="C9" s="290" t="s">
        <v>331</v>
      </c>
      <c r="D9" s="289" t="s">
        <v>332</v>
      </c>
      <c r="E9" s="291" t="s">
        <v>333</v>
      </c>
      <c r="F9" s="291" t="s">
        <v>334</v>
      </c>
      <c r="G9" s="291" t="s">
        <v>335</v>
      </c>
      <c r="H9" s="292" t="s">
        <v>336</v>
      </c>
    </row>
    <row r="10" spans="1:8" ht="12.75" hidden="1">
      <c r="A10" s="337" t="s">
        <v>338</v>
      </c>
      <c r="B10" s="329" t="s">
        <v>339</v>
      </c>
      <c r="C10" s="289" t="s">
        <v>340</v>
      </c>
      <c r="D10" s="330">
        <v>0</v>
      </c>
      <c r="E10" s="331">
        <v>0</v>
      </c>
      <c r="F10" s="331">
        <v>25437</v>
      </c>
      <c r="G10" s="332">
        <v>0</v>
      </c>
      <c r="H10" s="333">
        <v>25437</v>
      </c>
    </row>
    <row r="11" spans="1:8" ht="22.5" hidden="1">
      <c r="A11" s="299" t="s">
        <v>341</v>
      </c>
      <c r="B11" s="295" t="s">
        <v>342</v>
      </c>
      <c r="C11" s="300" t="s">
        <v>343</v>
      </c>
      <c r="D11" s="310">
        <v>0</v>
      </c>
      <c r="E11" s="311">
        <v>0</v>
      </c>
      <c r="F11" s="311">
        <v>16123</v>
      </c>
      <c r="G11" s="312">
        <v>0</v>
      </c>
      <c r="H11" s="313">
        <v>16123</v>
      </c>
    </row>
    <row r="12" spans="1:8" ht="11.25" hidden="1">
      <c r="A12" s="299" t="s">
        <v>344</v>
      </c>
      <c r="B12" s="295" t="s">
        <v>345</v>
      </c>
      <c r="C12" s="300" t="s">
        <v>346</v>
      </c>
      <c r="D12" s="310">
        <v>0</v>
      </c>
      <c r="E12" s="311">
        <v>0</v>
      </c>
      <c r="F12" s="311">
        <v>12544</v>
      </c>
      <c r="G12" s="312">
        <v>0</v>
      </c>
      <c r="H12" s="313">
        <v>12544</v>
      </c>
    </row>
    <row r="13" spans="1:8" ht="11.25" hidden="1">
      <c r="A13" s="301" t="s">
        <v>348</v>
      </c>
      <c r="B13" s="295" t="s">
        <v>349</v>
      </c>
      <c r="C13" s="300" t="s">
        <v>350</v>
      </c>
      <c r="D13" s="310">
        <v>0</v>
      </c>
      <c r="E13" s="311">
        <v>0</v>
      </c>
      <c r="F13" s="311">
        <v>11591</v>
      </c>
      <c r="G13" s="312">
        <v>0</v>
      </c>
      <c r="H13" s="313">
        <v>11591</v>
      </c>
    </row>
    <row r="14" spans="1:8" ht="11.25" hidden="1">
      <c r="A14" s="301" t="s">
        <v>352</v>
      </c>
      <c r="B14" s="295" t="s">
        <v>353</v>
      </c>
      <c r="C14" s="300" t="s">
        <v>354</v>
      </c>
      <c r="D14" s="310">
        <v>0</v>
      </c>
      <c r="E14" s="311">
        <v>0</v>
      </c>
      <c r="F14" s="311">
        <v>498</v>
      </c>
      <c r="G14" s="312">
        <v>0</v>
      </c>
      <c r="H14" s="313">
        <v>498</v>
      </c>
    </row>
    <row r="15" spans="1:8" ht="11.25" hidden="1">
      <c r="A15" s="301" t="s">
        <v>356</v>
      </c>
      <c r="B15" s="295" t="s">
        <v>357</v>
      </c>
      <c r="C15" s="300" t="s">
        <v>358</v>
      </c>
      <c r="D15" s="310">
        <v>0</v>
      </c>
      <c r="E15" s="311">
        <v>0</v>
      </c>
      <c r="F15" s="311">
        <v>198</v>
      </c>
      <c r="G15" s="312">
        <v>0</v>
      </c>
      <c r="H15" s="313">
        <v>198</v>
      </c>
    </row>
    <row r="16" spans="1:8" ht="22.5" hidden="1">
      <c r="A16" s="301" t="s">
        <v>360</v>
      </c>
      <c r="B16" s="295" t="s">
        <v>361</v>
      </c>
      <c r="C16" s="300" t="s">
        <v>362</v>
      </c>
      <c r="D16" s="310">
        <v>0</v>
      </c>
      <c r="E16" s="311">
        <v>0</v>
      </c>
      <c r="F16" s="311">
        <v>256</v>
      </c>
      <c r="G16" s="312">
        <v>0</v>
      </c>
      <c r="H16" s="313">
        <v>256</v>
      </c>
    </row>
    <row r="17" spans="1:8" ht="11.25" hidden="1">
      <c r="A17" s="299" t="s">
        <v>363</v>
      </c>
      <c r="B17" s="295" t="s">
        <v>364</v>
      </c>
      <c r="C17" s="300" t="s">
        <v>365</v>
      </c>
      <c r="D17" s="310">
        <v>0</v>
      </c>
      <c r="E17" s="311">
        <v>0</v>
      </c>
      <c r="F17" s="311">
        <v>3579</v>
      </c>
      <c r="G17" s="312">
        <v>0</v>
      </c>
      <c r="H17" s="313">
        <v>3579</v>
      </c>
    </row>
    <row r="18" spans="1:8" ht="22.5" hidden="1">
      <c r="A18" s="301" t="s">
        <v>367</v>
      </c>
      <c r="B18" s="295" t="s">
        <v>368</v>
      </c>
      <c r="C18" s="300" t="s">
        <v>369</v>
      </c>
      <c r="D18" s="310">
        <v>0</v>
      </c>
      <c r="E18" s="311">
        <v>0</v>
      </c>
      <c r="F18" s="311">
        <v>43</v>
      </c>
      <c r="G18" s="312">
        <v>0</v>
      </c>
      <c r="H18" s="313">
        <v>43</v>
      </c>
    </row>
    <row r="19" spans="1:8" ht="11.25" hidden="1">
      <c r="A19" s="301" t="s">
        <v>371</v>
      </c>
      <c r="B19" s="295" t="s">
        <v>372</v>
      </c>
      <c r="C19" s="300" t="s">
        <v>373</v>
      </c>
      <c r="D19" s="310">
        <v>0</v>
      </c>
      <c r="E19" s="311">
        <v>0</v>
      </c>
      <c r="F19" s="311">
        <v>315</v>
      </c>
      <c r="G19" s="312">
        <v>0</v>
      </c>
      <c r="H19" s="313">
        <v>315</v>
      </c>
    </row>
    <row r="20" spans="1:8" ht="22.5" hidden="1">
      <c r="A20" s="301" t="s">
        <v>375</v>
      </c>
      <c r="B20" s="295" t="s">
        <v>376</v>
      </c>
      <c r="C20" s="300" t="s">
        <v>357</v>
      </c>
      <c r="D20" s="310">
        <v>0</v>
      </c>
      <c r="E20" s="311">
        <v>0</v>
      </c>
      <c r="F20" s="311">
        <v>2286</v>
      </c>
      <c r="G20" s="312">
        <v>0</v>
      </c>
      <c r="H20" s="313">
        <v>2286</v>
      </c>
    </row>
    <row r="21" spans="1:8" ht="11.25" hidden="1">
      <c r="A21" s="301" t="s">
        <v>378</v>
      </c>
      <c r="B21" s="295" t="s">
        <v>379</v>
      </c>
      <c r="C21" s="300" t="s">
        <v>380</v>
      </c>
      <c r="D21" s="310">
        <v>0</v>
      </c>
      <c r="E21" s="311">
        <v>0</v>
      </c>
      <c r="F21" s="311">
        <v>16</v>
      </c>
      <c r="G21" s="312">
        <v>0</v>
      </c>
      <c r="H21" s="313">
        <v>16</v>
      </c>
    </row>
    <row r="22" spans="1:8" ht="11.25" hidden="1">
      <c r="A22" s="301" t="s">
        <v>382</v>
      </c>
      <c r="B22" s="295" t="s">
        <v>383</v>
      </c>
      <c r="C22" s="300" t="s">
        <v>361</v>
      </c>
      <c r="D22" s="310">
        <v>0</v>
      </c>
      <c r="E22" s="311">
        <v>0</v>
      </c>
      <c r="F22" s="311">
        <v>903</v>
      </c>
      <c r="G22" s="312">
        <v>0</v>
      </c>
      <c r="H22" s="313">
        <v>903</v>
      </c>
    </row>
    <row r="23" spans="1:8" ht="33.75" hidden="1">
      <c r="A23" s="301" t="s">
        <v>385</v>
      </c>
      <c r="B23" s="295" t="s">
        <v>386</v>
      </c>
      <c r="C23" s="300" t="s">
        <v>387</v>
      </c>
      <c r="D23" s="310">
        <v>0</v>
      </c>
      <c r="E23" s="311">
        <v>0</v>
      </c>
      <c r="F23" s="311">
        <v>16</v>
      </c>
      <c r="G23" s="312">
        <v>0</v>
      </c>
      <c r="H23" s="313">
        <v>16</v>
      </c>
    </row>
    <row r="24" spans="1:8" ht="11.25" hidden="1">
      <c r="A24" s="301" t="s">
        <v>389</v>
      </c>
      <c r="B24" s="295" t="s">
        <v>390</v>
      </c>
      <c r="C24" s="300" t="s">
        <v>364</v>
      </c>
      <c r="D24" s="310">
        <v>0</v>
      </c>
      <c r="E24" s="311">
        <v>0</v>
      </c>
      <c r="F24" s="311">
        <v>0</v>
      </c>
      <c r="G24" s="312">
        <v>0</v>
      </c>
      <c r="H24" s="313">
        <v>0</v>
      </c>
    </row>
    <row r="25" spans="1:8" ht="11.25" hidden="1">
      <c r="A25" s="299" t="s">
        <v>391</v>
      </c>
      <c r="B25" s="295" t="s">
        <v>392</v>
      </c>
      <c r="C25" s="300" t="s">
        <v>393</v>
      </c>
      <c r="D25" s="310">
        <v>0</v>
      </c>
      <c r="E25" s="311">
        <v>0</v>
      </c>
      <c r="F25" s="311">
        <v>9314</v>
      </c>
      <c r="G25" s="312">
        <v>0</v>
      </c>
      <c r="H25" s="313">
        <v>9314</v>
      </c>
    </row>
    <row r="26" spans="1:8" ht="11.25" hidden="1">
      <c r="A26" s="301" t="s">
        <v>395</v>
      </c>
      <c r="B26" s="295" t="s">
        <v>396</v>
      </c>
      <c r="C26" s="300" t="s">
        <v>368</v>
      </c>
      <c r="D26" s="310">
        <v>0</v>
      </c>
      <c r="E26" s="311">
        <v>0</v>
      </c>
      <c r="F26" s="311">
        <v>178</v>
      </c>
      <c r="G26" s="312">
        <v>0</v>
      </c>
      <c r="H26" s="313">
        <v>178</v>
      </c>
    </row>
    <row r="27" spans="1:8" ht="22.5" hidden="1">
      <c r="A27" s="301" t="s">
        <v>398</v>
      </c>
      <c r="B27" s="295" t="s">
        <v>399</v>
      </c>
      <c r="C27" s="300" t="s">
        <v>400</v>
      </c>
      <c r="D27" s="310">
        <v>0</v>
      </c>
      <c r="E27" s="311">
        <v>0</v>
      </c>
      <c r="F27" s="311">
        <v>130</v>
      </c>
      <c r="G27" s="312">
        <v>0</v>
      </c>
      <c r="H27" s="313">
        <v>130</v>
      </c>
    </row>
    <row r="28" spans="1:8" ht="33.75" hidden="1">
      <c r="A28" s="301" t="s">
        <v>402</v>
      </c>
      <c r="B28" s="295" t="s">
        <v>403</v>
      </c>
      <c r="C28" s="300" t="s">
        <v>372</v>
      </c>
      <c r="D28" s="310">
        <v>0</v>
      </c>
      <c r="E28" s="311">
        <v>0</v>
      </c>
      <c r="F28" s="311">
        <v>6</v>
      </c>
      <c r="G28" s="312">
        <v>0</v>
      </c>
      <c r="H28" s="313">
        <v>6</v>
      </c>
    </row>
    <row r="29" spans="1:8" ht="11.25" hidden="1">
      <c r="A29" s="301" t="s">
        <v>405</v>
      </c>
      <c r="B29" s="295" t="s">
        <v>406</v>
      </c>
      <c r="C29" s="300" t="s">
        <v>407</v>
      </c>
      <c r="D29" s="310">
        <v>0</v>
      </c>
      <c r="E29" s="311">
        <v>0</v>
      </c>
      <c r="F29" s="311">
        <v>42</v>
      </c>
      <c r="G29" s="312">
        <v>0</v>
      </c>
      <c r="H29" s="313">
        <v>42</v>
      </c>
    </row>
    <row r="30" spans="1:8" ht="11.25" hidden="1">
      <c r="A30" s="301" t="s">
        <v>409</v>
      </c>
      <c r="B30" s="295" t="s">
        <v>410</v>
      </c>
      <c r="C30" s="300" t="s">
        <v>376</v>
      </c>
      <c r="D30" s="310">
        <v>0</v>
      </c>
      <c r="E30" s="311">
        <v>0</v>
      </c>
      <c r="F30" s="311">
        <v>6773</v>
      </c>
      <c r="G30" s="312">
        <v>0</v>
      </c>
      <c r="H30" s="313">
        <v>6773</v>
      </c>
    </row>
    <row r="31" spans="1:8" ht="11.25" hidden="1">
      <c r="A31" s="301" t="s">
        <v>412</v>
      </c>
      <c r="B31" s="295" t="s">
        <v>413</v>
      </c>
      <c r="C31" s="300" t="s">
        <v>414</v>
      </c>
      <c r="D31" s="310">
        <v>0</v>
      </c>
      <c r="E31" s="311">
        <v>0</v>
      </c>
      <c r="F31" s="311">
        <v>0</v>
      </c>
      <c r="G31" s="312">
        <v>0</v>
      </c>
      <c r="H31" s="313">
        <v>0</v>
      </c>
    </row>
    <row r="32" spans="1:8" ht="11.25" hidden="1">
      <c r="A32" s="301" t="s">
        <v>419</v>
      </c>
      <c r="B32" s="295" t="s">
        <v>417</v>
      </c>
      <c r="C32" s="300" t="s">
        <v>379</v>
      </c>
      <c r="D32" s="310">
        <v>0</v>
      </c>
      <c r="E32" s="311">
        <v>0</v>
      </c>
      <c r="F32" s="311">
        <v>0</v>
      </c>
      <c r="G32" s="312">
        <v>0</v>
      </c>
      <c r="H32" s="313">
        <v>0</v>
      </c>
    </row>
    <row r="33" spans="1:8" ht="22.5" hidden="1">
      <c r="A33" s="301" t="s">
        <v>423</v>
      </c>
      <c r="B33" s="295" t="s">
        <v>420</v>
      </c>
      <c r="C33" s="300" t="s">
        <v>421</v>
      </c>
      <c r="D33" s="310">
        <v>0</v>
      </c>
      <c r="E33" s="311">
        <v>0</v>
      </c>
      <c r="F33" s="311">
        <v>6773</v>
      </c>
      <c r="G33" s="312">
        <v>0</v>
      </c>
      <c r="H33" s="313">
        <v>6773</v>
      </c>
    </row>
    <row r="34" spans="1:8" ht="11.25" hidden="1">
      <c r="A34" s="301" t="s">
        <v>412</v>
      </c>
      <c r="B34" s="295" t="s">
        <v>424</v>
      </c>
      <c r="C34" s="300" t="s">
        <v>383</v>
      </c>
      <c r="D34" s="310">
        <v>0</v>
      </c>
      <c r="E34" s="311">
        <v>0</v>
      </c>
      <c r="F34" s="311">
        <v>2364</v>
      </c>
      <c r="G34" s="312">
        <v>0</v>
      </c>
      <c r="H34" s="313">
        <v>2364</v>
      </c>
    </row>
    <row r="35" spans="1:8" ht="11.25" hidden="1">
      <c r="A35" s="301" t="s">
        <v>419</v>
      </c>
      <c r="B35" s="295" t="s">
        <v>426</v>
      </c>
      <c r="C35" s="300" t="s">
        <v>427</v>
      </c>
      <c r="D35" s="310">
        <v>0</v>
      </c>
      <c r="E35" s="311">
        <v>0</v>
      </c>
      <c r="F35" s="311">
        <v>2364</v>
      </c>
      <c r="G35" s="312">
        <v>0</v>
      </c>
      <c r="H35" s="313">
        <v>2364</v>
      </c>
    </row>
    <row r="36" spans="1:8" ht="24" hidden="1">
      <c r="A36" s="338" t="s">
        <v>429</v>
      </c>
      <c r="B36" s="295" t="s">
        <v>428</v>
      </c>
      <c r="C36" s="300" t="s">
        <v>386</v>
      </c>
      <c r="D36" s="310">
        <v>0</v>
      </c>
      <c r="E36" s="311">
        <v>0</v>
      </c>
      <c r="F36" s="311">
        <v>0</v>
      </c>
      <c r="G36" s="312">
        <v>0</v>
      </c>
      <c r="H36" s="313">
        <v>0</v>
      </c>
    </row>
    <row r="37" spans="1:8" ht="12.75" hidden="1">
      <c r="A37" s="337" t="s">
        <v>582</v>
      </c>
      <c r="B37" s="295" t="s">
        <v>430</v>
      </c>
      <c r="C37" s="300" t="s">
        <v>431</v>
      </c>
      <c r="D37" s="310">
        <v>0</v>
      </c>
      <c r="E37" s="311">
        <v>0</v>
      </c>
      <c r="F37" s="311">
        <v>0</v>
      </c>
      <c r="G37" s="312">
        <v>0</v>
      </c>
      <c r="H37" s="313">
        <v>0</v>
      </c>
    </row>
    <row r="38" spans="1:8" ht="11.25" hidden="1">
      <c r="A38" s="299" t="s">
        <v>583</v>
      </c>
      <c r="B38" s="295" t="s">
        <v>433</v>
      </c>
      <c r="C38" s="300" t="s">
        <v>390</v>
      </c>
      <c r="D38" s="310">
        <v>0</v>
      </c>
      <c r="E38" s="311">
        <v>0</v>
      </c>
      <c r="F38" s="311">
        <v>22575</v>
      </c>
      <c r="G38" s="312">
        <v>0</v>
      </c>
      <c r="H38" s="313">
        <v>22575</v>
      </c>
    </row>
    <row r="39" spans="1:8" ht="22.5" hidden="1">
      <c r="A39" s="301" t="s">
        <v>439</v>
      </c>
      <c r="B39" s="295" t="s">
        <v>436</v>
      </c>
      <c r="C39" s="300" t="s">
        <v>437</v>
      </c>
      <c r="D39" s="310">
        <v>0</v>
      </c>
      <c r="E39" s="311">
        <v>0</v>
      </c>
      <c r="F39" s="311">
        <v>20351</v>
      </c>
      <c r="G39" s="312">
        <v>0</v>
      </c>
      <c r="H39" s="313">
        <v>20351</v>
      </c>
    </row>
    <row r="40" spans="1:8" ht="11.25" hidden="1">
      <c r="A40" s="301" t="s">
        <v>442</v>
      </c>
      <c r="B40" s="295" t="s">
        <v>440</v>
      </c>
      <c r="C40" s="300" t="s">
        <v>392</v>
      </c>
      <c r="D40" s="310">
        <v>0</v>
      </c>
      <c r="E40" s="311">
        <v>0</v>
      </c>
      <c r="F40" s="311">
        <v>2495</v>
      </c>
      <c r="G40" s="312">
        <v>0</v>
      </c>
      <c r="H40" s="313">
        <v>2495</v>
      </c>
    </row>
    <row r="41" spans="1:8" ht="22.5" hidden="1">
      <c r="A41" s="301" t="s">
        <v>445</v>
      </c>
      <c r="B41" s="295" t="s">
        <v>373</v>
      </c>
      <c r="C41" s="300" t="s">
        <v>443</v>
      </c>
      <c r="D41" s="310">
        <v>0</v>
      </c>
      <c r="E41" s="311">
        <v>0</v>
      </c>
      <c r="F41" s="311">
        <v>20</v>
      </c>
      <c r="G41" s="312">
        <v>0</v>
      </c>
      <c r="H41" s="313">
        <v>20</v>
      </c>
    </row>
    <row r="42" spans="1:8" ht="11.25" hidden="1">
      <c r="A42" s="301" t="s">
        <v>447</v>
      </c>
      <c r="B42" s="295" t="s">
        <v>380</v>
      </c>
      <c r="C42" s="300" t="s">
        <v>396</v>
      </c>
      <c r="D42" s="310">
        <v>0</v>
      </c>
      <c r="E42" s="311">
        <v>0</v>
      </c>
      <c r="F42" s="311">
        <v>302</v>
      </c>
      <c r="G42" s="312">
        <v>0</v>
      </c>
      <c r="H42" s="313">
        <v>302</v>
      </c>
    </row>
    <row r="43" spans="1:8" ht="11.25" hidden="1">
      <c r="A43" s="301" t="s">
        <v>450</v>
      </c>
      <c r="B43" s="295" t="s">
        <v>387</v>
      </c>
      <c r="C43" s="300" t="s">
        <v>448</v>
      </c>
      <c r="D43" s="310">
        <v>0</v>
      </c>
      <c r="E43" s="311">
        <v>0</v>
      </c>
      <c r="F43" s="311">
        <v>11083</v>
      </c>
      <c r="G43" s="312">
        <v>0</v>
      </c>
      <c r="H43" s="313">
        <v>11083</v>
      </c>
    </row>
    <row r="44" spans="1:8" ht="22.5" hidden="1">
      <c r="A44" s="301" t="s">
        <v>452</v>
      </c>
      <c r="B44" s="295" t="s">
        <v>393</v>
      </c>
      <c r="C44" s="300" t="s">
        <v>399</v>
      </c>
      <c r="D44" s="310">
        <v>0</v>
      </c>
      <c r="E44" s="311">
        <v>0</v>
      </c>
      <c r="F44" s="311">
        <v>171</v>
      </c>
      <c r="G44" s="312">
        <v>0</v>
      </c>
      <c r="H44" s="313">
        <v>171</v>
      </c>
    </row>
    <row r="45" spans="1:8" ht="22.5" hidden="1">
      <c r="A45" s="301" t="s">
        <v>455</v>
      </c>
      <c r="B45" s="295" t="s">
        <v>400</v>
      </c>
      <c r="C45" s="300" t="s">
        <v>453</v>
      </c>
      <c r="D45" s="310">
        <v>0</v>
      </c>
      <c r="E45" s="311">
        <v>0</v>
      </c>
      <c r="F45" s="311">
        <v>1667</v>
      </c>
      <c r="G45" s="312">
        <v>0</v>
      </c>
      <c r="H45" s="313">
        <v>1667</v>
      </c>
    </row>
    <row r="46" spans="1:8" ht="22.5" hidden="1">
      <c r="A46" s="301" t="s">
        <v>457</v>
      </c>
      <c r="B46" s="295" t="s">
        <v>407</v>
      </c>
      <c r="C46" s="300" t="s">
        <v>403</v>
      </c>
      <c r="D46" s="310">
        <v>0</v>
      </c>
      <c r="E46" s="311">
        <v>0</v>
      </c>
      <c r="F46" s="311">
        <v>489</v>
      </c>
      <c r="G46" s="312">
        <v>0</v>
      </c>
      <c r="H46" s="313">
        <v>489</v>
      </c>
    </row>
    <row r="47" spans="1:8" ht="11.25" hidden="1">
      <c r="A47" s="301" t="s">
        <v>460</v>
      </c>
      <c r="B47" s="295" t="s">
        <v>414</v>
      </c>
      <c r="C47" s="300" t="s">
        <v>458</v>
      </c>
      <c r="D47" s="310">
        <v>0</v>
      </c>
      <c r="E47" s="311">
        <v>0</v>
      </c>
      <c r="F47" s="311">
        <v>2728</v>
      </c>
      <c r="G47" s="312">
        <v>0</v>
      </c>
      <c r="H47" s="313">
        <v>2728</v>
      </c>
    </row>
    <row r="48" spans="1:8" ht="22.5" hidden="1">
      <c r="A48" s="301" t="s">
        <v>462</v>
      </c>
      <c r="B48" s="295" t="s">
        <v>421</v>
      </c>
      <c r="C48" s="300" t="s">
        <v>406</v>
      </c>
      <c r="D48" s="310">
        <v>0</v>
      </c>
      <c r="E48" s="311">
        <v>0</v>
      </c>
      <c r="F48" s="311">
        <v>1065</v>
      </c>
      <c r="G48" s="312">
        <v>0</v>
      </c>
      <c r="H48" s="313">
        <v>1065</v>
      </c>
    </row>
    <row r="49" spans="1:8" ht="22.5" hidden="1">
      <c r="A49" s="301" t="s">
        <v>465</v>
      </c>
      <c r="B49" s="295" t="s">
        <v>427</v>
      </c>
      <c r="C49" s="300" t="s">
        <v>463</v>
      </c>
      <c r="D49" s="310">
        <v>0</v>
      </c>
      <c r="E49" s="311">
        <v>0</v>
      </c>
      <c r="F49" s="311">
        <v>225</v>
      </c>
      <c r="G49" s="312">
        <v>0</v>
      </c>
      <c r="H49" s="313">
        <v>225</v>
      </c>
    </row>
    <row r="50" spans="1:8" ht="33.75" hidden="1">
      <c r="A50" s="301" t="s">
        <v>467</v>
      </c>
      <c r="B50" s="295" t="s">
        <v>431</v>
      </c>
      <c r="C50" s="300" t="s">
        <v>410</v>
      </c>
      <c r="D50" s="310">
        <v>0</v>
      </c>
      <c r="E50" s="311">
        <v>0</v>
      </c>
      <c r="F50" s="311">
        <v>16</v>
      </c>
      <c r="G50" s="312">
        <v>0</v>
      </c>
      <c r="H50" s="313">
        <v>16</v>
      </c>
    </row>
    <row r="51" spans="1:8" ht="11.25" hidden="1">
      <c r="A51" s="301" t="s">
        <v>470</v>
      </c>
      <c r="B51" s="295" t="s">
        <v>437</v>
      </c>
      <c r="C51" s="300" t="s">
        <v>468</v>
      </c>
      <c r="D51" s="310">
        <v>0</v>
      </c>
      <c r="E51" s="311">
        <v>0</v>
      </c>
      <c r="F51" s="311">
        <v>0</v>
      </c>
      <c r="G51" s="312">
        <v>0</v>
      </c>
      <c r="H51" s="313">
        <v>0</v>
      </c>
    </row>
    <row r="52" spans="1:8" ht="11.25" hidden="1">
      <c r="A52" s="301" t="s">
        <v>472</v>
      </c>
      <c r="B52" s="295" t="s">
        <v>443</v>
      </c>
      <c r="C52" s="300" t="s">
        <v>413</v>
      </c>
      <c r="D52" s="310">
        <v>0</v>
      </c>
      <c r="E52" s="311">
        <v>0</v>
      </c>
      <c r="F52" s="311">
        <v>321</v>
      </c>
      <c r="G52" s="312">
        <v>0</v>
      </c>
      <c r="H52" s="313">
        <v>321</v>
      </c>
    </row>
    <row r="53" spans="1:8" ht="11.25" hidden="1">
      <c r="A53" s="301" t="s">
        <v>475</v>
      </c>
      <c r="B53" s="295" t="s">
        <v>448</v>
      </c>
      <c r="C53" s="300" t="s">
        <v>473</v>
      </c>
      <c r="D53" s="310">
        <v>0</v>
      </c>
      <c r="E53" s="311">
        <v>0</v>
      </c>
      <c r="F53" s="311">
        <v>39</v>
      </c>
      <c r="G53" s="312">
        <v>0</v>
      </c>
      <c r="H53" s="313">
        <v>39</v>
      </c>
    </row>
    <row r="54" spans="1:8" ht="11.25" hidden="1">
      <c r="A54" s="339" t="s">
        <v>477</v>
      </c>
      <c r="B54" s="295">
        <v>36</v>
      </c>
      <c r="C54" s="300" t="s">
        <v>417</v>
      </c>
      <c r="D54" s="310">
        <v>0</v>
      </c>
      <c r="E54" s="311">
        <v>0</v>
      </c>
      <c r="F54" s="311">
        <v>171</v>
      </c>
      <c r="G54" s="312">
        <v>0</v>
      </c>
      <c r="H54" s="313">
        <v>171</v>
      </c>
    </row>
    <row r="55" spans="1:8" ht="22.5" hidden="1">
      <c r="A55" s="301" t="s">
        <v>479</v>
      </c>
      <c r="B55" s="295" t="s">
        <v>458</v>
      </c>
      <c r="C55" s="300" t="s">
        <v>478</v>
      </c>
      <c r="D55" s="310">
        <v>0</v>
      </c>
      <c r="E55" s="311">
        <v>0</v>
      </c>
      <c r="F55" s="311">
        <v>5</v>
      </c>
      <c r="G55" s="312">
        <v>0</v>
      </c>
      <c r="H55" s="313">
        <v>5</v>
      </c>
    </row>
    <row r="56" spans="1:8" ht="11.25" hidden="1">
      <c r="A56" s="299" t="s">
        <v>584</v>
      </c>
      <c r="B56" s="295" t="s">
        <v>463</v>
      </c>
      <c r="C56" s="300" t="s">
        <v>420</v>
      </c>
      <c r="D56" s="310">
        <v>0</v>
      </c>
      <c r="E56" s="311">
        <v>0</v>
      </c>
      <c r="F56" s="311">
        <v>45</v>
      </c>
      <c r="G56" s="312">
        <v>0</v>
      </c>
      <c r="H56" s="313">
        <v>45</v>
      </c>
    </row>
    <row r="57" spans="1:8" ht="11.25" hidden="1">
      <c r="A57" s="301" t="s">
        <v>395</v>
      </c>
      <c r="B57" s="295" t="s">
        <v>468</v>
      </c>
      <c r="C57" s="300" t="s">
        <v>482</v>
      </c>
      <c r="D57" s="310">
        <v>0</v>
      </c>
      <c r="E57" s="311">
        <v>0</v>
      </c>
      <c r="F57" s="311">
        <v>2224</v>
      </c>
      <c r="G57" s="312">
        <v>0</v>
      </c>
      <c r="H57" s="313">
        <v>2224</v>
      </c>
    </row>
    <row r="58" spans="1:8" ht="24" hidden="1">
      <c r="A58" s="302" t="s">
        <v>485</v>
      </c>
      <c r="B58" s="295" t="s">
        <v>473</v>
      </c>
      <c r="C58" s="300" t="s">
        <v>424</v>
      </c>
      <c r="D58" s="310">
        <v>0</v>
      </c>
      <c r="E58" s="311">
        <v>0</v>
      </c>
      <c r="F58" s="311">
        <v>120</v>
      </c>
      <c r="G58" s="312">
        <v>0</v>
      </c>
      <c r="H58" s="313">
        <v>120</v>
      </c>
    </row>
    <row r="59" spans="1:8" ht="36" hidden="1">
      <c r="A59" s="302" t="s">
        <v>488</v>
      </c>
      <c r="B59" s="295" t="s">
        <v>478</v>
      </c>
      <c r="C59" s="300" t="s">
        <v>486</v>
      </c>
      <c r="D59" s="310">
        <v>0</v>
      </c>
      <c r="E59" s="311">
        <v>0</v>
      </c>
      <c r="F59" s="311">
        <v>110</v>
      </c>
      <c r="G59" s="312">
        <v>0</v>
      </c>
      <c r="H59" s="313">
        <v>110</v>
      </c>
    </row>
    <row r="60" spans="1:8" ht="12" hidden="1">
      <c r="A60" s="302" t="s">
        <v>405</v>
      </c>
      <c r="B60" s="295" t="s">
        <v>482</v>
      </c>
      <c r="C60" s="300" t="s">
        <v>426</v>
      </c>
      <c r="D60" s="310">
        <v>0</v>
      </c>
      <c r="E60" s="311">
        <v>0</v>
      </c>
      <c r="F60" s="311">
        <v>6</v>
      </c>
      <c r="G60" s="312">
        <v>0</v>
      </c>
      <c r="H60" s="313">
        <v>6</v>
      </c>
    </row>
    <row r="61" spans="1:8" ht="11.25" hidden="1">
      <c r="A61" s="301" t="s">
        <v>491</v>
      </c>
      <c r="B61" s="295" t="s">
        <v>486</v>
      </c>
      <c r="C61" s="300" t="s">
        <v>490</v>
      </c>
      <c r="D61" s="310">
        <v>0</v>
      </c>
      <c r="E61" s="311">
        <v>0</v>
      </c>
      <c r="F61" s="311">
        <v>4</v>
      </c>
      <c r="G61" s="312">
        <v>0</v>
      </c>
      <c r="H61" s="313">
        <v>4</v>
      </c>
    </row>
    <row r="62" spans="1:8" ht="12" hidden="1">
      <c r="A62" s="302" t="s">
        <v>492</v>
      </c>
      <c r="B62" s="295" t="s">
        <v>490</v>
      </c>
      <c r="C62" s="300" t="s">
        <v>428</v>
      </c>
      <c r="D62" s="310">
        <v>0</v>
      </c>
      <c r="E62" s="311">
        <v>0</v>
      </c>
      <c r="F62" s="311">
        <v>2104</v>
      </c>
      <c r="G62" s="312">
        <v>0</v>
      </c>
      <c r="H62" s="313">
        <v>2104</v>
      </c>
    </row>
    <row r="63" spans="1:8" ht="12" hidden="1">
      <c r="A63" s="302" t="s">
        <v>494</v>
      </c>
      <c r="B63" s="295" t="s">
        <v>493</v>
      </c>
      <c r="C63" s="300" t="s">
        <v>493</v>
      </c>
      <c r="D63" s="310">
        <v>0</v>
      </c>
      <c r="E63" s="311">
        <v>0</v>
      </c>
      <c r="F63" s="311">
        <v>2104</v>
      </c>
      <c r="G63" s="312">
        <v>0</v>
      </c>
      <c r="H63" s="313">
        <v>2104</v>
      </c>
    </row>
    <row r="64" spans="1:8" ht="12" hidden="1">
      <c r="A64" s="302"/>
      <c r="B64" s="295" t="s">
        <v>495</v>
      </c>
      <c r="C64" s="300" t="s">
        <v>496</v>
      </c>
      <c r="D64" s="310">
        <v>0</v>
      </c>
      <c r="E64" s="311">
        <v>0</v>
      </c>
      <c r="F64" s="311">
        <v>0</v>
      </c>
      <c r="G64" s="312">
        <v>0</v>
      </c>
      <c r="H64" s="313">
        <v>0</v>
      </c>
    </row>
    <row r="65" spans="1:8" ht="12.75">
      <c r="A65" s="337" t="s">
        <v>587</v>
      </c>
      <c r="B65" s="295" t="s">
        <v>498</v>
      </c>
      <c r="C65" s="300" t="s">
        <v>495</v>
      </c>
      <c r="D65" s="296">
        <v>0</v>
      </c>
      <c r="E65" s="296">
        <v>0</v>
      </c>
      <c r="F65" s="296">
        <v>22575</v>
      </c>
      <c r="G65" s="297">
        <v>0</v>
      </c>
      <c r="H65" s="298">
        <v>22575</v>
      </c>
    </row>
    <row r="66" spans="1:8" ht="11.25">
      <c r="A66" s="299" t="s">
        <v>499</v>
      </c>
      <c r="B66" s="295" t="s">
        <v>500</v>
      </c>
      <c r="C66" s="300" t="s">
        <v>501</v>
      </c>
      <c r="D66" s="296">
        <v>0</v>
      </c>
      <c r="E66" s="296">
        <v>0</v>
      </c>
      <c r="F66" s="296">
        <v>22344</v>
      </c>
      <c r="G66" s="297">
        <v>0</v>
      </c>
      <c r="H66" s="298">
        <v>22344</v>
      </c>
    </row>
    <row r="67" spans="1:8" ht="11.25">
      <c r="A67" s="301" t="s">
        <v>502</v>
      </c>
      <c r="B67" s="295" t="s">
        <v>503</v>
      </c>
      <c r="C67" s="300" t="s">
        <v>498</v>
      </c>
      <c r="D67" s="296">
        <v>0</v>
      </c>
      <c r="E67" s="296">
        <v>0</v>
      </c>
      <c r="F67" s="296">
        <v>6662</v>
      </c>
      <c r="G67" s="297">
        <v>0</v>
      </c>
      <c r="H67" s="298">
        <v>6662</v>
      </c>
    </row>
    <row r="68" spans="1:8" ht="22.5">
      <c r="A68" s="301" t="s">
        <v>504</v>
      </c>
      <c r="B68" s="295" t="s">
        <v>505</v>
      </c>
      <c r="C68" s="300" t="s">
        <v>506</v>
      </c>
      <c r="D68" s="296">
        <v>0</v>
      </c>
      <c r="E68" s="296">
        <v>0</v>
      </c>
      <c r="F68" s="296">
        <v>2025</v>
      </c>
      <c r="G68" s="297">
        <v>0</v>
      </c>
      <c r="H68" s="298">
        <v>2025</v>
      </c>
    </row>
    <row r="69" spans="1:8" ht="22.5">
      <c r="A69" s="301" t="s">
        <v>507</v>
      </c>
      <c r="B69" s="295" t="s">
        <v>508</v>
      </c>
      <c r="C69" s="300" t="s">
        <v>500</v>
      </c>
      <c r="D69" s="296">
        <v>0</v>
      </c>
      <c r="E69" s="296">
        <v>0</v>
      </c>
      <c r="F69" s="296">
        <v>9217</v>
      </c>
      <c r="G69" s="297">
        <v>0</v>
      </c>
      <c r="H69" s="298">
        <v>9217</v>
      </c>
    </row>
    <row r="70" spans="1:8" ht="22.5">
      <c r="A70" s="301" t="s">
        <v>509</v>
      </c>
      <c r="B70" s="295" t="s">
        <v>510</v>
      </c>
      <c r="C70" s="300" t="s">
        <v>511</v>
      </c>
      <c r="D70" s="296">
        <v>0</v>
      </c>
      <c r="E70" s="296">
        <v>0</v>
      </c>
      <c r="F70" s="296">
        <v>199</v>
      </c>
      <c r="G70" s="297">
        <v>0</v>
      </c>
      <c r="H70" s="298">
        <v>199</v>
      </c>
    </row>
    <row r="71" spans="1:8" ht="11.25">
      <c r="A71" s="301" t="s">
        <v>512</v>
      </c>
      <c r="B71" s="295" t="s">
        <v>513</v>
      </c>
      <c r="C71" s="300" t="s">
        <v>503</v>
      </c>
      <c r="D71" s="296">
        <v>0</v>
      </c>
      <c r="E71" s="296">
        <v>0</v>
      </c>
      <c r="F71" s="296">
        <v>3394</v>
      </c>
      <c r="G71" s="297">
        <v>0</v>
      </c>
      <c r="H71" s="298">
        <v>3394</v>
      </c>
    </row>
    <row r="72" spans="1:8" ht="24">
      <c r="A72" s="302" t="s">
        <v>514</v>
      </c>
      <c r="B72" s="295" t="s">
        <v>515</v>
      </c>
      <c r="C72" s="300" t="s">
        <v>516</v>
      </c>
      <c r="D72" s="296">
        <v>0</v>
      </c>
      <c r="E72" s="296">
        <v>0</v>
      </c>
      <c r="F72" s="296">
        <v>15</v>
      </c>
      <c r="G72" s="297">
        <v>0</v>
      </c>
      <c r="H72" s="298">
        <v>15</v>
      </c>
    </row>
    <row r="73" spans="1:8" ht="11.25">
      <c r="A73" s="301" t="s">
        <v>517</v>
      </c>
      <c r="B73" s="295" t="s">
        <v>518</v>
      </c>
      <c r="C73" s="300" t="s">
        <v>505</v>
      </c>
      <c r="D73" s="296">
        <v>0</v>
      </c>
      <c r="E73" s="296">
        <v>0</v>
      </c>
      <c r="F73" s="296">
        <v>699</v>
      </c>
      <c r="G73" s="297">
        <v>0</v>
      </c>
      <c r="H73" s="298">
        <v>699</v>
      </c>
    </row>
    <row r="74" spans="1:8" ht="22.5">
      <c r="A74" s="301" t="s">
        <v>519</v>
      </c>
      <c r="B74" s="295" t="s">
        <v>520</v>
      </c>
      <c r="C74" s="300" t="s">
        <v>521</v>
      </c>
      <c r="D74" s="296">
        <v>0</v>
      </c>
      <c r="E74" s="296">
        <v>0</v>
      </c>
      <c r="F74" s="296">
        <v>1</v>
      </c>
      <c r="G74" s="297">
        <v>0</v>
      </c>
      <c r="H74" s="298">
        <v>1</v>
      </c>
    </row>
    <row r="75" spans="1:8" ht="11.25">
      <c r="A75" s="301" t="s">
        <v>522</v>
      </c>
      <c r="B75" s="295" t="s">
        <v>523</v>
      </c>
      <c r="C75" s="300" t="s">
        <v>508</v>
      </c>
      <c r="D75" s="296">
        <v>0</v>
      </c>
      <c r="E75" s="296">
        <v>0</v>
      </c>
      <c r="F75" s="296">
        <v>147</v>
      </c>
      <c r="G75" s="297">
        <v>0</v>
      </c>
      <c r="H75" s="298">
        <v>147</v>
      </c>
    </row>
    <row r="76" spans="1:8" ht="11.25">
      <c r="A76" s="299" t="s">
        <v>524</v>
      </c>
      <c r="B76" s="295" t="s">
        <v>525</v>
      </c>
      <c r="C76" s="300" t="s">
        <v>526</v>
      </c>
      <c r="D76" s="296">
        <v>0</v>
      </c>
      <c r="E76" s="296">
        <v>0</v>
      </c>
      <c r="F76" s="296">
        <v>231</v>
      </c>
      <c r="G76" s="297">
        <v>0</v>
      </c>
      <c r="H76" s="298">
        <v>231</v>
      </c>
    </row>
    <row r="77" spans="1:8" ht="22.5">
      <c r="A77" s="301" t="s">
        <v>527</v>
      </c>
      <c r="B77" s="295" t="s">
        <v>528</v>
      </c>
      <c r="C77" s="300" t="s">
        <v>510</v>
      </c>
      <c r="D77" s="296">
        <v>0</v>
      </c>
      <c r="E77" s="296">
        <v>0</v>
      </c>
      <c r="F77" s="296">
        <v>231</v>
      </c>
      <c r="G77" s="297">
        <v>0</v>
      </c>
      <c r="H77" s="298">
        <v>231</v>
      </c>
    </row>
    <row r="78" spans="1:8" ht="24">
      <c r="A78" s="302" t="s">
        <v>529</v>
      </c>
      <c r="B78" s="295" t="s">
        <v>530</v>
      </c>
      <c r="C78" s="300" t="s">
        <v>531</v>
      </c>
      <c r="D78" s="296">
        <v>0</v>
      </c>
      <c r="E78" s="296">
        <v>0</v>
      </c>
      <c r="F78" s="296">
        <v>300</v>
      </c>
      <c r="G78" s="297">
        <v>0</v>
      </c>
      <c r="H78" s="298">
        <v>300</v>
      </c>
    </row>
    <row r="79" spans="1:8" ht="24">
      <c r="A79" s="302" t="s">
        <v>532</v>
      </c>
      <c r="B79" s="295" t="s">
        <v>533</v>
      </c>
      <c r="C79" s="300" t="s">
        <v>513</v>
      </c>
      <c r="D79" s="296">
        <v>0</v>
      </c>
      <c r="E79" s="296">
        <v>0</v>
      </c>
      <c r="F79" s="296">
        <v>-69</v>
      </c>
      <c r="G79" s="297">
        <v>0</v>
      </c>
      <c r="H79" s="298">
        <v>-69</v>
      </c>
    </row>
    <row r="80" spans="1:8" ht="22.5">
      <c r="A80" s="301" t="s">
        <v>534</v>
      </c>
      <c r="B80" s="295" t="s">
        <v>535</v>
      </c>
      <c r="C80" s="300" t="s">
        <v>536</v>
      </c>
      <c r="D80" s="296">
        <v>0</v>
      </c>
      <c r="E80" s="296">
        <v>0</v>
      </c>
      <c r="F80" s="296">
        <v>0</v>
      </c>
      <c r="G80" s="297">
        <v>0</v>
      </c>
      <c r="H80" s="298">
        <v>0</v>
      </c>
    </row>
    <row r="81" spans="1:8" ht="24">
      <c r="A81" s="302" t="s">
        <v>537</v>
      </c>
      <c r="B81" s="304">
        <v>90</v>
      </c>
      <c r="C81" s="300" t="s">
        <v>515</v>
      </c>
      <c r="D81" s="296">
        <v>0</v>
      </c>
      <c r="E81" s="296">
        <v>0</v>
      </c>
      <c r="F81" s="296">
        <v>0</v>
      </c>
      <c r="G81" s="297">
        <v>0</v>
      </c>
      <c r="H81" s="298">
        <v>0</v>
      </c>
    </row>
    <row r="82" spans="1:8" ht="24">
      <c r="A82" s="340" t="s">
        <v>538</v>
      </c>
      <c r="B82" s="295" t="s">
        <v>539</v>
      </c>
      <c r="C82" s="300" t="s">
        <v>540</v>
      </c>
      <c r="D82" s="306">
        <v>0</v>
      </c>
      <c r="E82" s="306">
        <v>0</v>
      </c>
      <c r="F82" s="306">
        <v>0</v>
      </c>
      <c r="G82" s="307">
        <v>0</v>
      </c>
      <c r="H82" s="308">
        <v>0</v>
      </c>
    </row>
    <row r="83" spans="1:8" ht="22.5" hidden="1">
      <c r="A83" s="314" t="s">
        <v>541</v>
      </c>
      <c r="B83" s="295" t="s">
        <v>542</v>
      </c>
      <c r="C83" s="300" t="s">
        <v>518</v>
      </c>
      <c r="D83" s="310">
        <v>0</v>
      </c>
      <c r="E83" s="311">
        <v>0</v>
      </c>
      <c r="F83" s="311">
        <v>2862</v>
      </c>
      <c r="G83" s="312">
        <v>0</v>
      </c>
      <c r="H83" s="313">
        <v>2862</v>
      </c>
    </row>
    <row r="84" spans="1:8" ht="11.25" hidden="1">
      <c r="A84" s="314" t="s">
        <v>543</v>
      </c>
      <c r="B84" s="295" t="s">
        <v>544</v>
      </c>
      <c r="C84" s="300" t="s">
        <v>545</v>
      </c>
      <c r="D84" s="310">
        <v>0</v>
      </c>
      <c r="E84" s="311">
        <v>0</v>
      </c>
      <c r="F84" s="311">
        <v>-2862</v>
      </c>
      <c r="G84" s="312">
        <v>0</v>
      </c>
      <c r="H84" s="313">
        <v>-2862</v>
      </c>
    </row>
    <row r="85" spans="1:8" ht="11.25" hidden="1">
      <c r="A85" s="315" t="s">
        <v>547</v>
      </c>
      <c r="B85" s="295" t="s">
        <v>548</v>
      </c>
      <c r="C85" s="300" t="s">
        <v>520</v>
      </c>
      <c r="D85" s="310">
        <v>0</v>
      </c>
      <c r="E85" s="311">
        <v>0</v>
      </c>
      <c r="F85" s="311">
        <v>-2862</v>
      </c>
      <c r="G85" s="312">
        <v>0</v>
      </c>
      <c r="H85" s="313">
        <v>-2862</v>
      </c>
    </row>
    <row r="86" spans="1:8" ht="11.25" hidden="1">
      <c r="A86" s="315" t="s">
        <v>67</v>
      </c>
      <c r="B86" s="295" t="s">
        <v>550</v>
      </c>
      <c r="C86" s="300" t="s">
        <v>551</v>
      </c>
      <c r="D86" s="310">
        <v>0</v>
      </c>
      <c r="E86" s="311">
        <v>0</v>
      </c>
      <c r="F86" s="311">
        <v>-97</v>
      </c>
      <c r="G86" s="312">
        <v>0</v>
      </c>
      <c r="H86" s="313">
        <v>-97</v>
      </c>
    </row>
    <row r="87" spans="1:8" ht="22.5" hidden="1">
      <c r="A87" s="315" t="s">
        <v>553</v>
      </c>
      <c r="B87" s="295" t="s">
        <v>554</v>
      </c>
      <c r="C87" s="300" t="s">
        <v>523</v>
      </c>
      <c r="D87" s="310">
        <v>0</v>
      </c>
      <c r="E87" s="311">
        <v>0</v>
      </c>
      <c r="F87" s="311">
        <v>0</v>
      </c>
      <c r="G87" s="312">
        <v>0</v>
      </c>
      <c r="H87" s="313">
        <v>0</v>
      </c>
    </row>
    <row r="88" spans="1:8" ht="11.25" hidden="1">
      <c r="A88" s="315" t="s">
        <v>556</v>
      </c>
      <c r="B88" s="295" t="s">
        <v>557</v>
      </c>
      <c r="C88" s="300" t="s">
        <v>558</v>
      </c>
      <c r="D88" s="310">
        <v>0</v>
      </c>
      <c r="E88" s="311">
        <v>0</v>
      </c>
      <c r="F88" s="311">
        <v>-97</v>
      </c>
      <c r="G88" s="312">
        <v>0</v>
      </c>
      <c r="H88" s="313">
        <v>-97</v>
      </c>
    </row>
    <row r="89" spans="1:8" ht="11.25" hidden="1">
      <c r="A89" s="315" t="s">
        <v>559</v>
      </c>
      <c r="B89" s="295" t="s">
        <v>560</v>
      </c>
      <c r="C89" s="300" t="s">
        <v>525</v>
      </c>
      <c r="D89" s="310">
        <v>0</v>
      </c>
      <c r="E89" s="311">
        <v>0</v>
      </c>
      <c r="F89" s="311">
        <v>-2753</v>
      </c>
      <c r="G89" s="312">
        <v>0</v>
      </c>
      <c r="H89" s="313">
        <v>-2753</v>
      </c>
    </row>
    <row r="90" spans="1:8" ht="24" hidden="1">
      <c r="A90" s="303" t="s">
        <v>561</v>
      </c>
      <c r="B90" s="295" t="s">
        <v>562</v>
      </c>
      <c r="C90" s="300" t="s">
        <v>563</v>
      </c>
      <c r="D90" s="310">
        <v>0</v>
      </c>
      <c r="E90" s="311">
        <v>0</v>
      </c>
      <c r="F90" s="311">
        <v>8977</v>
      </c>
      <c r="G90" s="312">
        <v>0</v>
      </c>
      <c r="H90" s="313">
        <v>8977</v>
      </c>
    </row>
    <row r="91" spans="1:8" ht="24" hidden="1">
      <c r="A91" s="303" t="s">
        <v>565</v>
      </c>
      <c r="B91" s="295" t="s">
        <v>566</v>
      </c>
      <c r="C91" s="300" t="s">
        <v>528</v>
      </c>
      <c r="D91" s="310">
        <v>0</v>
      </c>
      <c r="E91" s="311">
        <v>0</v>
      </c>
      <c r="F91" s="311">
        <v>11729</v>
      </c>
      <c r="G91" s="312">
        <v>0</v>
      </c>
      <c r="H91" s="313">
        <v>11729</v>
      </c>
    </row>
    <row r="92" spans="1:8" ht="11.25" hidden="1">
      <c r="A92" s="315" t="s">
        <v>75</v>
      </c>
      <c r="B92" s="295" t="s">
        <v>568</v>
      </c>
      <c r="C92" s="300" t="s">
        <v>569</v>
      </c>
      <c r="D92" s="310">
        <v>0</v>
      </c>
      <c r="E92" s="311">
        <v>0</v>
      </c>
      <c r="F92" s="311">
        <v>-21</v>
      </c>
      <c r="G92" s="312">
        <v>0</v>
      </c>
      <c r="H92" s="313">
        <v>-21</v>
      </c>
    </row>
    <row r="93" spans="1:8" ht="11.25" hidden="1">
      <c r="A93" s="315" t="s">
        <v>77</v>
      </c>
      <c r="B93" s="295" t="s">
        <v>570</v>
      </c>
      <c r="C93" s="300" t="s">
        <v>530</v>
      </c>
      <c r="D93" s="310">
        <v>0</v>
      </c>
      <c r="E93" s="311">
        <v>0</v>
      </c>
      <c r="F93" s="311">
        <v>8</v>
      </c>
      <c r="G93" s="312">
        <v>0</v>
      </c>
      <c r="H93" s="313">
        <v>8</v>
      </c>
    </row>
    <row r="94" spans="1:8" ht="11.25" hidden="1">
      <c r="A94" s="314" t="s">
        <v>572</v>
      </c>
      <c r="B94" s="295" t="s">
        <v>573</v>
      </c>
      <c r="C94" s="300" t="s">
        <v>574</v>
      </c>
      <c r="D94" s="310">
        <v>0</v>
      </c>
      <c r="E94" s="311">
        <v>0</v>
      </c>
      <c r="F94" s="311">
        <v>0</v>
      </c>
      <c r="G94" s="312">
        <v>0</v>
      </c>
      <c r="H94" s="313">
        <v>0</v>
      </c>
    </row>
    <row r="95" spans="1:8" ht="11.25" hidden="1">
      <c r="A95" s="315" t="s">
        <v>575</v>
      </c>
      <c r="C95" s="318" t="s">
        <v>533</v>
      </c>
      <c r="D95" s="319">
        <v>0</v>
      </c>
      <c r="E95" s="320">
        <v>0</v>
      </c>
      <c r="F95" s="320">
        <v>0</v>
      </c>
      <c r="G95" s="321">
        <v>0</v>
      </c>
      <c r="H95" s="322">
        <v>0</v>
      </c>
    </row>
    <row r="98" spans="1:6" ht="11.25">
      <c r="A98" s="323" t="s">
        <v>576</v>
      </c>
      <c r="B98" s="324"/>
      <c r="C98" s="325"/>
      <c r="D98" s="325"/>
      <c r="E98" s="326" t="s">
        <v>577</v>
      </c>
      <c r="F98" s="325"/>
    </row>
    <row r="99" spans="1:6" ht="11.25">
      <c r="A99" s="323"/>
      <c r="B99" s="324"/>
      <c r="C99" s="325"/>
      <c r="D99" s="325"/>
      <c r="E99" s="326"/>
      <c r="F99" s="325"/>
    </row>
    <row r="100" ht="11.25">
      <c r="A100" s="323"/>
    </row>
    <row r="101" spans="1:6" ht="11.25">
      <c r="A101" s="323" t="s">
        <v>578</v>
      </c>
      <c r="B101" s="324"/>
      <c r="C101" s="325"/>
      <c r="D101" s="325"/>
      <c r="E101" s="327" t="s">
        <v>579</v>
      </c>
      <c r="F101" s="278"/>
    </row>
    <row r="102" ht="11.25">
      <c r="A102" s="323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showZeros="0" workbookViewId="0" topLeftCell="A1">
      <selection activeCell="G2" sqref="G2"/>
    </sheetView>
  </sheetViews>
  <sheetFormatPr defaultColWidth="9.33203125" defaultRowHeight="11.25"/>
  <cols>
    <col min="1" max="1" width="43.5" style="277" customWidth="1"/>
    <col min="2" max="2" width="1.5" style="341" hidden="1" customWidth="1"/>
    <col min="3" max="3" width="1.83203125" style="277" hidden="1" customWidth="1"/>
    <col min="4" max="6" width="11.83203125" style="277" customWidth="1"/>
    <col min="7" max="7" width="9" style="277" customWidth="1"/>
    <col min="8" max="8" width="10.83203125" style="277" customWidth="1"/>
    <col min="9" max="16384" width="9.33203125" style="277" customWidth="1"/>
  </cols>
  <sheetData>
    <row r="1" spans="7:8" ht="10.5">
      <c r="G1" s="278" t="s">
        <v>588</v>
      </c>
      <c r="H1" s="278"/>
    </row>
    <row r="3" spans="1:8" ht="28.5">
      <c r="A3" s="279" t="s">
        <v>589</v>
      </c>
      <c r="B3" s="278"/>
      <c r="C3" s="280"/>
      <c r="D3" s="278"/>
      <c r="E3" s="278"/>
      <c r="F3" s="278"/>
      <c r="G3" s="278"/>
      <c r="H3" s="278"/>
    </row>
    <row r="4" spans="1:8" ht="14.25">
      <c r="A4" s="279"/>
      <c r="B4" s="278"/>
      <c r="C4" s="280"/>
      <c r="D4" s="278"/>
      <c r="E4" s="278"/>
      <c r="F4" s="278"/>
      <c r="G4" s="278"/>
      <c r="H4" s="278"/>
    </row>
    <row r="5" spans="1:8" ht="14.25">
      <c r="A5" s="275"/>
      <c r="B5" s="279"/>
      <c r="C5" s="280"/>
      <c r="D5" s="278"/>
      <c r="E5" s="278"/>
      <c r="F5" s="278"/>
      <c r="G5" s="278"/>
      <c r="H5" s="278"/>
    </row>
    <row r="6" spans="1:9" ht="10.5">
      <c r="A6" s="275"/>
      <c r="B6" s="276"/>
      <c r="C6" s="275"/>
      <c r="F6" s="325"/>
      <c r="G6" s="342" t="s">
        <v>54</v>
      </c>
      <c r="H6" s="325"/>
      <c r="I6" s="278"/>
    </row>
    <row r="7" spans="1:8" s="347" customFormat="1" ht="43.5" customHeight="1">
      <c r="A7" s="343" t="s">
        <v>4</v>
      </c>
      <c r="B7" s="344" t="s">
        <v>323</v>
      </c>
      <c r="C7" s="345"/>
      <c r="D7" s="345" t="s">
        <v>324</v>
      </c>
      <c r="E7" s="345" t="s">
        <v>325</v>
      </c>
      <c r="F7" s="345" t="s">
        <v>7</v>
      </c>
      <c r="G7" s="345" t="s">
        <v>326</v>
      </c>
      <c r="H7" s="346" t="s">
        <v>132</v>
      </c>
    </row>
    <row r="8" spans="1:8" ht="6.75" customHeight="1" hidden="1">
      <c r="A8" s="348" t="s">
        <v>329</v>
      </c>
      <c r="B8" s="349" t="s">
        <v>330</v>
      </c>
      <c r="C8" s="289"/>
      <c r="D8" s="290" t="s">
        <v>327</v>
      </c>
      <c r="E8" s="291"/>
      <c r="F8" s="291"/>
      <c r="G8" s="291"/>
      <c r="H8" s="292"/>
    </row>
    <row r="9" spans="1:8" ht="6" customHeight="1" hidden="1">
      <c r="A9" s="348"/>
      <c r="B9" s="349"/>
      <c r="C9" s="290" t="s">
        <v>331</v>
      </c>
      <c r="D9" s="289" t="s">
        <v>332</v>
      </c>
      <c r="E9" s="291" t="s">
        <v>333</v>
      </c>
      <c r="F9" s="291" t="s">
        <v>334</v>
      </c>
      <c r="G9" s="291" t="s">
        <v>335</v>
      </c>
      <c r="H9" s="292" t="s">
        <v>336</v>
      </c>
    </row>
    <row r="10" spans="1:8" ht="12.75">
      <c r="A10" s="350" t="s">
        <v>590</v>
      </c>
      <c r="B10" s="351" t="s">
        <v>339</v>
      </c>
      <c r="C10" s="289" t="s">
        <v>340</v>
      </c>
      <c r="D10" s="296">
        <v>0</v>
      </c>
      <c r="E10" s="296">
        <v>0</v>
      </c>
      <c r="F10" s="296">
        <v>2438</v>
      </c>
      <c r="G10" s="297">
        <v>0</v>
      </c>
      <c r="H10" s="298">
        <v>2438</v>
      </c>
    </row>
    <row r="11" spans="1:8" ht="22.5">
      <c r="A11" s="352" t="s">
        <v>591</v>
      </c>
      <c r="B11" s="349" t="s">
        <v>342</v>
      </c>
      <c r="C11" s="300" t="s">
        <v>343</v>
      </c>
      <c r="D11" s="296">
        <v>0</v>
      </c>
      <c r="E11" s="296">
        <v>0</v>
      </c>
      <c r="F11" s="296">
        <v>2227</v>
      </c>
      <c r="G11" s="297">
        <v>0</v>
      </c>
      <c r="H11" s="298">
        <v>2227</v>
      </c>
    </row>
    <row r="12" spans="1:8" ht="12">
      <c r="A12" s="353" t="s">
        <v>592</v>
      </c>
      <c r="B12" s="349" t="s">
        <v>345</v>
      </c>
      <c r="C12" s="300" t="s">
        <v>346</v>
      </c>
      <c r="D12" s="296">
        <v>0</v>
      </c>
      <c r="E12" s="296">
        <v>0</v>
      </c>
      <c r="F12" s="296">
        <v>435</v>
      </c>
      <c r="G12" s="297">
        <v>0</v>
      </c>
      <c r="H12" s="298">
        <v>435</v>
      </c>
    </row>
    <row r="13" spans="1:8" ht="12">
      <c r="A13" s="353" t="s">
        <v>593</v>
      </c>
      <c r="B13" s="349" t="s">
        <v>349</v>
      </c>
      <c r="C13" s="300" t="s">
        <v>350</v>
      </c>
      <c r="D13" s="296">
        <v>0</v>
      </c>
      <c r="E13" s="296">
        <v>0</v>
      </c>
      <c r="F13" s="296">
        <v>113</v>
      </c>
      <c r="G13" s="297">
        <v>0</v>
      </c>
      <c r="H13" s="298">
        <v>113</v>
      </c>
    </row>
    <row r="14" spans="1:8" ht="12">
      <c r="A14" s="353" t="s">
        <v>594</v>
      </c>
      <c r="B14" s="349" t="s">
        <v>353</v>
      </c>
      <c r="C14" s="300" t="s">
        <v>354</v>
      </c>
      <c r="D14" s="296">
        <v>0</v>
      </c>
      <c r="E14" s="296">
        <v>0</v>
      </c>
      <c r="F14" s="296">
        <v>1068</v>
      </c>
      <c r="G14" s="297">
        <v>0</v>
      </c>
      <c r="H14" s="298">
        <v>1068</v>
      </c>
    </row>
    <row r="15" spans="1:8" ht="12">
      <c r="A15" s="353" t="s">
        <v>595</v>
      </c>
      <c r="B15" s="349" t="s">
        <v>357</v>
      </c>
      <c r="C15" s="300" t="s">
        <v>358</v>
      </c>
      <c r="D15" s="296">
        <v>0</v>
      </c>
      <c r="E15" s="296">
        <v>0</v>
      </c>
      <c r="F15" s="296">
        <v>611</v>
      </c>
      <c r="G15" s="297">
        <v>0</v>
      </c>
      <c r="H15" s="298">
        <v>611</v>
      </c>
    </row>
    <row r="16" spans="1:8" ht="11.25">
      <c r="A16" s="352" t="s">
        <v>596</v>
      </c>
      <c r="B16" s="349" t="s">
        <v>361</v>
      </c>
      <c r="C16" s="300" t="s">
        <v>362</v>
      </c>
      <c r="D16" s="296">
        <v>0</v>
      </c>
      <c r="E16" s="296">
        <v>0</v>
      </c>
      <c r="F16" s="296">
        <v>211</v>
      </c>
      <c r="G16" s="297">
        <v>0</v>
      </c>
      <c r="H16" s="298">
        <v>211</v>
      </c>
    </row>
    <row r="17" spans="1:8" ht="25.5">
      <c r="A17" s="350" t="s">
        <v>597</v>
      </c>
      <c r="B17" s="349" t="s">
        <v>430</v>
      </c>
      <c r="C17" s="300" t="s">
        <v>365</v>
      </c>
      <c r="D17" s="296">
        <v>0</v>
      </c>
      <c r="E17" s="296">
        <v>0</v>
      </c>
      <c r="F17" s="296">
        <v>1626</v>
      </c>
      <c r="G17" s="297">
        <v>0</v>
      </c>
      <c r="H17" s="298">
        <v>1626</v>
      </c>
    </row>
    <row r="18" spans="1:8" ht="22.5">
      <c r="A18" s="352" t="s">
        <v>598</v>
      </c>
      <c r="B18" s="349" t="s">
        <v>433</v>
      </c>
      <c r="C18" s="300" t="s">
        <v>369</v>
      </c>
      <c r="D18" s="296">
        <v>0</v>
      </c>
      <c r="E18" s="296">
        <v>0</v>
      </c>
      <c r="F18" s="296">
        <v>1460</v>
      </c>
      <c r="G18" s="297">
        <v>0</v>
      </c>
      <c r="H18" s="298">
        <v>1460</v>
      </c>
    </row>
    <row r="19" spans="1:8" ht="12">
      <c r="A19" s="353" t="s">
        <v>592</v>
      </c>
      <c r="B19" s="349" t="s">
        <v>436</v>
      </c>
      <c r="C19" s="300" t="s">
        <v>373</v>
      </c>
      <c r="D19" s="296">
        <v>0</v>
      </c>
      <c r="E19" s="296">
        <v>0</v>
      </c>
      <c r="F19" s="296">
        <v>332</v>
      </c>
      <c r="G19" s="297">
        <v>0</v>
      </c>
      <c r="H19" s="298">
        <v>332</v>
      </c>
    </row>
    <row r="20" spans="1:8" ht="12">
      <c r="A20" s="353" t="s">
        <v>593</v>
      </c>
      <c r="B20" s="349" t="s">
        <v>440</v>
      </c>
      <c r="C20" s="300" t="s">
        <v>357</v>
      </c>
      <c r="D20" s="296">
        <v>0</v>
      </c>
      <c r="E20" s="296">
        <v>0</v>
      </c>
      <c r="F20" s="296">
        <v>64</v>
      </c>
      <c r="G20" s="297">
        <v>0</v>
      </c>
      <c r="H20" s="298">
        <v>64</v>
      </c>
    </row>
    <row r="21" spans="1:8" ht="12">
      <c r="A21" s="353" t="s">
        <v>594</v>
      </c>
      <c r="B21" s="349" t="s">
        <v>373</v>
      </c>
      <c r="C21" s="300" t="s">
        <v>380</v>
      </c>
      <c r="D21" s="296">
        <v>0</v>
      </c>
      <c r="E21" s="296">
        <v>0</v>
      </c>
      <c r="F21" s="296">
        <v>537</v>
      </c>
      <c r="G21" s="297">
        <v>0</v>
      </c>
      <c r="H21" s="298">
        <v>537</v>
      </c>
    </row>
    <row r="22" spans="1:8" ht="12">
      <c r="A22" s="353" t="s">
        <v>599</v>
      </c>
      <c r="B22" s="349" t="s">
        <v>380</v>
      </c>
      <c r="C22" s="300" t="s">
        <v>361</v>
      </c>
      <c r="D22" s="296">
        <v>0</v>
      </c>
      <c r="E22" s="296">
        <v>0</v>
      </c>
      <c r="F22" s="296">
        <v>527</v>
      </c>
      <c r="G22" s="297">
        <v>0</v>
      </c>
      <c r="H22" s="298">
        <v>527</v>
      </c>
    </row>
    <row r="23" spans="1:8" ht="22.5">
      <c r="A23" s="354" t="s">
        <v>600</v>
      </c>
      <c r="B23" s="355" t="s">
        <v>387</v>
      </c>
      <c r="C23" s="300" t="s">
        <v>387</v>
      </c>
      <c r="D23" s="306">
        <v>0</v>
      </c>
      <c r="E23" s="306">
        <v>0</v>
      </c>
      <c r="F23" s="306">
        <v>166</v>
      </c>
      <c r="G23" s="307">
        <v>0</v>
      </c>
      <c r="H23" s="308">
        <v>166</v>
      </c>
    </row>
    <row r="24" spans="1:8" ht="25.5" hidden="1">
      <c r="A24" s="356" t="s">
        <v>601</v>
      </c>
      <c r="B24" s="341" t="s">
        <v>393</v>
      </c>
      <c r="C24" s="300" t="s">
        <v>364</v>
      </c>
      <c r="D24" s="310">
        <v>0</v>
      </c>
      <c r="E24" s="311">
        <v>0</v>
      </c>
      <c r="F24" s="311">
        <v>1626</v>
      </c>
      <c r="G24" s="312">
        <v>0</v>
      </c>
      <c r="H24" s="313">
        <v>1626</v>
      </c>
    </row>
    <row r="25" spans="1:8" ht="11.25" hidden="1">
      <c r="A25" s="357" t="s">
        <v>499</v>
      </c>
      <c r="B25" s="341" t="s">
        <v>400</v>
      </c>
      <c r="C25" s="300" t="s">
        <v>393</v>
      </c>
      <c r="D25" s="310">
        <v>0</v>
      </c>
      <c r="E25" s="311">
        <v>0</v>
      </c>
      <c r="F25" s="311">
        <v>1601</v>
      </c>
      <c r="G25" s="312">
        <v>0</v>
      </c>
      <c r="H25" s="313">
        <v>1601</v>
      </c>
    </row>
    <row r="26" spans="1:8" ht="11.25" hidden="1">
      <c r="A26" s="358" t="s">
        <v>502</v>
      </c>
      <c r="B26" s="341" t="s">
        <v>407</v>
      </c>
      <c r="C26" s="300" t="s">
        <v>368</v>
      </c>
      <c r="D26" s="310">
        <v>0</v>
      </c>
      <c r="E26" s="311">
        <v>0</v>
      </c>
      <c r="F26" s="311">
        <v>82</v>
      </c>
      <c r="G26" s="312">
        <v>0</v>
      </c>
      <c r="H26" s="313">
        <v>82</v>
      </c>
    </row>
    <row r="27" spans="1:8" ht="22.5" hidden="1">
      <c r="A27" s="358" t="s">
        <v>504</v>
      </c>
      <c r="B27" s="341" t="s">
        <v>414</v>
      </c>
      <c r="C27" s="300" t="s">
        <v>400</v>
      </c>
      <c r="D27" s="310">
        <v>0</v>
      </c>
      <c r="E27" s="311">
        <v>0</v>
      </c>
      <c r="F27" s="311">
        <v>26</v>
      </c>
      <c r="G27" s="312">
        <v>0</v>
      </c>
      <c r="H27" s="313">
        <v>26</v>
      </c>
    </row>
    <row r="28" spans="1:8" ht="22.5" hidden="1">
      <c r="A28" s="358" t="s">
        <v>507</v>
      </c>
      <c r="B28" s="341" t="s">
        <v>421</v>
      </c>
      <c r="C28" s="300" t="s">
        <v>372</v>
      </c>
      <c r="D28" s="310">
        <v>0</v>
      </c>
      <c r="E28" s="311">
        <v>0</v>
      </c>
      <c r="F28" s="311">
        <v>1091</v>
      </c>
      <c r="G28" s="312">
        <v>0</v>
      </c>
      <c r="H28" s="313">
        <v>1091</v>
      </c>
    </row>
    <row r="29" spans="1:8" ht="22.5" hidden="1">
      <c r="A29" s="358" t="s">
        <v>509</v>
      </c>
      <c r="B29" s="341" t="s">
        <v>427</v>
      </c>
      <c r="C29" s="300" t="s">
        <v>407</v>
      </c>
      <c r="D29" s="310">
        <v>0</v>
      </c>
      <c r="E29" s="311">
        <v>0</v>
      </c>
      <c r="F29" s="311">
        <v>8</v>
      </c>
      <c r="G29" s="312">
        <v>0</v>
      </c>
      <c r="H29" s="313">
        <v>8</v>
      </c>
    </row>
    <row r="30" spans="1:8" ht="11.25" hidden="1">
      <c r="A30" s="358" t="s">
        <v>512</v>
      </c>
      <c r="B30" s="341" t="s">
        <v>431</v>
      </c>
      <c r="C30" s="300" t="s">
        <v>376</v>
      </c>
      <c r="D30" s="310">
        <v>0</v>
      </c>
      <c r="E30" s="311">
        <v>0</v>
      </c>
      <c r="F30" s="311">
        <v>307</v>
      </c>
      <c r="G30" s="312">
        <v>0</v>
      </c>
      <c r="H30" s="313">
        <v>307</v>
      </c>
    </row>
    <row r="31" spans="1:8" ht="24" hidden="1">
      <c r="A31" s="359" t="s">
        <v>514</v>
      </c>
      <c r="B31" s="341" t="s">
        <v>437</v>
      </c>
      <c r="C31" s="300" t="s">
        <v>414</v>
      </c>
      <c r="D31" s="310">
        <v>0</v>
      </c>
      <c r="E31" s="311">
        <v>0</v>
      </c>
      <c r="F31" s="311">
        <v>1</v>
      </c>
      <c r="G31" s="312">
        <v>0</v>
      </c>
      <c r="H31" s="313">
        <v>1</v>
      </c>
    </row>
    <row r="32" spans="1:8" ht="11.25" hidden="1">
      <c r="A32" s="358" t="s">
        <v>517</v>
      </c>
      <c r="B32" s="341" t="s">
        <v>443</v>
      </c>
      <c r="C32" s="300" t="s">
        <v>379</v>
      </c>
      <c r="D32" s="310">
        <v>0</v>
      </c>
      <c r="E32" s="311">
        <v>0</v>
      </c>
      <c r="F32" s="311">
        <v>67</v>
      </c>
      <c r="G32" s="312">
        <v>0</v>
      </c>
      <c r="H32" s="313">
        <v>67</v>
      </c>
    </row>
    <row r="33" spans="1:8" ht="11.25" hidden="1">
      <c r="A33" s="358" t="s">
        <v>519</v>
      </c>
      <c r="B33" s="341" t="s">
        <v>448</v>
      </c>
      <c r="C33" s="300" t="s">
        <v>421</v>
      </c>
      <c r="D33" s="310">
        <v>0</v>
      </c>
      <c r="E33" s="311">
        <v>0</v>
      </c>
      <c r="F33" s="311">
        <v>0</v>
      </c>
      <c r="G33" s="312">
        <v>0</v>
      </c>
      <c r="H33" s="313">
        <v>0</v>
      </c>
    </row>
    <row r="34" spans="1:8" ht="11.25" hidden="1">
      <c r="A34" s="358" t="s">
        <v>522</v>
      </c>
      <c r="B34" s="341" t="s">
        <v>453</v>
      </c>
      <c r="C34" s="300" t="s">
        <v>383</v>
      </c>
      <c r="D34" s="310">
        <v>0</v>
      </c>
      <c r="E34" s="311">
        <v>0</v>
      </c>
      <c r="F34" s="311">
        <v>20</v>
      </c>
      <c r="G34" s="312">
        <v>0</v>
      </c>
      <c r="H34" s="313">
        <v>20</v>
      </c>
    </row>
    <row r="35" spans="1:8" ht="11.25" hidden="1">
      <c r="A35" s="357" t="s">
        <v>524</v>
      </c>
      <c r="B35" s="341" t="s">
        <v>458</v>
      </c>
      <c r="C35" s="300" t="s">
        <v>427</v>
      </c>
      <c r="D35" s="310">
        <v>0</v>
      </c>
      <c r="E35" s="311">
        <v>0</v>
      </c>
      <c r="F35" s="311">
        <v>25</v>
      </c>
      <c r="G35" s="312">
        <v>0</v>
      </c>
      <c r="H35" s="313">
        <v>25</v>
      </c>
    </row>
    <row r="36" spans="1:8" ht="22.5" hidden="1">
      <c r="A36" s="358" t="s">
        <v>527</v>
      </c>
      <c r="B36" s="341" t="s">
        <v>463</v>
      </c>
      <c r="C36" s="300" t="s">
        <v>386</v>
      </c>
      <c r="D36" s="310">
        <v>0</v>
      </c>
      <c r="E36" s="311">
        <v>0</v>
      </c>
      <c r="F36" s="311">
        <v>25</v>
      </c>
      <c r="G36" s="312">
        <v>0</v>
      </c>
      <c r="H36" s="313">
        <v>25</v>
      </c>
    </row>
    <row r="37" spans="1:8" ht="24" hidden="1">
      <c r="A37" s="359" t="s">
        <v>529</v>
      </c>
      <c r="B37" s="341" t="s">
        <v>468</v>
      </c>
      <c r="C37" s="300" t="s">
        <v>431</v>
      </c>
      <c r="D37" s="310">
        <v>0</v>
      </c>
      <c r="E37" s="311">
        <v>0</v>
      </c>
      <c r="F37" s="311">
        <v>42</v>
      </c>
      <c r="G37" s="312">
        <v>0</v>
      </c>
      <c r="H37" s="313">
        <v>42</v>
      </c>
    </row>
    <row r="38" spans="1:8" ht="24" hidden="1">
      <c r="A38" s="359" t="s">
        <v>602</v>
      </c>
      <c r="B38" s="341" t="s">
        <v>473</v>
      </c>
      <c r="C38" s="300" t="s">
        <v>390</v>
      </c>
      <c r="D38" s="310">
        <v>0</v>
      </c>
      <c r="E38" s="311">
        <v>0</v>
      </c>
      <c r="F38" s="311">
        <v>-17</v>
      </c>
      <c r="G38" s="312">
        <v>0</v>
      </c>
      <c r="H38" s="313">
        <v>-17</v>
      </c>
    </row>
    <row r="39" spans="1:8" ht="22.5" hidden="1">
      <c r="A39" s="358" t="s">
        <v>534</v>
      </c>
      <c r="B39" s="341" t="s">
        <v>478</v>
      </c>
      <c r="C39" s="300" t="s">
        <v>437</v>
      </c>
      <c r="D39" s="310">
        <v>0</v>
      </c>
      <c r="E39" s="311">
        <v>0</v>
      </c>
      <c r="F39" s="311">
        <v>0</v>
      </c>
      <c r="G39" s="312">
        <v>0</v>
      </c>
      <c r="H39" s="313">
        <v>0</v>
      </c>
    </row>
    <row r="40" spans="1:8" ht="24" hidden="1">
      <c r="A40" s="359" t="s">
        <v>537</v>
      </c>
      <c r="B40" s="341" t="s">
        <v>482</v>
      </c>
      <c r="C40" s="300" t="s">
        <v>392</v>
      </c>
      <c r="D40" s="310">
        <v>0</v>
      </c>
      <c r="E40" s="311">
        <v>0</v>
      </c>
      <c r="F40" s="311">
        <v>0</v>
      </c>
      <c r="G40" s="312">
        <v>0</v>
      </c>
      <c r="H40" s="313">
        <v>0</v>
      </c>
    </row>
    <row r="41" spans="1:8" ht="24" hidden="1">
      <c r="A41" s="359" t="s">
        <v>603</v>
      </c>
      <c r="B41" s="341" t="s">
        <v>486</v>
      </c>
      <c r="C41" s="300" t="s">
        <v>443</v>
      </c>
      <c r="D41" s="310">
        <v>0</v>
      </c>
      <c r="E41" s="311">
        <v>0</v>
      </c>
      <c r="F41" s="311">
        <v>0</v>
      </c>
      <c r="G41" s="312">
        <v>0</v>
      </c>
      <c r="H41" s="313">
        <v>0</v>
      </c>
    </row>
    <row r="42" spans="1:8" ht="25.5" hidden="1">
      <c r="A42" s="356" t="s">
        <v>604</v>
      </c>
      <c r="B42" s="341" t="s">
        <v>490</v>
      </c>
      <c r="C42" s="300" t="s">
        <v>396</v>
      </c>
      <c r="D42" s="310">
        <v>0</v>
      </c>
      <c r="E42" s="311">
        <v>0</v>
      </c>
      <c r="F42" s="311">
        <v>812</v>
      </c>
      <c r="G42" s="312">
        <v>0</v>
      </c>
      <c r="H42" s="313">
        <v>812</v>
      </c>
    </row>
    <row r="43" spans="1:8" ht="12.75" hidden="1">
      <c r="A43" s="356" t="s">
        <v>605</v>
      </c>
      <c r="B43" s="341" t="s">
        <v>493</v>
      </c>
      <c r="C43" s="300" t="s">
        <v>448</v>
      </c>
      <c r="D43" s="310">
        <v>0</v>
      </c>
      <c r="E43" s="311">
        <v>0</v>
      </c>
      <c r="F43" s="311">
        <v>-812</v>
      </c>
      <c r="G43" s="312">
        <v>0</v>
      </c>
      <c r="H43" s="313">
        <v>-812</v>
      </c>
    </row>
    <row r="44" spans="1:8" ht="11.25" hidden="1">
      <c r="A44" s="357" t="s">
        <v>66</v>
      </c>
      <c r="B44" s="341" t="s">
        <v>495</v>
      </c>
      <c r="C44" s="300" t="s">
        <v>399</v>
      </c>
      <c r="D44" s="310">
        <v>0</v>
      </c>
      <c r="E44" s="311">
        <v>0</v>
      </c>
      <c r="F44" s="311">
        <v>-812</v>
      </c>
      <c r="G44" s="312">
        <v>0</v>
      </c>
      <c r="H44" s="313">
        <v>-812</v>
      </c>
    </row>
    <row r="45" spans="1:8" ht="11.25" hidden="1">
      <c r="A45" s="358" t="s">
        <v>67</v>
      </c>
      <c r="B45" s="341" t="s">
        <v>498</v>
      </c>
      <c r="C45" s="300" t="s">
        <v>453</v>
      </c>
      <c r="D45" s="310">
        <v>0</v>
      </c>
      <c r="E45" s="311">
        <v>0</v>
      </c>
      <c r="F45" s="311">
        <v>-70</v>
      </c>
      <c r="G45" s="312">
        <v>0</v>
      </c>
      <c r="H45" s="313">
        <v>-70</v>
      </c>
    </row>
    <row r="46" spans="1:8" ht="22.5" hidden="1">
      <c r="A46" s="358" t="s">
        <v>553</v>
      </c>
      <c r="B46" s="341" t="s">
        <v>500</v>
      </c>
      <c r="C46" s="300" t="s">
        <v>403</v>
      </c>
      <c r="D46" s="310">
        <v>0</v>
      </c>
      <c r="E46" s="311">
        <v>0</v>
      </c>
      <c r="F46" s="311">
        <v>-70</v>
      </c>
      <c r="G46" s="312">
        <v>0</v>
      </c>
      <c r="H46" s="313">
        <v>-70</v>
      </c>
    </row>
    <row r="47" spans="1:8" ht="11.25" hidden="1">
      <c r="A47" s="358" t="s">
        <v>556</v>
      </c>
      <c r="B47" s="341" t="s">
        <v>503</v>
      </c>
      <c r="C47" s="300" t="s">
        <v>458</v>
      </c>
      <c r="D47" s="310">
        <v>0</v>
      </c>
      <c r="E47" s="311">
        <v>0</v>
      </c>
      <c r="F47" s="311">
        <v>0</v>
      </c>
      <c r="G47" s="312">
        <v>0</v>
      </c>
      <c r="H47" s="313">
        <v>0</v>
      </c>
    </row>
    <row r="48" spans="1:8" ht="11.25" hidden="1">
      <c r="A48" s="358" t="s">
        <v>559</v>
      </c>
      <c r="B48" s="341" t="s">
        <v>505</v>
      </c>
      <c r="C48" s="300" t="s">
        <v>406</v>
      </c>
      <c r="D48" s="310">
        <v>0</v>
      </c>
      <c r="E48" s="311">
        <v>0</v>
      </c>
      <c r="F48" s="311">
        <v>-743</v>
      </c>
      <c r="G48" s="312">
        <v>0</v>
      </c>
      <c r="H48" s="313">
        <v>-743</v>
      </c>
    </row>
    <row r="49" spans="1:8" ht="12" hidden="1">
      <c r="A49" s="359" t="s">
        <v>606</v>
      </c>
      <c r="B49" s="341" t="s">
        <v>510</v>
      </c>
      <c r="C49" s="300" t="s">
        <v>463</v>
      </c>
      <c r="D49" s="310">
        <v>0</v>
      </c>
      <c r="E49" s="311">
        <v>0</v>
      </c>
      <c r="F49" s="311">
        <v>6397</v>
      </c>
      <c r="G49" s="312">
        <v>0</v>
      </c>
      <c r="H49" s="313">
        <v>6397</v>
      </c>
    </row>
    <row r="50" spans="1:8" ht="12" hidden="1">
      <c r="A50" s="359" t="s">
        <v>607</v>
      </c>
      <c r="B50" s="341" t="s">
        <v>513</v>
      </c>
      <c r="C50" s="300" t="s">
        <v>410</v>
      </c>
      <c r="D50" s="310">
        <v>0</v>
      </c>
      <c r="E50" s="311">
        <v>0</v>
      </c>
      <c r="F50" s="311">
        <v>7140</v>
      </c>
      <c r="G50" s="312">
        <v>0</v>
      </c>
      <c r="H50" s="313">
        <v>7140</v>
      </c>
    </row>
    <row r="51" spans="1:8" ht="11.25" hidden="1">
      <c r="A51" s="358" t="s">
        <v>75</v>
      </c>
      <c r="B51" s="341" t="s">
        <v>515</v>
      </c>
      <c r="C51" s="300" t="s">
        <v>468</v>
      </c>
      <c r="D51" s="310">
        <v>0</v>
      </c>
      <c r="E51" s="311">
        <v>0</v>
      </c>
      <c r="F51" s="311">
        <v>1</v>
      </c>
      <c r="G51" s="312">
        <v>0</v>
      </c>
      <c r="H51" s="313">
        <v>1</v>
      </c>
    </row>
    <row r="52" spans="1:8" ht="11.25" hidden="1">
      <c r="A52" s="358" t="s">
        <v>77</v>
      </c>
      <c r="B52" s="341" t="s">
        <v>518</v>
      </c>
      <c r="C52" s="300" t="s">
        <v>413</v>
      </c>
      <c r="D52" s="310">
        <v>0</v>
      </c>
      <c r="E52" s="311">
        <v>0</v>
      </c>
      <c r="F52" s="311">
        <v>0</v>
      </c>
      <c r="G52" s="312">
        <v>0</v>
      </c>
      <c r="H52" s="313">
        <v>0</v>
      </c>
    </row>
    <row r="53" spans="1:8" ht="11.25" hidden="1">
      <c r="A53" s="357" t="s">
        <v>608</v>
      </c>
      <c r="B53" s="341" t="s">
        <v>520</v>
      </c>
      <c r="C53" s="300" t="s">
        <v>473</v>
      </c>
      <c r="D53" s="310">
        <v>0</v>
      </c>
      <c r="E53" s="311">
        <v>0</v>
      </c>
      <c r="F53" s="311">
        <v>0</v>
      </c>
      <c r="G53" s="312">
        <v>0</v>
      </c>
      <c r="H53" s="313">
        <v>0</v>
      </c>
    </row>
    <row r="54" spans="1:8" ht="11.25" hidden="1">
      <c r="A54" s="358" t="s">
        <v>609</v>
      </c>
      <c r="B54" s="341" t="s">
        <v>523</v>
      </c>
      <c r="C54" s="318" t="s">
        <v>417</v>
      </c>
      <c r="D54" s="319">
        <v>0</v>
      </c>
      <c r="E54" s="320">
        <v>0</v>
      </c>
      <c r="F54" s="320">
        <v>0</v>
      </c>
      <c r="G54" s="321">
        <v>0</v>
      </c>
      <c r="H54" s="322">
        <v>0</v>
      </c>
    </row>
    <row r="55" spans="1:3" ht="10.5">
      <c r="A55" s="275"/>
      <c r="B55" s="276"/>
      <c r="C55" s="275"/>
    </row>
    <row r="56" spans="1:3" ht="10.5">
      <c r="A56" s="275"/>
      <c r="B56" s="276"/>
      <c r="C56" s="275"/>
    </row>
    <row r="57" spans="1:3" ht="10.5">
      <c r="A57" s="275"/>
      <c r="B57" s="276"/>
      <c r="C57" s="275"/>
    </row>
    <row r="58" spans="1:7" s="361" customFormat="1" ht="12.75">
      <c r="A58" s="360" t="s">
        <v>576</v>
      </c>
      <c r="C58" s="362"/>
      <c r="D58" s="363"/>
      <c r="E58" s="277"/>
      <c r="F58" s="364" t="s">
        <v>577</v>
      </c>
      <c r="G58" s="363"/>
    </row>
    <row r="59" spans="1:7" s="361" customFormat="1" ht="12.75">
      <c r="A59" s="360"/>
      <c r="C59" s="362"/>
      <c r="D59" s="363"/>
      <c r="E59" s="277"/>
      <c r="F59" s="364"/>
      <c r="G59" s="363"/>
    </row>
    <row r="60" spans="1:3" s="361" customFormat="1" ht="12.75">
      <c r="A60" s="365"/>
      <c r="B60" s="366"/>
      <c r="C60" s="365"/>
    </row>
    <row r="61" spans="1:7" s="361" customFormat="1" ht="12.75">
      <c r="A61" s="360" t="s">
        <v>578</v>
      </c>
      <c r="C61" s="362"/>
      <c r="D61" s="363"/>
      <c r="E61" s="277"/>
      <c r="F61" s="367" t="s">
        <v>579</v>
      </c>
      <c r="G61" s="368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showZeros="0" workbookViewId="0" topLeftCell="A1">
      <selection activeCell="G2" sqref="G2"/>
    </sheetView>
  </sheetViews>
  <sheetFormatPr defaultColWidth="9.33203125" defaultRowHeight="11.25"/>
  <cols>
    <col min="1" max="1" width="42" style="277" customWidth="1"/>
    <col min="2" max="2" width="1.5" style="341" hidden="1" customWidth="1"/>
    <col min="3" max="3" width="1.83203125" style="277" hidden="1" customWidth="1"/>
    <col min="4" max="6" width="11.83203125" style="277" customWidth="1"/>
    <col min="7" max="7" width="9" style="277" customWidth="1"/>
    <col min="8" max="8" width="11.83203125" style="277" customWidth="1"/>
    <col min="9" max="16384" width="9.33203125" style="277" customWidth="1"/>
  </cols>
  <sheetData>
    <row r="1" spans="7:8" ht="10.5">
      <c r="G1" s="278" t="s">
        <v>610</v>
      </c>
      <c r="H1" s="278"/>
    </row>
    <row r="2" spans="7:8" ht="10.5">
      <c r="G2" s="278"/>
      <c r="H2" s="278"/>
    </row>
    <row r="3" spans="1:8" ht="28.5">
      <c r="A3" s="279" t="s">
        <v>611</v>
      </c>
      <c r="B3" s="278"/>
      <c r="C3" s="280"/>
      <c r="D3" s="278"/>
      <c r="E3" s="278"/>
      <c r="F3" s="278"/>
      <c r="G3" s="278"/>
      <c r="H3" s="325"/>
    </row>
    <row r="4" spans="1:8" ht="14.25">
      <c r="A4" s="279"/>
      <c r="B4" s="278"/>
      <c r="C4" s="280"/>
      <c r="D4" s="278"/>
      <c r="E4" s="278"/>
      <c r="F4" s="278"/>
      <c r="G4" s="278"/>
      <c r="H4" s="278"/>
    </row>
    <row r="5" spans="1:8" ht="14.25">
      <c r="A5" s="275"/>
      <c r="B5" s="279"/>
      <c r="C5" s="280"/>
      <c r="D5" s="278"/>
      <c r="E5" s="278"/>
      <c r="F5" s="278"/>
      <c r="G5" s="278"/>
      <c r="H5" s="278"/>
    </row>
    <row r="6" spans="1:9" ht="10.5">
      <c r="A6" s="275"/>
      <c r="B6" s="276"/>
      <c r="C6" s="275"/>
      <c r="F6" s="325"/>
      <c r="G6" s="342" t="s">
        <v>54</v>
      </c>
      <c r="H6" s="325"/>
      <c r="I6" s="278"/>
    </row>
    <row r="7" spans="1:8" s="347" customFormat="1" ht="43.5" customHeight="1">
      <c r="A7" s="343" t="s">
        <v>4</v>
      </c>
      <c r="B7" s="344" t="s">
        <v>323</v>
      </c>
      <c r="C7" s="345"/>
      <c r="D7" s="345" t="s">
        <v>324</v>
      </c>
      <c r="E7" s="345" t="s">
        <v>325</v>
      </c>
      <c r="F7" s="345" t="s">
        <v>7</v>
      </c>
      <c r="G7" s="345" t="s">
        <v>326</v>
      </c>
      <c r="H7" s="346" t="s">
        <v>132</v>
      </c>
    </row>
    <row r="8" spans="1:8" ht="6.75" customHeight="1" hidden="1">
      <c r="A8" s="348" t="s">
        <v>329</v>
      </c>
      <c r="B8" s="349" t="s">
        <v>330</v>
      </c>
      <c r="C8" s="289"/>
      <c r="D8" s="290" t="s">
        <v>327</v>
      </c>
      <c r="E8" s="291"/>
      <c r="F8" s="291"/>
      <c r="G8" s="291"/>
      <c r="H8" s="292"/>
    </row>
    <row r="9" spans="1:8" ht="6" customHeight="1" hidden="1">
      <c r="A9" s="348"/>
      <c r="B9" s="349"/>
      <c r="C9" s="290" t="s">
        <v>331</v>
      </c>
      <c r="D9" s="289" t="s">
        <v>332</v>
      </c>
      <c r="E9" s="291" t="s">
        <v>333</v>
      </c>
      <c r="F9" s="291" t="s">
        <v>334</v>
      </c>
      <c r="G9" s="291" t="s">
        <v>335</v>
      </c>
      <c r="H9" s="292" t="s">
        <v>336</v>
      </c>
    </row>
    <row r="10" spans="1:8" ht="12.75" hidden="1">
      <c r="A10" s="350" t="s">
        <v>590</v>
      </c>
      <c r="B10" s="351" t="s">
        <v>339</v>
      </c>
      <c r="C10" s="289" t="s">
        <v>340</v>
      </c>
      <c r="D10" s="330">
        <v>0</v>
      </c>
      <c r="E10" s="331">
        <v>0</v>
      </c>
      <c r="F10" s="331">
        <v>2438</v>
      </c>
      <c r="G10" s="332">
        <v>0</v>
      </c>
      <c r="H10" s="333">
        <v>2438</v>
      </c>
    </row>
    <row r="11" spans="1:8" ht="22.5" hidden="1">
      <c r="A11" s="352" t="s">
        <v>591</v>
      </c>
      <c r="B11" s="349" t="s">
        <v>342</v>
      </c>
      <c r="C11" s="300" t="s">
        <v>343</v>
      </c>
      <c r="D11" s="310">
        <v>0</v>
      </c>
      <c r="E11" s="311">
        <v>0</v>
      </c>
      <c r="F11" s="311">
        <v>2228</v>
      </c>
      <c r="G11" s="312">
        <v>0</v>
      </c>
      <c r="H11" s="313">
        <v>2228</v>
      </c>
    </row>
    <row r="12" spans="1:8" ht="12" hidden="1">
      <c r="A12" s="353" t="s">
        <v>592</v>
      </c>
      <c r="B12" s="349" t="s">
        <v>345</v>
      </c>
      <c r="C12" s="300" t="s">
        <v>346</v>
      </c>
      <c r="D12" s="310">
        <v>0</v>
      </c>
      <c r="E12" s="311">
        <v>0</v>
      </c>
      <c r="F12" s="311">
        <v>435</v>
      </c>
      <c r="G12" s="312">
        <v>0</v>
      </c>
      <c r="H12" s="313">
        <v>435</v>
      </c>
    </row>
    <row r="13" spans="1:8" ht="12" hidden="1">
      <c r="A13" s="353" t="s">
        <v>593</v>
      </c>
      <c r="B13" s="349" t="s">
        <v>349</v>
      </c>
      <c r="C13" s="300" t="s">
        <v>350</v>
      </c>
      <c r="D13" s="310">
        <v>0</v>
      </c>
      <c r="E13" s="311">
        <v>0</v>
      </c>
      <c r="F13" s="311">
        <v>113</v>
      </c>
      <c r="G13" s="312">
        <v>0</v>
      </c>
      <c r="H13" s="313">
        <v>113</v>
      </c>
    </row>
    <row r="14" spans="1:8" ht="12" hidden="1">
      <c r="A14" s="353" t="s">
        <v>594</v>
      </c>
      <c r="B14" s="349" t="s">
        <v>353</v>
      </c>
      <c r="C14" s="300" t="s">
        <v>354</v>
      </c>
      <c r="D14" s="310">
        <v>0</v>
      </c>
      <c r="E14" s="311">
        <v>0</v>
      </c>
      <c r="F14" s="311">
        <v>1068</v>
      </c>
      <c r="G14" s="312">
        <v>0</v>
      </c>
      <c r="H14" s="313">
        <v>1068</v>
      </c>
    </row>
    <row r="15" spans="1:8" ht="12" hidden="1">
      <c r="A15" s="353" t="s">
        <v>595</v>
      </c>
      <c r="B15" s="349" t="s">
        <v>357</v>
      </c>
      <c r="C15" s="300" t="s">
        <v>358</v>
      </c>
      <c r="D15" s="310">
        <v>0</v>
      </c>
      <c r="E15" s="311">
        <v>0</v>
      </c>
      <c r="F15" s="311">
        <v>611</v>
      </c>
      <c r="G15" s="312">
        <v>0</v>
      </c>
      <c r="H15" s="313">
        <v>611</v>
      </c>
    </row>
    <row r="16" spans="1:8" ht="11.25" hidden="1">
      <c r="A16" s="352" t="s">
        <v>596</v>
      </c>
      <c r="B16" s="349" t="s">
        <v>361</v>
      </c>
      <c r="C16" s="300" t="s">
        <v>362</v>
      </c>
      <c r="D16" s="310">
        <v>0</v>
      </c>
      <c r="E16" s="311">
        <v>0</v>
      </c>
      <c r="F16" s="311">
        <v>211</v>
      </c>
      <c r="G16" s="312">
        <v>0</v>
      </c>
      <c r="H16" s="313">
        <v>211</v>
      </c>
    </row>
    <row r="17" spans="1:8" ht="25.5" hidden="1">
      <c r="A17" s="350" t="s">
        <v>597</v>
      </c>
      <c r="B17" s="349" t="s">
        <v>430</v>
      </c>
      <c r="C17" s="300" t="s">
        <v>365</v>
      </c>
      <c r="D17" s="310">
        <v>0</v>
      </c>
      <c r="E17" s="311">
        <v>0</v>
      </c>
      <c r="F17" s="311">
        <v>1626</v>
      </c>
      <c r="G17" s="312">
        <v>0</v>
      </c>
      <c r="H17" s="313">
        <v>1626</v>
      </c>
    </row>
    <row r="18" spans="1:8" ht="22.5" hidden="1">
      <c r="A18" s="352" t="s">
        <v>598</v>
      </c>
      <c r="B18" s="349" t="s">
        <v>433</v>
      </c>
      <c r="C18" s="300" t="s">
        <v>369</v>
      </c>
      <c r="D18" s="310">
        <v>0</v>
      </c>
      <c r="E18" s="311">
        <v>0</v>
      </c>
      <c r="F18" s="311">
        <v>1460</v>
      </c>
      <c r="G18" s="312">
        <v>0</v>
      </c>
      <c r="H18" s="313">
        <v>1460</v>
      </c>
    </row>
    <row r="19" spans="1:8" ht="12" hidden="1">
      <c r="A19" s="353" t="s">
        <v>592</v>
      </c>
      <c r="B19" s="349" t="s">
        <v>436</v>
      </c>
      <c r="C19" s="300" t="s">
        <v>373</v>
      </c>
      <c r="D19" s="310">
        <v>0</v>
      </c>
      <c r="E19" s="311">
        <v>0</v>
      </c>
      <c r="F19" s="311">
        <v>332</v>
      </c>
      <c r="G19" s="312">
        <v>0</v>
      </c>
      <c r="H19" s="313">
        <v>332</v>
      </c>
    </row>
    <row r="20" spans="1:8" ht="12" hidden="1">
      <c r="A20" s="353" t="s">
        <v>593</v>
      </c>
      <c r="B20" s="349" t="s">
        <v>440</v>
      </c>
      <c r="C20" s="300" t="s">
        <v>357</v>
      </c>
      <c r="D20" s="310">
        <v>0</v>
      </c>
      <c r="E20" s="311">
        <v>0</v>
      </c>
      <c r="F20" s="311">
        <v>64</v>
      </c>
      <c r="G20" s="312">
        <v>0</v>
      </c>
      <c r="H20" s="313">
        <v>64</v>
      </c>
    </row>
    <row r="21" spans="1:8" ht="12" hidden="1">
      <c r="A21" s="353" t="s">
        <v>594</v>
      </c>
      <c r="B21" s="349" t="s">
        <v>373</v>
      </c>
      <c r="C21" s="300" t="s">
        <v>380</v>
      </c>
      <c r="D21" s="310">
        <v>0</v>
      </c>
      <c r="E21" s="311">
        <v>0</v>
      </c>
      <c r="F21" s="311">
        <v>537</v>
      </c>
      <c r="G21" s="312">
        <v>0</v>
      </c>
      <c r="H21" s="313">
        <v>537</v>
      </c>
    </row>
    <row r="22" spans="1:8" ht="12" hidden="1">
      <c r="A22" s="353" t="s">
        <v>599</v>
      </c>
      <c r="B22" s="349" t="s">
        <v>380</v>
      </c>
      <c r="C22" s="300" t="s">
        <v>361</v>
      </c>
      <c r="D22" s="310">
        <v>0</v>
      </c>
      <c r="E22" s="311">
        <v>0</v>
      </c>
      <c r="F22" s="311">
        <v>527</v>
      </c>
      <c r="G22" s="312">
        <v>0</v>
      </c>
      <c r="H22" s="313">
        <v>527</v>
      </c>
    </row>
    <row r="23" spans="1:8" ht="22.5" hidden="1">
      <c r="A23" s="352" t="s">
        <v>600</v>
      </c>
      <c r="B23" s="349" t="s">
        <v>387</v>
      </c>
      <c r="C23" s="300" t="s">
        <v>387</v>
      </c>
      <c r="D23" s="310">
        <v>0</v>
      </c>
      <c r="E23" s="311">
        <v>0</v>
      </c>
      <c r="F23" s="311">
        <v>166</v>
      </c>
      <c r="G23" s="312">
        <v>0</v>
      </c>
      <c r="H23" s="313">
        <v>166</v>
      </c>
    </row>
    <row r="24" spans="1:8" ht="12.75">
      <c r="A24" s="350" t="s">
        <v>587</v>
      </c>
      <c r="B24" s="349" t="s">
        <v>393</v>
      </c>
      <c r="C24" s="300" t="s">
        <v>364</v>
      </c>
      <c r="D24" s="296">
        <v>0</v>
      </c>
      <c r="E24" s="296">
        <v>0</v>
      </c>
      <c r="F24" s="296">
        <v>1626</v>
      </c>
      <c r="G24" s="297">
        <v>0</v>
      </c>
      <c r="H24" s="298">
        <v>1626</v>
      </c>
    </row>
    <row r="25" spans="1:8" ht="11.25">
      <c r="A25" s="369" t="s">
        <v>499</v>
      </c>
      <c r="B25" s="349" t="s">
        <v>400</v>
      </c>
      <c r="C25" s="300" t="s">
        <v>393</v>
      </c>
      <c r="D25" s="296">
        <v>0</v>
      </c>
      <c r="E25" s="296">
        <v>0</v>
      </c>
      <c r="F25" s="296">
        <v>1601</v>
      </c>
      <c r="G25" s="297">
        <v>0</v>
      </c>
      <c r="H25" s="298">
        <v>1601</v>
      </c>
    </row>
    <row r="26" spans="1:8" ht="11.25">
      <c r="A26" s="352" t="s">
        <v>502</v>
      </c>
      <c r="B26" s="349" t="s">
        <v>407</v>
      </c>
      <c r="C26" s="300" t="s">
        <v>368</v>
      </c>
      <c r="D26" s="296">
        <v>0</v>
      </c>
      <c r="E26" s="296">
        <v>0</v>
      </c>
      <c r="F26" s="296">
        <v>82</v>
      </c>
      <c r="G26" s="297">
        <v>0</v>
      </c>
      <c r="H26" s="298">
        <v>82</v>
      </c>
    </row>
    <row r="27" spans="1:8" ht="22.5">
      <c r="A27" s="352" t="s">
        <v>504</v>
      </c>
      <c r="B27" s="349" t="s">
        <v>414</v>
      </c>
      <c r="C27" s="300" t="s">
        <v>400</v>
      </c>
      <c r="D27" s="296">
        <v>0</v>
      </c>
      <c r="E27" s="296">
        <v>0</v>
      </c>
      <c r="F27" s="296">
        <v>26</v>
      </c>
      <c r="G27" s="297">
        <v>0</v>
      </c>
      <c r="H27" s="298">
        <v>26</v>
      </c>
    </row>
    <row r="28" spans="1:8" ht="22.5">
      <c r="A28" s="352" t="s">
        <v>507</v>
      </c>
      <c r="B28" s="349" t="s">
        <v>421</v>
      </c>
      <c r="C28" s="300" t="s">
        <v>372</v>
      </c>
      <c r="D28" s="296">
        <v>0</v>
      </c>
      <c r="E28" s="296">
        <v>0</v>
      </c>
      <c r="F28" s="296">
        <v>1091</v>
      </c>
      <c r="G28" s="297">
        <v>0</v>
      </c>
      <c r="H28" s="298">
        <v>1091</v>
      </c>
    </row>
    <row r="29" spans="1:8" ht="22.5">
      <c r="A29" s="352" t="s">
        <v>509</v>
      </c>
      <c r="B29" s="349" t="s">
        <v>427</v>
      </c>
      <c r="C29" s="300" t="s">
        <v>407</v>
      </c>
      <c r="D29" s="296">
        <v>0</v>
      </c>
      <c r="E29" s="296">
        <v>0</v>
      </c>
      <c r="F29" s="296">
        <v>8</v>
      </c>
      <c r="G29" s="297">
        <v>0</v>
      </c>
      <c r="H29" s="298">
        <v>8</v>
      </c>
    </row>
    <row r="30" spans="1:8" ht="11.25">
      <c r="A30" s="352" t="s">
        <v>512</v>
      </c>
      <c r="B30" s="349" t="s">
        <v>431</v>
      </c>
      <c r="C30" s="300" t="s">
        <v>376</v>
      </c>
      <c r="D30" s="296">
        <v>0</v>
      </c>
      <c r="E30" s="296">
        <v>0</v>
      </c>
      <c r="F30" s="296">
        <v>307</v>
      </c>
      <c r="G30" s="297">
        <v>0</v>
      </c>
      <c r="H30" s="298">
        <v>307</v>
      </c>
    </row>
    <row r="31" spans="1:8" ht="24">
      <c r="A31" s="353" t="s">
        <v>514</v>
      </c>
      <c r="B31" s="349" t="s">
        <v>437</v>
      </c>
      <c r="C31" s="300" t="s">
        <v>414</v>
      </c>
      <c r="D31" s="296">
        <v>0</v>
      </c>
      <c r="E31" s="296">
        <v>0</v>
      </c>
      <c r="F31" s="296">
        <v>1</v>
      </c>
      <c r="G31" s="297">
        <v>0</v>
      </c>
      <c r="H31" s="298">
        <v>1</v>
      </c>
    </row>
    <row r="32" spans="1:8" ht="11.25">
      <c r="A32" s="352" t="s">
        <v>517</v>
      </c>
      <c r="B32" s="349" t="s">
        <v>443</v>
      </c>
      <c r="C32" s="300" t="s">
        <v>379</v>
      </c>
      <c r="D32" s="296">
        <v>0</v>
      </c>
      <c r="E32" s="296">
        <v>0</v>
      </c>
      <c r="F32" s="296">
        <v>67</v>
      </c>
      <c r="G32" s="297">
        <v>0</v>
      </c>
      <c r="H32" s="298">
        <v>67</v>
      </c>
    </row>
    <row r="33" spans="1:8" ht="11.25">
      <c r="A33" s="352" t="s">
        <v>519</v>
      </c>
      <c r="B33" s="349" t="s">
        <v>448</v>
      </c>
      <c r="C33" s="300" t="s">
        <v>421</v>
      </c>
      <c r="D33" s="296">
        <v>0</v>
      </c>
      <c r="E33" s="296">
        <v>0</v>
      </c>
      <c r="F33" s="296">
        <v>0</v>
      </c>
      <c r="G33" s="297">
        <v>0</v>
      </c>
      <c r="H33" s="298">
        <v>0</v>
      </c>
    </row>
    <row r="34" spans="1:8" ht="11.25">
      <c r="A34" s="352" t="s">
        <v>522</v>
      </c>
      <c r="B34" s="349" t="s">
        <v>453</v>
      </c>
      <c r="C34" s="300" t="s">
        <v>383</v>
      </c>
      <c r="D34" s="296">
        <v>0</v>
      </c>
      <c r="E34" s="296">
        <v>0</v>
      </c>
      <c r="F34" s="296">
        <v>20</v>
      </c>
      <c r="G34" s="297">
        <v>0</v>
      </c>
      <c r="H34" s="298">
        <v>20</v>
      </c>
    </row>
    <row r="35" spans="1:8" ht="11.25">
      <c r="A35" s="369" t="s">
        <v>524</v>
      </c>
      <c r="B35" s="349" t="s">
        <v>458</v>
      </c>
      <c r="C35" s="300" t="s">
        <v>427</v>
      </c>
      <c r="D35" s="296">
        <v>0</v>
      </c>
      <c r="E35" s="296">
        <v>0</v>
      </c>
      <c r="F35" s="296">
        <v>25</v>
      </c>
      <c r="G35" s="297">
        <v>0</v>
      </c>
      <c r="H35" s="298">
        <v>25</v>
      </c>
    </row>
    <row r="36" spans="1:8" ht="22.5">
      <c r="A36" s="352" t="s">
        <v>527</v>
      </c>
      <c r="B36" s="349" t="s">
        <v>463</v>
      </c>
      <c r="C36" s="300" t="s">
        <v>386</v>
      </c>
      <c r="D36" s="296">
        <v>0</v>
      </c>
      <c r="E36" s="296">
        <v>0</v>
      </c>
      <c r="F36" s="296">
        <v>25</v>
      </c>
      <c r="G36" s="297">
        <v>0</v>
      </c>
      <c r="H36" s="298">
        <v>25</v>
      </c>
    </row>
    <row r="37" spans="1:8" ht="24">
      <c r="A37" s="353" t="s">
        <v>529</v>
      </c>
      <c r="B37" s="349" t="s">
        <v>468</v>
      </c>
      <c r="C37" s="300" t="s">
        <v>431</v>
      </c>
      <c r="D37" s="296">
        <v>0</v>
      </c>
      <c r="E37" s="296">
        <v>0</v>
      </c>
      <c r="F37" s="296">
        <v>42</v>
      </c>
      <c r="G37" s="297">
        <v>0</v>
      </c>
      <c r="H37" s="298">
        <v>42</v>
      </c>
    </row>
    <row r="38" spans="1:8" ht="24">
      <c r="A38" s="353" t="s">
        <v>602</v>
      </c>
      <c r="B38" s="349" t="s">
        <v>473</v>
      </c>
      <c r="C38" s="300" t="s">
        <v>390</v>
      </c>
      <c r="D38" s="296">
        <v>0</v>
      </c>
      <c r="E38" s="296">
        <v>0</v>
      </c>
      <c r="F38" s="296">
        <v>-17</v>
      </c>
      <c r="G38" s="297">
        <v>0</v>
      </c>
      <c r="H38" s="298">
        <v>-17</v>
      </c>
    </row>
    <row r="39" spans="1:8" ht="22.5">
      <c r="A39" s="352" t="s">
        <v>534</v>
      </c>
      <c r="B39" s="349" t="s">
        <v>478</v>
      </c>
      <c r="C39" s="300" t="s">
        <v>437</v>
      </c>
      <c r="D39" s="296">
        <v>0</v>
      </c>
      <c r="E39" s="296">
        <v>0</v>
      </c>
      <c r="F39" s="296">
        <v>0</v>
      </c>
      <c r="G39" s="297">
        <v>0</v>
      </c>
      <c r="H39" s="298">
        <v>0</v>
      </c>
    </row>
    <row r="40" spans="1:8" ht="24">
      <c r="A40" s="353" t="s">
        <v>537</v>
      </c>
      <c r="B40" s="349" t="s">
        <v>482</v>
      </c>
      <c r="C40" s="300" t="s">
        <v>392</v>
      </c>
      <c r="D40" s="296">
        <v>0</v>
      </c>
      <c r="E40" s="296">
        <v>0</v>
      </c>
      <c r="F40" s="296">
        <v>0</v>
      </c>
      <c r="G40" s="297">
        <v>0</v>
      </c>
      <c r="H40" s="298">
        <v>0</v>
      </c>
    </row>
    <row r="41" spans="1:8" ht="24">
      <c r="A41" s="370" t="s">
        <v>603</v>
      </c>
      <c r="B41" s="355" t="s">
        <v>486</v>
      </c>
      <c r="C41" s="300" t="s">
        <v>443</v>
      </c>
      <c r="D41" s="306">
        <v>0</v>
      </c>
      <c r="E41" s="306">
        <v>0</v>
      </c>
      <c r="F41" s="306">
        <v>0</v>
      </c>
      <c r="G41" s="307">
        <v>0</v>
      </c>
      <c r="H41" s="308">
        <v>0</v>
      </c>
    </row>
    <row r="42" spans="1:8" ht="25.5" hidden="1">
      <c r="A42" s="356" t="s">
        <v>604</v>
      </c>
      <c r="B42" s="341" t="s">
        <v>490</v>
      </c>
      <c r="C42" s="300" t="s">
        <v>396</v>
      </c>
      <c r="D42" s="310">
        <v>0</v>
      </c>
      <c r="E42" s="311">
        <v>0</v>
      </c>
      <c r="F42" s="311">
        <v>812</v>
      </c>
      <c r="G42" s="312">
        <v>0</v>
      </c>
      <c r="H42" s="313">
        <v>812</v>
      </c>
    </row>
    <row r="43" spans="1:8" ht="12.75" hidden="1">
      <c r="A43" s="356" t="s">
        <v>605</v>
      </c>
      <c r="B43" s="341" t="s">
        <v>493</v>
      </c>
      <c r="C43" s="300" t="s">
        <v>448</v>
      </c>
      <c r="D43" s="310">
        <v>0</v>
      </c>
      <c r="E43" s="311">
        <v>0</v>
      </c>
      <c r="F43" s="311">
        <v>-812</v>
      </c>
      <c r="G43" s="312">
        <v>0</v>
      </c>
      <c r="H43" s="313">
        <v>-812</v>
      </c>
    </row>
    <row r="44" spans="1:8" ht="11.25" hidden="1">
      <c r="A44" s="357" t="s">
        <v>66</v>
      </c>
      <c r="B44" s="341" t="s">
        <v>495</v>
      </c>
      <c r="C44" s="300" t="s">
        <v>399</v>
      </c>
      <c r="D44" s="310">
        <v>0</v>
      </c>
      <c r="E44" s="311">
        <v>0</v>
      </c>
      <c r="F44" s="311">
        <v>-812</v>
      </c>
      <c r="G44" s="312">
        <v>0</v>
      </c>
      <c r="H44" s="313">
        <v>-812</v>
      </c>
    </row>
    <row r="45" spans="1:8" ht="11.25" hidden="1">
      <c r="A45" s="358" t="s">
        <v>67</v>
      </c>
      <c r="B45" s="341" t="s">
        <v>498</v>
      </c>
      <c r="C45" s="300" t="s">
        <v>453</v>
      </c>
      <c r="D45" s="310">
        <v>0</v>
      </c>
      <c r="E45" s="311">
        <v>0</v>
      </c>
      <c r="F45" s="311">
        <v>-70</v>
      </c>
      <c r="G45" s="312">
        <v>0</v>
      </c>
      <c r="H45" s="313">
        <v>-70</v>
      </c>
    </row>
    <row r="46" spans="1:8" ht="22.5" hidden="1">
      <c r="A46" s="358" t="s">
        <v>553</v>
      </c>
      <c r="B46" s="341" t="s">
        <v>500</v>
      </c>
      <c r="C46" s="300" t="s">
        <v>403</v>
      </c>
      <c r="D46" s="310">
        <v>0</v>
      </c>
      <c r="E46" s="311">
        <v>0</v>
      </c>
      <c r="F46" s="311">
        <v>-70</v>
      </c>
      <c r="G46" s="312">
        <v>0</v>
      </c>
      <c r="H46" s="313">
        <v>-70</v>
      </c>
    </row>
    <row r="47" spans="1:8" ht="11.25" hidden="1">
      <c r="A47" s="358" t="s">
        <v>556</v>
      </c>
      <c r="B47" s="341" t="s">
        <v>503</v>
      </c>
      <c r="C47" s="300" t="s">
        <v>458</v>
      </c>
      <c r="D47" s="310">
        <v>0</v>
      </c>
      <c r="E47" s="311">
        <v>0</v>
      </c>
      <c r="F47" s="311">
        <v>0</v>
      </c>
      <c r="G47" s="312">
        <v>0</v>
      </c>
      <c r="H47" s="313">
        <v>0</v>
      </c>
    </row>
    <row r="48" spans="1:8" ht="11.25" hidden="1">
      <c r="A48" s="358" t="s">
        <v>559</v>
      </c>
      <c r="B48" s="341" t="s">
        <v>505</v>
      </c>
      <c r="C48" s="300" t="s">
        <v>406</v>
      </c>
      <c r="D48" s="310">
        <v>0</v>
      </c>
      <c r="E48" s="311">
        <v>0</v>
      </c>
      <c r="F48" s="311">
        <v>-743</v>
      </c>
      <c r="G48" s="312">
        <v>0</v>
      </c>
      <c r="H48" s="313">
        <v>-743</v>
      </c>
    </row>
    <row r="49" spans="1:8" ht="24" hidden="1">
      <c r="A49" s="359" t="s">
        <v>606</v>
      </c>
      <c r="B49" s="341" t="s">
        <v>510</v>
      </c>
      <c r="C49" s="300" t="s">
        <v>463</v>
      </c>
      <c r="D49" s="310">
        <v>0</v>
      </c>
      <c r="E49" s="311">
        <v>0</v>
      </c>
      <c r="F49" s="311">
        <v>6397</v>
      </c>
      <c r="G49" s="312">
        <v>0</v>
      </c>
      <c r="H49" s="313">
        <v>6397</v>
      </c>
    </row>
    <row r="50" spans="1:8" ht="12" hidden="1">
      <c r="A50" s="359" t="s">
        <v>607</v>
      </c>
      <c r="B50" s="341" t="s">
        <v>513</v>
      </c>
      <c r="C50" s="300" t="s">
        <v>410</v>
      </c>
      <c r="D50" s="310">
        <v>0</v>
      </c>
      <c r="E50" s="311">
        <v>0</v>
      </c>
      <c r="F50" s="311">
        <v>7140</v>
      </c>
      <c r="G50" s="312">
        <v>0</v>
      </c>
      <c r="H50" s="313">
        <v>7140</v>
      </c>
    </row>
    <row r="51" spans="1:8" ht="11.25" hidden="1">
      <c r="A51" s="358" t="s">
        <v>75</v>
      </c>
      <c r="B51" s="341" t="s">
        <v>515</v>
      </c>
      <c r="C51" s="300" t="s">
        <v>468</v>
      </c>
      <c r="D51" s="310">
        <v>0</v>
      </c>
      <c r="E51" s="311">
        <v>0</v>
      </c>
      <c r="F51" s="311">
        <v>1</v>
      </c>
      <c r="G51" s="312">
        <v>0</v>
      </c>
      <c r="H51" s="313">
        <v>1</v>
      </c>
    </row>
    <row r="52" spans="1:8" ht="11.25" hidden="1">
      <c r="A52" s="358" t="s">
        <v>77</v>
      </c>
      <c r="B52" s="341" t="s">
        <v>518</v>
      </c>
      <c r="C52" s="300" t="s">
        <v>413</v>
      </c>
      <c r="D52" s="310">
        <v>0</v>
      </c>
      <c r="E52" s="311">
        <v>0</v>
      </c>
      <c r="F52" s="311">
        <v>0</v>
      </c>
      <c r="G52" s="312">
        <v>0</v>
      </c>
      <c r="H52" s="313">
        <v>0</v>
      </c>
    </row>
    <row r="53" spans="1:8" ht="11.25" hidden="1">
      <c r="A53" s="357" t="s">
        <v>608</v>
      </c>
      <c r="B53" s="341" t="s">
        <v>520</v>
      </c>
      <c r="C53" s="300" t="s">
        <v>473</v>
      </c>
      <c r="D53" s="310">
        <v>0</v>
      </c>
      <c r="E53" s="311">
        <v>0</v>
      </c>
      <c r="F53" s="311">
        <v>0</v>
      </c>
      <c r="G53" s="312">
        <v>0</v>
      </c>
      <c r="H53" s="313">
        <v>0</v>
      </c>
    </row>
    <row r="54" spans="1:8" ht="11.25" hidden="1">
      <c r="A54" s="358" t="s">
        <v>609</v>
      </c>
      <c r="B54" s="341" t="s">
        <v>523</v>
      </c>
      <c r="C54" s="318" t="s">
        <v>417</v>
      </c>
      <c r="D54" s="319">
        <v>0</v>
      </c>
      <c r="E54" s="320">
        <v>0</v>
      </c>
      <c r="F54" s="320">
        <v>0</v>
      </c>
      <c r="G54" s="321">
        <v>0</v>
      </c>
      <c r="H54" s="322">
        <v>0</v>
      </c>
    </row>
    <row r="55" spans="1:3" ht="10.5">
      <c r="A55" s="275"/>
      <c r="B55" s="276"/>
      <c r="C55" s="275"/>
    </row>
    <row r="56" spans="1:3" ht="10.5">
      <c r="A56" s="275"/>
      <c r="B56" s="276"/>
      <c r="C56" s="275"/>
    </row>
    <row r="57" spans="1:3" ht="10.5">
      <c r="A57" s="275"/>
      <c r="B57" s="276"/>
      <c r="C57" s="275"/>
    </row>
    <row r="58" spans="1:7" s="361" customFormat="1" ht="12.75">
      <c r="A58" s="360" t="s">
        <v>576</v>
      </c>
      <c r="C58" s="362"/>
      <c r="D58" s="363"/>
      <c r="E58" s="277"/>
      <c r="F58" s="364" t="s">
        <v>577</v>
      </c>
      <c r="G58" s="363"/>
    </row>
    <row r="59" spans="1:7" s="361" customFormat="1" ht="12.75">
      <c r="A59" s="360"/>
      <c r="C59" s="362"/>
      <c r="D59" s="363"/>
      <c r="E59" s="277"/>
      <c r="F59" s="364"/>
      <c r="G59" s="363"/>
    </row>
    <row r="60" spans="1:3" s="361" customFormat="1" ht="12.75">
      <c r="A60" s="365"/>
      <c r="B60" s="366"/>
      <c r="C60" s="365"/>
    </row>
    <row r="61" spans="1:7" s="361" customFormat="1" ht="12.75">
      <c r="A61" s="360" t="s">
        <v>578</v>
      </c>
      <c r="C61" s="362"/>
      <c r="D61" s="363"/>
      <c r="E61" s="277"/>
      <c r="F61" s="367" t="s">
        <v>579</v>
      </c>
      <c r="G61" s="368"/>
    </row>
  </sheetData>
  <printOptions/>
  <pageMargins left="0.7480314960629921" right="0.15748031496062992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26"/>
  <sheetViews>
    <sheetView showZeros="0" workbookViewId="0" topLeftCell="A1">
      <selection activeCell="G2" sqref="G2"/>
    </sheetView>
  </sheetViews>
  <sheetFormatPr defaultColWidth="9.33203125" defaultRowHeight="11.25"/>
  <cols>
    <col min="1" max="1" width="22" style="277" customWidth="1"/>
    <col min="2" max="2" width="0" style="277" hidden="1" customWidth="1"/>
    <col min="3" max="10" width="8.83203125" style="277" customWidth="1"/>
    <col min="11" max="11" width="8.33203125" style="277" customWidth="1"/>
    <col min="12" max="12" width="7.83203125" style="277" customWidth="1"/>
    <col min="13" max="14" width="8.33203125" style="277" customWidth="1"/>
    <col min="15" max="15" width="10.33203125" style="277" customWidth="1"/>
    <col min="16" max="16" width="8.33203125" style="277" customWidth="1"/>
    <col min="17" max="17" width="8.83203125" style="277" customWidth="1"/>
    <col min="18" max="16384" width="9.33203125" style="277" customWidth="1"/>
  </cols>
  <sheetData>
    <row r="1" spans="15:16" ht="11.25">
      <c r="O1" s="371" t="s">
        <v>612</v>
      </c>
      <c r="P1" s="278"/>
    </row>
    <row r="2" spans="1:17" ht="12.75">
      <c r="A2" s="372" t="s">
        <v>613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17" ht="12.75">
      <c r="A3" s="372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</row>
    <row r="4" spans="1:17" ht="12.75">
      <c r="A4" s="372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371" t="s">
        <v>54</v>
      </c>
      <c r="O4" s="278"/>
      <c r="P4" s="278"/>
      <c r="Q4" s="278"/>
    </row>
    <row r="5" spans="1:17" ht="10.5">
      <c r="A5" s="373"/>
      <c r="B5" s="374"/>
      <c r="C5" s="375" t="s">
        <v>614</v>
      </c>
      <c r="D5" s="375"/>
      <c r="E5" s="375"/>
      <c r="F5" s="376" t="s">
        <v>615</v>
      </c>
      <c r="G5" s="375"/>
      <c r="H5" s="375"/>
      <c r="I5" s="377"/>
      <c r="J5" s="377"/>
      <c r="K5" s="376" t="s">
        <v>66</v>
      </c>
      <c r="L5" s="375"/>
      <c r="M5" s="375"/>
      <c r="N5" s="375"/>
      <c r="O5" s="375"/>
      <c r="P5" s="375"/>
      <c r="Q5" s="378" t="s">
        <v>616</v>
      </c>
    </row>
    <row r="6" spans="1:17" ht="10.5">
      <c r="A6" s="379"/>
      <c r="B6" s="380"/>
      <c r="C6" s="380"/>
      <c r="D6" s="381"/>
      <c r="E6" s="381"/>
      <c r="F6" s="381"/>
      <c r="G6" s="381"/>
      <c r="H6" s="381"/>
      <c r="I6" s="381"/>
      <c r="J6" s="381"/>
      <c r="K6" s="381"/>
      <c r="L6" s="381"/>
      <c r="M6" s="382" t="s">
        <v>617</v>
      </c>
      <c r="N6" s="382"/>
      <c r="O6" s="380"/>
      <c r="P6" s="381"/>
      <c r="Q6" s="383" t="s">
        <v>618</v>
      </c>
    </row>
    <row r="7" spans="1:17" s="389" customFormat="1" ht="52.5">
      <c r="A7" s="384" t="s">
        <v>619</v>
      </c>
      <c r="B7" s="385"/>
      <c r="C7" s="386" t="s">
        <v>620</v>
      </c>
      <c r="D7" s="387" t="s">
        <v>621</v>
      </c>
      <c r="E7" s="387" t="s">
        <v>622</v>
      </c>
      <c r="F7" s="387" t="s">
        <v>623</v>
      </c>
      <c r="G7" s="387" t="s">
        <v>624</v>
      </c>
      <c r="H7" s="387" t="s">
        <v>625</v>
      </c>
      <c r="I7" s="387" t="s">
        <v>626</v>
      </c>
      <c r="J7" s="387" t="s">
        <v>65</v>
      </c>
      <c r="K7" s="387" t="s">
        <v>627</v>
      </c>
      <c r="L7" s="387" t="s">
        <v>559</v>
      </c>
      <c r="M7" s="387" t="s">
        <v>628</v>
      </c>
      <c r="N7" s="387" t="s">
        <v>629</v>
      </c>
      <c r="O7" s="387" t="s">
        <v>75</v>
      </c>
      <c r="P7" s="387" t="s">
        <v>630</v>
      </c>
      <c r="Q7" s="388" t="s">
        <v>575</v>
      </c>
    </row>
    <row r="8" spans="1:17" ht="11.25">
      <c r="A8" s="390">
        <v>1</v>
      </c>
      <c r="B8" s="391"/>
      <c r="C8" s="392">
        <v>2</v>
      </c>
      <c r="D8" s="392">
        <v>3</v>
      </c>
      <c r="E8" s="392">
        <v>4</v>
      </c>
      <c r="F8" s="392">
        <v>5</v>
      </c>
      <c r="G8" s="392">
        <v>6</v>
      </c>
      <c r="H8" s="392">
        <v>7</v>
      </c>
      <c r="I8" s="392">
        <v>8</v>
      </c>
      <c r="J8" s="392">
        <v>9</v>
      </c>
      <c r="K8" s="392">
        <v>10</v>
      </c>
      <c r="L8" s="392">
        <v>11</v>
      </c>
      <c r="M8" s="392">
        <v>12</v>
      </c>
      <c r="N8" s="393">
        <v>13</v>
      </c>
      <c r="O8" s="392">
        <v>14</v>
      </c>
      <c r="P8" s="392">
        <v>15</v>
      </c>
      <c r="Q8" s="394">
        <v>16</v>
      </c>
    </row>
    <row r="9" spans="1:17" ht="11.25">
      <c r="A9" s="395" t="s">
        <v>631</v>
      </c>
      <c r="O9" s="278"/>
      <c r="P9" s="278"/>
      <c r="Q9" s="396"/>
    </row>
    <row r="10" spans="1:17" ht="10.5" hidden="1">
      <c r="A10" s="397" t="s">
        <v>329</v>
      </c>
      <c r="B10" s="289"/>
      <c r="C10" s="290" t="s">
        <v>327</v>
      </c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2"/>
    </row>
    <row r="11" spans="1:17" ht="10.5" hidden="1">
      <c r="A11" s="397"/>
      <c r="B11" s="290" t="s">
        <v>632</v>
      </c>
      <c r="C11" s="289" t="s">
        <v>633</v>
      </c>
      <c r="D11" s="291" t="s">
        <v>634</v>
      </c>
      <c r="E11" s="291" t="s">
        <v>635</v>
      </c>
      <c r="F11" s="291" t="s">
        <v>636</v>
      </c>
      <c r="G11" s="291" t="s">
        <v>637</v>
      </c>
      <c r="H11" s="291" t="s">
        <v>638</v>
      </c>
      <c r="I11" s="291" t="s">
        <v>639</v>
      </c>
      <c r="J11" s="291" t="s">
        <v>640</v>
      </c>
      <c r="K11" s="291" t="s">
        <v>641</v>
      </c>
      <c r="L11" s="291" t="s">
        <v>642</v>
      </c>
      <c r="M11" s="291" t="s">
        <v>643</v>
      </c>
      <c r="N11" s="291" t="s">
        <v>644</v>
      </c>
      <c r="O11" s="291" t="s">
        <v>645</v>
      </c>
      <c r="P11" s="291" t="s">
        <v>646</v>
      </c>
      <c r="Q11" s="292" t="s">
        <v>647</v>
      </c>
    </row>
    <row r="12" spans="1:17" ht="11.25">
      <c r="A12" s="398" t="s">
        <v>648</v>
      </c>
      <c r="B12" s="289" t="s">
        <v>649</v>
      </c>
      <c r="C12" s="296">
        <v>7180.704</v>
      </c>
      <c r="D12" s="296">
        <v>1717.024</v>
      </c>
      <c r="E12" s="296">
        <v>8897.728</v>
      </c>
      <c r="F12" s="296">
        <v>6134.319</v>
      </c>
      <c r="G12" s="296">
        <v>1426.632</v>
      </c>
      <c r="H12" s="296">
        <v>7560.951</v>
      </c>
      <c r="I12" s="296">
        <v>1336.777</v>
      </c>
      <c r="J12" s="296">
        <v>-1336.777</v>
      </c>
      <c r="K12" s="296">
        <v>0</v>
      </c>
      <c r="L12" s="296">
        <v>-1336.777</v>
      </c>
      <c r="M12" s="296">
        <v>2658.378</v>
      </c>
      <c r="N12" s="296">
        <v>3995.155</v>
      </c>
      <c r="O12" s="296">
        <v>0</v>
      </c>
      <c r="P12" s="296">
        <v>0</v>
      </c>
      <c r="Q12" s="298">
        <v>0</v>
      </c>
    </row>
    <row r="13" spans="1:17" ht="11.25">
      <c r="A13" s="398" t="s">
        <v>650</v>
      </c>
      <c r="B13" s="300" t="s">
        <v>651</v>
      </c>
      <c r="C13" s="296">
        <v>756.147</v>
      </c>
      <c r="D13" s="296">
        <v>292.568</v>
      </c>
      <c r="E13" s="296">
        <v>1048.715</v>
      </c>
      <c r="F13" s="296">
        <v>996.693</v>
      </c>
      <c r="G13" s="296">
        <v>105.43</v>
      </c>
      <c r="H13" s="296">
        <v>1102.123</v>
      </c>
      <c r="I13" s="296">
        <v>-53.408</v>
      </c>
      <c r="J13" s="296">
        <v>53.408</v>
      </c>
      <c r="K13" s="296">
        <v>0</v>
      </c>
      <c r="L13" s="296">
        <v>53.408</v>
      </c>
      <c r="M13" s="296">
        <v>152.488</v>
      </c>
      <c r="N13" s="296">
        <v>99.08</v>
      </c>
      <c r="O13" s="296">
        <v>0</v>
      </c>
      <c r="P13" s="296">
        <v>0</v>
      </c>
      <c r="Q13" s="298">
        <v>0</v>
      </c>
    </row>
    <row r="14" spans="1:17" ht="11.25">
      <c r="A14" s="398" t="s">
        <v>652</v>
      </c>
      <c r="B14" s="300" t="s">
        <v>653</v>
      </c>
      <c r="C14" s="296">
        <v>407.924</v>
      </c>
      <c r="D14" s="296">
        <v>167.343</v>
      </c>
      <c r="E14" s="296">
        <v>575.267</v>
      </c>
      <c r="F14" s="296">
        <v>495.52</v>
      </c>
      <c r="G14" s="296">
        <v>45.654</v>
      </c>
      <c r="H14" s="296">
        <v>541.174</v>
      </c>
      <c r="I14" s="296">
        <v>34.093</v>
      </c>
      <c r="J14" s="296">
        <v>-34.093</v>
      </c>
      <c r="K14" s="296">
        <v>-30</v>
      </c>
      <c r="L14" s="296">
        <v>5.907</v>
      </c>
      <c r="M14" s="296">
        <v>159.823</v>
      </c>
      <c r="N14" s="296">
        <v>153.916</v>
      </c>
      <c r="O14" s="296">
        <v>0</v>
      </c>
      <c r="P14" s="296">
        <v>-10</v>
      </c>
      <c r="Q14" s="298">
        <v>0</v>
      </c>
    </row>
    <row r="15" spans="1:17" ht="11.25">
      <c r="A15" s="398" t="s">
        <v>654</v>
      </c>
      <c r="B15" s="300" t="s">
        <v>655</v>
      </c>
      <c r="C15" s="296">
        <v>313.729</v>
      </c>
      <c r="D15" s="296">
        <v>115.452</v>
      </c>
      <c r="E15" s="296">
        <v>429.181</v>
      </c>
      <c r="F15" s="296">
        <v>333.36</v>
      </c>
      <c r="G15" s="296">
        <v>11.261</v>
      </c>
      <c r="H15" s="296">
        <v>344.621</v>
      </c>
      <c r="I15" s="296">
        <v>84.56</v>
      </c>
      <c r="J15" s="296">
        <v>-84.56</v>
      </c>
      <c r="K15" s="296">
        <v>-100</v>
      </c>
      <c r="L15" s="296">
        <v>15.44</v>
      </c>
      <c r="M15" s="296">
        <v>611.233</v>
      </c>
      <c r="N15" s="296">
        <v>595.793</v>
      </c>
      <c r="O15" s="296">
        <v>0</v>
      </c>
      <c r="P15" s="296">
        <v>0</v>
      </c>
      <c r="Q15" s="298">
        <v>0</v>
      </c>
    </row>
    <row r="16" spans="1:17" ht="11.25">
      <c r="A16" s="398" t="s">
        <v>656</v>
      </c>
      <c r="B16" s="300" t="s">
        <v>657</v>
      </c>
      <c r="C16" s="296">
        <v>552.414</v>
      </c>
      <c r="D16" s="296">
        <v>234.43</v>
      </c>
      <c r="E16" s="296">
        <v>786.844</v>
      </c>
      <c r="F16" s="296">
        <v>710.529</v>
      </c>
      <c r="G16" s="296">
        <v>27.887</v>
      </c>
      <c r="H16" s="296">
        <v>738.416</v>
      </c>
      <c r="I16" s="296">
        <v>48.428</v>
      </c>
      <c r="J16" s="296">
        <v>-48.428</v>
      </c>
      <c r="K16" s="296">
        <v>-50</v>
      </c>
      <c r="L16" s="296">
        <v>1.572</v>
      </c>
      <c r="M16" s="296">
        <v>148.155</v>
      </c>
      <c r="N16" s="296">
        <v>146.583</v>
      </c>
      <c r="O16" s="296">
        <v>0</v>
      </c>
      <c r="P16" s="296">
        <v>0</v>
      </c>
      <c r="Q16" s="298">
        <v>0</v>
      </c>
    </row>
    <row r="17" spans="1:17" ht="11.25">
      <c r="A17" s="398" t="s">
        <v>658</v>
      </c>
      <c r="B17" s="300" t="s">
        <v>659</v>
      </c>
      <c r="C17" s="296">
        <v>219.205</v>
      </c>
      <c r="D17" s="296">
        <v>115.225</v>
      </c>
      <c r="E17" s="296">
        <v>334.43</v>
      </c>
      <c r="F17" s="296">
        <v>305.889</v>
      </c>
      <c r="G17" s="296">
        <v>0.312</v>
      </c>
      <c r="H17" s="296">
        <v>306.201</v>
      </c>
      <c r="I17" s="296">
        <v>28.229</v>
      </c>
      <c r="J17" s="296">
        <v>-28.229</v>
      </c>
      <c r="K17" s="296">
        <v>-10</v>
      </c>
      <c r="L17" s="296">
        <v>-18.229</v>
      </c>
      <c r="M17" s="296">
        <v>42.256</v>
      </c>
      <c r="N17" s="296">
        <v>60.485</v>
      </c>
      <c r="O17" s="296">
        <v>0</v>
      </c>
      <c r="P17" s="296">
        <v>0</v>
      </c>
      <c r="Q17" s="298">
        <v>0</v>
      </c>
    </row>
    <row r="18" spans="1:17" ht="11.25">
      <c r="A18" s="398" t="s">
        <v>660</v>
      </c>
      <c r="B18" s="300" t="s">
        <v>661</v>
      </c>
      <c r="C18" s="296">
        <v>569.662</v>
      </c>
      <c r="D18" s="296">
        <v>85.165</v>
      </c>
      <c r="E18" s="296">
        <v>654.827</v>
      </c>
      <c r="F18" s="296">
        <v>343.324</v>
      </c>
      <c r="G18" s="296">
        <v>174.196</v>
      </c>
      <c r="H18" s="296">
        <v>517.52</v>
      </c>
      <c r="I18" s="296">
        <v>137.307</v>
      </c>
      <c r="J18" s="296">
        <v>-137.307</v>
      </c>
      <c r="K18" s="296">
        <v>0</v>
      </c>
      <c r="L18" s="296">
        <v>-137.307</v>
      </c>
      <c r="M18" s="296">
        <v>55.769</v>
      </c>
      <c r="N18" s="296">
        <v>193.076</v>
      </c>
      <c r="O18" s="296">
        <v>0</v>
      </c>
      <c r="P18" s="296">
        <v>0</v>
      </c>
      <c r="Q18" s="298">
        <v>0</v>
      </c>
    </row>
    <row r="19" spans="1:17" ht="11.25" hidden="1">
      <c r="A19" s="398" t="s">
        <v>662</v>
      </c>
      <c r="B19" s="300" t="s">
        <v>663</v>
      </c>
      <c r="C19" s="296">
        <v>174.719</v>
      </c>
      <c r="D19" s="296">
        <v>262.42</v>
      </c>
      <c r="E19" s="296">
        <v>437.139</v>
      </c>
      <c r="F19" s="296">
        <v>387.168</v>
      </c>
      <c r="G19" s="296">
        <v>33.832</v>
      </c>
      <c r="H19" s="296">
        <v>421</v>
      </c>
      <c r="I19" s="296">
        <v>16.139</v>
      </c>
      <c r="J19" s="296">
        <v>-16.139</v>
      </c>
      <c r="K19" s="296">
        <v>-7.75</v>
      </c>
      <c r="L19" s="296">
        <v>-17.819</v>
      </c>
      <c r="M19" s="296">
        <v>184.236</v>
      </c>
      <c r="N19" s="296">
        <v>202.055</v>
      </c>
      <c r="O19" s="296">
        <v>0</v>
      </c>
      <c r="P19" s="296">
        <v>9.43</v>
      </c>
      <c r="Q19" s="298">
        <v>0</v>
      </c>
    </row>
    <row r="20" spans="1:17" ht="11.25" hidden="1">
      <c r="A20" s="398" t="s">
        <v>664</v>
      </c>
      <c r="B20" s="300" t="s">
        <v>665</v>
      </c>
      <c r="C20" s="296">
        <v>105.477</v>
      </c>
      <c r="D20" s="296">
        <v>177.077</v>
      </c>
      <c r="E20" s="296">
        <v>282.554</v>
      </c>
      <c r="F20" s="296">
        <v>256.219</v>
      </c>
      <c r="G20" s="296">
        <v>2.915</v>
      </c>
      <c r="H20" s="296">
        <v>259.134</v>
      </c>
      <c r="I20" s="296">
        <v>23.42</v>
      </c>
      <c r="J20" s="296">
        <v>-23.42</v>
      </c>
      <c r="K20" s="296">
        <v>0</v>
      </c>
      <c r="L20" s="296">
        <v>-24.22</v>
      </c>
      <c r="M20" s="296">
        <v>118.102</v>
      </c>
      <c r="N20" s="296">
        <v>142.322</v>
      </c>
      <c r="O20" s="296">
        <v>0</v>
      </c>
      <c r="P20" s="296">
        <v>0.8</v>
      </c>
      <c r="Q20" s="298">
        <v>0</v>
      </c>
    </row>
    <row r="21" spans="1:17" ht="11.25" hidden="1">
      <c r="A21" s="398" t="s">
        <v>666</v>
      </c>
      <c r="B21" s="300" t="s">
        <v>667</v>
      </c>
      <c r="C21" s="296">
        <v>111.863</v>
      </c>
      <c r="D21" s="296">
        <v>207.558</v>
      </c>
      <c r="E21" s="296">
        <v>319.421</v>
      </c>
      <c r="F21" s="296">
        <v>323.665</v>
      </c>
      <c r="G21" s="296">
        <v>2.994</v>
      </c>
      <c r="H21" s="296">
        <v>326.659</v>
      </c>
      <c r="I21" s="296">
        <v>-7.238</v>
      </c>
      <c r="J21" s="296">
        <v>7.238</v>
      </c>
      <c r="K21" s="296">
        <v>0</v>
      </c>
      <c r="L21" s="296">
        <v>2.063</v>
      </c>
      <c r="M21" s="296">
        <v>86.449</v>
      </c>
      <c r="N21" s="296">
        <v>84.386</v>
      </c>
      <c r="O21" s="296">
        <v>0</v>
      </c>
      <c r="P21" s="296">
        <v>5.175</v>
      </c>
      <c r="Q21" s="298">
        <v>0</v>
      </c>
    </row>
    <row r="22" spans="1:17" ht="11.25" hidden="1">
      <c r="A22" s="398" t="s">
        <v>668</v>
      </c>
      <c r="B22" s="300" t="s">
        <v>669</v>
      </c>
      <c r="C22" s="296">
        <v>219.847</v>
      </c>
      <c r="D22" s="296">
        <v>282.985</v>
      </c>
      <c r="E22" s="296">
        <v>502.832</v>
      </c>
      <c r="F22" s="296">
        <v>424.484</v>
      </c>
      <c r="G22" s="296">
        <v>3.027</v>
      </c>
      <c r="H22" s="296">
        <v>427.511</v>
      </c>
      <c r="I22" s="296">
        <v>75.321</v>
      </c>
      <c r="J22" s="296">
        <v>-75.321</v>
      </c>
      <c r="K22" s="296">
        <v>-4.669</v>
      </c>
      <c r="L22" s="296">
        <v>-70.652</v>
      </c>
      <c r="M22" s="296">
        <v>208.495</v>
      </c>
      <c r="N22" s="296">
        <v>279.147</v>
      </c>
      <c r="O22" s="296">
        <v>0</v>
      </c>
      <c r="P22" s="296">
        <v>0</v>
      </c>
      <c r="Q22" s="298">
        <v>0</v>
      </c>
    </row>
    <row r="23" spans="1:17" ht="11.25" hidden="1">
      <c r="A23" s="398" t="s">
        <v>670</v>
      </c>
      <c r="B23" s="300" t="s">
        <v>671</v>
      </c>
      <c r="C23" s="296">
        <v>330.022</v>
      </c>
      <c r="D23" s="296">
        <v>372.477</v>
      </c>
      <c r="E23" s="296">
        <v>702.499</v>
      </c>
      <c r="F23" s="296">
        <v>601.621</v>
      </c>
      <c r="G23" s="296">
        <v>6.038</v>
      </c>
      <c r="H23" s="296">
        <v>607.659</v>
      </c>
      <c r="I23" s="296">
        <v>94.84</v>
      </c>
      <c r="J23" s="296">
        <v>-94.84</v>
      </c>
      <c r="K23" s="296">
        <v>-5.5</v>
      </c>
      <c r="L23" s="296">
        <v>-89.34</v>
      </c>
      <c r="M23" s="296">
        <v>192.25</v>
      </c>
      <c r="N23" s="296">
        <v>281.59</v>
      </c>
      <c r="O23" s="296">
        <v>0</v>
      </c>
      <c r="P23" s="296">
        <v>0</v>
      </c>
      <c r="Q23" s="298">
        <v>0</v>
      </c>
    </row>
    <row r="24" spans="1:17" ht="11.25" hidden="1">
      <c r="A24" s="398" t="s">
        <v>672</v>
      </c>
      <c r="B24" s="300" t="s">
        <v>673</v>
      </c>
      <c r="C24" s="296">
        <v>225.341</v>
      </c>
      <c r="D24" s="296">
        <v>247.19</v>
      </c>
      <c r="E24" s="296">
        <v>472.531</v>
      </c>
      <c r="F24" s="296">
        <v>388.709</v>
      </c>
      <c r="G24" s="296">
        <v>22.833</v>
      </c>
      <c r="H24" s="296">
        <v>411.542</v>
      </c>
      <c r="I24" s="296">
        <v>60.989</v>
      </c>
      <c r="J24" s="296">
        <v>-60.989</v>
      </c>
      <c r="K24" s="296">
        <v>-2.137</v>
      </c>
      <c r="L24" s="296">
        <v>-58.852</v>
      </c>
      <c r="M24" s="296">
        <v>278.735</v>
      </c>
      <c r="N24" s="296">
        <v>337.587</v>
      </c>
      <c r="O24" s="296">
        <v>0</v>
      </c>
      <c r="P24" s="296">
        <v>0</v>
      </c>
      <c r="Q24" s="298">
        <v>0</v>
      </c>
    </row>
    <row r="25" spans="1:17" ht="11.25" hidden="1">
      <c r="A25" s="398" t="s">
        <v>674</v>
      </c>
      <c r="B25" s="300" t="s">
        <v>675</v>
      </c>
      <c r="C25" s="296">
        <v>210.108</v>
      </c>
      <c r="D25" s="296">
        <v>198.512</v>
      </c>
      <c r="E25" s="296">
        <v>408.62</v>
      </c>
      <c r="F25" s="296">
        <v>414.691</v>
      </c>
      <c r="G25" s="296">
        <v>14.564</v>
      </c>
      <c r="H25" s="296">
        <v>429.255</v>
      </c>
      <c r="I25" s="296">
        <v>-20.635</v>
      </c>
      <c r="J25" s="296">
        <v>20.635</v>
      </c>
      <c r="K25" s="296">
        <v>-4.545</v>
      </c>
      <c r="L25" s="296">
        <v>25.18</v>
      </c>
      <c r="M25" s="296">
        <v>287.781</v>
      </c>
      <c r="N25" s="296">
        <v>262.601</v>
      </c>
      <c r="O25" s="296">
        <v>0</v>
      </c>
      <c r="P25" s="296">
        <v>0</v>
      </c>
      <c r="Q25" s="298">
        <v>0</v>
      </c>
    </row>
    <row r="26" spans="1:17" ht="11.25" hidden="1">
      <c r="A26" s="398" t="s">
        <v>676</v>
      </c>
      <c r="B26" s="300" t="s">
        <v>677</v>
      </c>
      <c r="C26" s="296">
        <v>126.573</v>
      </c>
      <c r="D26" s="296">
        <v>135.056</v>
      </c>
      <c r="E26" s="296">
        <v>261.629</v>
      </c>
      <c r="F26" s="296">
        <v>221.767</v>
      </c>
      <c r="G26" s="296">
        <v>3.662</v>
      </c>
      <c r="H26" s="296">
        <v>225.429</v>
      </c>
      <c r="I26" s="296">
        <v>36.2</v>
      </c>
      <c r="J26" s="296">
        <v>-36.2</v>
      </c>
      <c r="K26" s="296">
        <v>0</v>
      </c>
      <c r="L26" s="296">
        <v>-36.2</v>
      </c>
      <c r="M26" s="296">
        <v>56.326</v>
      </c>
      <c r="N26" s="296">
        <v>92.526</v>
      </c>
      <c r="O26" s="296">
        <v>0</v>
      </c>
      <c r="P26" s="296">
        <v>0</v>
      </c>
      <c r="Q26" s="298">
        <v>0</v>
      </c>
    </row>
    <row r="27" spans="1:17" ht="11.25" hidden="1">
      <c r="A27" s="398" t="s">
        <v>678</v>
      </c>
      <c r="B27" s="300" t="s">
        <v>679</v>
      </c>
      <c r="C27" s="296">
        <v>186.494</v>
      </c>
      <c r="D27" s="296">
        <v>194.054</v>
      </c>
      <c r="E27" s="296">
        <v>380.548</v>
      </c>
      <c r="F27" s="296">
        <v>371.034</v>
      </c>
      <c r="G27" s="296">
        <v>8.649</v>
      </c>
      <c r="H27" s="296">
        <v>379.683</v>
      </c>
      <c r="I27" s="296">
        <v>0.865</v>
      </c>
      <c r="J27" s="296">
        <v>-0.865</v>
      </c>
      <c r="K27" s="296">
        <v>0</v>
      </c>
      <c r="L27" s="296">
        <v>1.135</v>
      </c>
      <c r="M27" s="296">
        <v>181.044</v>
      </c>
      <c r="N27" s="296">
        <v>179.909</v>
      </c>
      <c r="O27" s="296">
        <v>0</v>
      </c>
      <c r="P27" s="296">
        <v>-2</v>
      </c>
      <c r="Q27" s="298">
        <v>0</v>
      </c>
    </row>
    <row r="28" spans="1:17" ht="11.25" hidden="1">
      <c r="A28" s="398" t="s">
        <v>680</v>
      </c>
      <c r="B28" s="300" t="s">
        <v>681</v>
      </c>
      <c r="C28" s="296">
        <v>225.228</v>
      </c>
      <c r="D28" s="296">
        <v>304.615</v>
      </c>
      <c r="E28" s="296">
        <v>529.843</v>
      </c>
      <c r="F28" s="296">
        <v>462.479</v>
      </c>
      <c r="G28" s="296">
        <v>5.208</v>
      </c>
      <c r="H28" s="296">
        <v>467.687</v>
      </c>
      <c r="I28" s="296">
        <v>62.156</v>
      </c>
      <c r="J28" s="296">
        <v>-62.156</v>
      </c>
      <c r="K28" s="296">
        <v>0</v>
      </c>
      <c r="L28" s="296">
        <v>-59.874</v>
      </c>
      <c r="M28" s="296">
        <v>201.016</v>
      </c>
      <c r="N28" s="296">
        <v>260.89</v>
      </c>
      <c r="O28" s="296">
        <v>-0.76</v>
      </c>
      <c r="P28" s="296">
        <v>-1.522</v>
      </c>
      <c r="Q28" s="298">
        <v>0</v>
      </c>
    </row>
    <row r="29" spans="1:17" ht="11.25" hidden="1">
      <c r="A29" s="398" t="s">
        <v>682</v>
      </c>
      <c r="B29" s="300" t="s">
        <v>683</v>
      </c>
      <c r="C29" s="296">
        <v>91.443</v>
      </c>
      <c r="D29" s="296">
        <v>220.838</v>
      </c>
      <c r="E29" s="296">
        <v>312.281</v>
      </c>
      <c r="F29" s="296">
        <v>312.028</v>
      </c>
      <c r="G29" s="296">
        <v>0.148</v>
      </c>
      <c r="H29" s="296">
        <v>312.176</v>
      </c>
      <c r="I29" s="296">
        <v>0.105</v>
      </c>
      <c r="J29" s="296">
        <v>-0.105</v>
      </c>
      <c r="K29" s="296">
        <v>0</v>
      </c>
      <c r="L29" s="296">
        <v>-0.105</v>
      </c>
      <c r="M29" s="296">
        <v>157.538</v>
      </c>
      <c r="N29" s="296">
        <v>157.643</v>
      </c>
      <c r="O29" s="296">
        <v>0</v>
      </c>
      <c r="P29" s="296">
        <v>0</v>
      </c>
      <c r="Q29" s="298">
        <v>0</v>
      </c>
    </row>
    <row r="30" spans="1:17" ht="11.25" hidden="1">
      <c r="A30" s="398" t="s">
        <v>684</v>
      </c>
      <c r="B30" s="300" t="s">
        <v>685</v>
      </c>
      <c r="C30" s="296">
        <v>239.004</v>
      </c>
      <c r="D30" s="296">
        <v>228.326</v>
      </c>
      <c r="E30" s="296">
        <v>467.33</v>
      </c>
      <c r="F30" s="296">
        <v>413.498</v>
      </c>
      <c r="G30" s="296">
        <v>7.512</v>
      </c>
      <c r="H30" s="296">
        <v>421.01</v>
      </c>
      <c r="I30" s="296">
        <v>46.32</v>
      </c>
      <c r="J30" s="296">
        <v>-46.32</v>
      </c>
      <c r="K30" s="296">
        <v>0</v>
      </c>
      <c r="L30" s="296">
        <v>-46.32</v>
      </c>
      <c r="M30" s="296">
        <v>129.025</v>
      </c>
      <c r="N30" s="296">
        <v>175.345</v>
      </c>
      <c r="O30" s="296">
        <v>0</v>
      </c>
      <c r="P30" s="296">
        <v>0</v>
      </c>
      <c r="Q30" s="298">
        <v>0</v>
      </c>
    </row>
    <row r="31" spans="1:17" ht="11.25" hidden="1">
      <c r="A31" s="398" t="s">
        <v>686</v>
      </c>
      <c r="B31" s="300" t="s">
        <v>687</v>
      </c>
      <c r="C31" s="296">
        <v>224.868</v>
      </c>
      <c r="D31" s="296">
        <v>276.416</v>
      </c>
      <c r="E31" s="296">
        <v>501.284</v>
      </c>
      <c r="F31" s="296">
        <v>400.973</v>
      </c>
      <c r="G31" s="296">
        <v>8.549</v>
      </c>
      <c r="H31" s="296">
        <v>409.522</v>
      </c>
      <c r="I31" s="296">
        <v>91.762</v>
      </c>
      <c r="J31" s="296">
        <v>-91.762</v>
      </c>
      <c r="K31" s="296">
        <v>0</v>
      </c>
      <c r="L31" s="296">
        <v>-91.762</v>
      </c>
      <c r="M31" s="296">
        <v>124.169</v>
      </c>
      <c r="N31" s="296">
        <v>215.931</v>
      </c>
      <c r="O31" s="296">
        <v>0</v>
      </c>
      <c r="P31" s="296">
        <v>0</v>
      </c>
      <c r="Q31" s="298">
        <v>0</v>
      </c>
    </row>
    <row r="32" spans="1:17" ht="11.25" hidden="1">
      <c r="A32" s="398" t="s">
        <v>688</v>
      </c>
      <c r="B32" s="300" t="s">
        <v>689</v>
      </c>
      <c r="C32" s="296">
        <v>157.616</v>
      </c>
      <c r="D32" s="296">
        <v>217.298</v>
      </c>
      <c r="E32" s="296">
        <v>374.914</v>
      </c>
      <c r="F32" s="296">
        <v>352.071</v>
      </c>
      <c r="G32" s="296">
        <v>27.761</v>
      </c>
      <c r="H32" s="296">
        <v>379.832</v>
      </c>
      <c r="I32" s="296">
        <v>-4.918</v>
      </c>
      <c r="J32" s="296">
        <v>4.918</v>
      </c>
      <c r="K32" s="296">
        <v>0</v>
      </c>
      <c r="L32" s="296">
        <v>4.918</v>
      </c>
      <c r="M32" s="296">
        <v>163.561</v>
      </c>
      <c r="N32" s="296">
        <v>158.643</v>
      </c>
      <c r="O32" s="296">
        <v>0</v>
      </c>
      <c r="P32" s="296">
        <v>0</v>
      </c>
      <c r="Q32" s="298">
        <v>0</v>
      </c>
    </row>
    <row r="33" spans="1:17" ht="11.25" hidden="1">
      <c r="A33" s="398" t="s">
        <v>690</v>
      </c>
      <c r="B33" s="300" t="s">
        <v>691</v>
      </c>
      <c r="C33" s="296">
        <v>120.646</v>
      </c>
      <c r="D33" s="296">
        <v>202.35</v>
      </c>
      <c r="E33" s="296">
        <v>322.996</v>
      </c>
      <c r="F33" s="296">
        <v>292.888</v>
      </c>
      <c r="G33" s="296">
        <v>6.694</v>
      </c>
      <c r="H33" s="296">
        <v>299.582</v>
      </c>
      <c r="I33" s="296">
        <v>23.414</v>
      </c>
      <c r="J33" s="296">
        <v>-23.414</v>
      </c>
      <c r="K33" s="296">
        <v>29.593</v>
      </c>
      <c r="L33" s="296">
        <v>-53.007</v>
      </c>
      <c r="M33" s="296">
        <v>145.446</v>
      </c>
      <c r="N33" s="296">
        <v>198.453</v>
      </c>
      <c r="O33" s="296">
        <v>0</v>
      </c>
      <c r="P33" s="296">
        <v>0</v>
      </c>
      <c r="Q33" s="298">
        <v>0</v>
      </c>
    </row>
    <row r="34" spans="1:17" ht="11.25" hidden="1">
      <c r="A34" s="398" t="s">
        <v>692</v>
      </c>
      <c r="B34" s="300" t="s">
        <v>693</v>
      </c>
      <c r="C34" s="296">
        <v>187.071</v>
      </c>
      <c r="D34" s="296">
        <v>268.836</v>
      </c>
      <c r="E34" s="296">
        <v>455.907</v>
      </c>
      <c r="F34" s="296">
        <v>444.977</v>
      </c>
      <c r="G34" s="296">
        <v>6.387</v>
      </c>
      <c r="H34" s="296">
        <v>451.364</v>
      </c>
      <c r="I34" s="296">
        <v>4.543</v>
      </c>
      <c r="J34" s="296">
        <v>-4.543</v>
      </c>
      <c r="K34" s="296">
        <v>14</v>
      </c>
      <c r="L34" s="296">
        <v>-13.08</v>
      </c>
      <c r="M34" s="296">
        <v>201.481</v>
      </c>
      <c r="N34" s="296">
        <v>214.561</v>
      </c>
      <c r="O34" s="296">
        <v>-6.739</v>
      </c>
      <c r="P34" s="296">
        <v>1.276</v>
      </c>
      <c r="Q34" s="298">
        <v>0</v>
      </c>
    </row>
    <row r="35" spans="1:17" ht="11.25" hidden="1">
      <c r="A35" s="398" t="s">
        <v>694</v>
      </c>
      <c r="B35" s="300" t="s">
        <v>695</v>
      </c>
      <c r="C35" s="296">
        <v>357.376</v>
      </c>
      <c r="D35" s="296">
        <v>256.222</v>
      </c>
      <c r="E35" s="296">
        <v>613.598</v>
      </c>
      <c r="F35" s="296">
        <v>547.065</v>
      </c>
      <c r="G35" s="296">
        <v>13.447</v>
      </c>
      <c r="H35" s="296">
        <v>560.512</v>
      </c>
      <c r="I35" s="296">
        <v>53.086</v>
      </c>
      <c r="J35" s="296">
        <v>-53.086</v>
      </c>
      <c r="K35" s="296">
        <v>0</v>
      </c>
      <c r="L35" s="296">
        <v>-52.519</v>
      </c>
      <c r="M35" s="296">
        <v>277.183</v>
      </c>
      <c r="N35" s="296">
        <v>329.702</v>
      </c>
      <c r="O35" s="296">
        <v>-0.567</v>
      </c>
      <c r="P35" s="296">
        <v>0</v>
      </c>
      <c r="Q35" s="298">
        <v>0</v>
      </c>
    </row>
    <row r="36" spans="1:17" ht="11.25" hidden="1">
      <c r="A36" s="398" t="s">
        <v>696</v>
      </c>
      <c r="B36" s="300" t="s">
        <v>697</v>
      </c>
      <c r="C36" s="296">
        <v>110.767</v>
      </c>
      <c r="D36" s="296">
        <v>253.444</v>
      </c>
      <c r="E36" s="296">
        <v>364.211</v>
      </c>
      <c r="F36" s="296">
        <v>272.298</v>
      </c>
      <c r="G36" s="296">
        <v>1.611</v>
      </c>
      <c r="H36" s="296">
        <v>273.909</v>
      </c>
      <c r="I36" s="296">
        <v>90.302</v>
      </c>
      <c r="J36" s="296">
        <v>-90.302</v>
      </c>
      <c r="K36" s="296">
        <v>-9.58</v>
      </c>
      <c r="L36" s="296">
        <v>-72.054</v>
      </c>
      <c r="M36" s="296">
        <v>142.882</v>
      </c>
      <c r="N36" s="296">
        <v>214.936</v>
      </c>
      <c r="O36" s="296">
        <v>-8.668</v>
      </c>
      <c r="P36" s="296">
        <v>0</v>
      </c>
      <c r="Q36" s="298">
        <v>0</v>
      </c>
    </row>
    <row r="37" spans="1:17" ht="11.25" hidden="1">
      <c r="A37" s="398" t="s">
        <v>698</v>
      </c>
      <c r="B37" s="300" t="s">
        <v>699</v>
      </c>
      <c r="C37" s="296">
        <v>96.95</v>
      </c>
      <c r="D37" s="296">
        <v>280.646</v>
      </c>
      <c r="E37" s="296">
        <v>377.596</v>
      </c>
      <c r="F37" s="296">
        <v>356.927</v>
      </c>
      <c r="G37" s="296">
        <v>5.914</v>
      </c>
      <c r="H37" s="296">
        <v>362.841</v>
      </c>
      <c r="I37" s="296">
        <v>14.755</v>
      </c>
      <c r="J37" s="296">
        <v>-14.755</v>
      </c>
      <c r="K37" s="296">
        <v>-1.65</v>
      </c>
      <c r="L37" s="296">
        <v>-13.105</v>
      </c>
      <c r="M37" s="296">
        <v>173.129</v>
      </c>
      <c r="N37" s="296">
        <v>186.234</v>
      </c>
      <c r="O37" s="296">
        <v>0</v>
      </c>
      <c r="P37" s="296">
        <v>0</v>
      </c>
      <c r="Q37" s="298">
        <v>0</v>
      </c>
    </row>
    <row r="38" spans="1:17" ht="11.25" hidden="1">
      <c r="A38" s="398" t="s">
        <v>700</v>
      </c>
      <c r="B38" s="300" t="s">
        <v>701</v>
      </c>
      <c r="C38" s="296">
        <v>999.214</v>
      </c>
      <c r="D38" s="296">
        <v>476.334</v>
      </c>
      <c r="E38" s="296">
        <v>1475.548</v>
      </c>
      <c r="F38" s="296">
        <v>1198.203</v>
      </c>
      <c r="G38" s="296">
        <v>195.484</v>
      </c>
      <c r="H38" s="296">
        <v>1393.687</v>
      </c>
      <c r="I38" s="296">
        <v>81.861</v>
      </c>
      <c r="J38" s="296">
        <v>-81.861</v>
      </c>
      <c r="K38" s="296">
        <v>148.45</v>
      </c>
      <c r="L38" s="296">
        <v>-229.478</v>
      </c>
      <c r="M38" s="296">
        <v>787.345</v>
      </c>
      <c r="N38" s="296">
        <v>1016.823</v>
      </c>
      <c r="O38" s="296">
        <v>-0.833</v>
      </c>
      <c r="P38" s="296">
        <v>0</v>
      </c>
      <c r="Q38" s="298">
        <v>0</v>
      </c>
    </row>
    <row r="39" spans="1:17" ht="11.25" hidden="1">
      <c r="A39" s="398" t="s">
        <v>702</v>
      </c>
      <c r="B39" s="300" t="s">
        <v>703</v>
      </c>
      <c r="C39" s="296">
        <v>191.579</v>
      </c>
      <c r="D39" s="296">
        <v>226.657</v>
      </c>
      <c r="E39" s="296">
        <v>418.236</v>
      </c>
      <c r="F39" s="296">
        <v>382.772</v>
      </c>
      <c r="G39" s="296">
        <v>2.892</v>
      </c>
      <c r="H39" s="296">
        <v>385.664</v>
      </c>
      <c r="I39" s="296">
        <v>32.572</v>
      </c>
      <c r="J39" s="296">
        <v>-32.572</v>
      </c>
      <c r="K39" s="296">
        <v>0</v>
      </c>
      <c r="L39" s="296">
        <v>-45.019</v>
      </c>
      <c r="M39" s="296">
        <v>159.185</v>
      </c>
      <c r="N39" s="296">
        <v>204.204</v>
      </c>
      <c r="O39" s="296">
        <v>0</v>
      </c>
      <c r="P39" s="296">
        <v>12.447</v>
      </c>
      <c r="Q39" s="298">
        <v>0</v>
      </c>
    </row>
    <row r="40" spans="1:17" ht="11.25" hidden="1">
      <c r="A40" s="398" t="s">
        <v>704</v>
      </c>
      <c r="B40" s="300" t="s">
        <v>705</v>
      </c>
      <c r="C40" s="296">
        <v>265.445</v>
      </c>
      <c r="D40" s="296">
        <v>241.77</v>
      </c>
      <c r="E40" s="296">
        <v>507.215</v>
      </c>
      <c r="F40" s="296">
        <v>487.302</v>
      </c>
      <c r="G40" s="296">
        <v>6.348</v>
      </c>
      <c r="H40" s="296">
        <v>493.65</v>
      </c>
      <c r="I40" s="296">
        <v>13.565</v>
      </c>
      <c r="J40" s="296">
        <v>-13.565</v>
      </c>
      <c r="K40" s="296">
        <v>9.477</v>
      </c>
      <c r="L40" s="296">
        <v>-15.647</v>
      </c>
      <c r="M40" s="296">
        <v>158.33</v>
      </c>
      <c r="N40" s="296">
        <v>173.977</v>
      </c>
      <c r="O40" s="296">
        <v>0</v>
      </c>
      <c r="P40" s="296">
        <v>-7.395</v>
      </c>
      <c r="Q40" s="298">
        <v>0</v>
      </c>
    </row>
    <row r="41" spans="1:17" ht="11.25" hidden="1">
      <c r="A41" s="398" t="s">
        <v>706</v>
      </c>
      <c r="B41" s="300" t="s">
        <v>707</v>
      </c>
      <c r="C41" s="296">
        <v>288.265</v>
      </c>
      <c r="D41" s="296">
        <v>431.468</v>
      </c>
      <c r="E41" s="296">
        <v>719.733</v>
      </c>
      <c r="F41" s="296">
        <v>572.196</v>
      </c>
      <c r="G41" s="296">
        <v>4.995</v>
      </c>
      <c r="H41" s="296">
        <v>577.191</v>
      </c>
      <c r="I41" s="296">
        <v>142.542</v>
      </c>
      <c r="J41" s="296">
        <v>-142.542</v>
      </c>
      <c r="K41" s="296">
        <v>-0.625</v>
      </c>
      <c r="L41" s="296">
        <v>-132.255</v>
      </c>
      <c r="M41" s="296">
        <v>258.11</v>
      </c>
      <c r="N41" s="296">
        <v>390.365</v>
      </c>
      <c r="O41" s="296">
        <v>-9.662</v>
      </c>
      <c r="P41" s="296">
        <v>0</v>
      </c>
      <c r="Q41" s="298">
        <v>0</v>
      </c>
    </row>
    <row r="42" spans="1:17" ht="11.25" hidden="1">
      <c r="A42" s="398" t="s">
        <v>708</v>
      </c>
      <c r="B42" s="300" t="s">
        <v>709</v>
      </c>
      <c r="C42" s="296">
        <v>182.366</v>
      </c>
      <c r="D42" s="296">
        <v>215.99</v>
      </c>
      <c r="E42" s="296">
        <v>398.356</v>
      </c>
      <c r="F42" s="296">
        <v>336.304</v>
      </c>
      <c r="G42" s="296">
        <v>15.062</v>
      </c>
      <c r="H42" s="296">
        <v>351.366</v>
      </c>
      <c r="I42" s="296">
        <v>46.99</v>
      </c>
      <c r="J42" s="296">
        <v>-46.99</v>
      </c>
      <c r="K42" s="296">
        <v>57</v>
      </c>
      <c r="L42" s="296">
        <v>-103.99</v>
      </c>
      <c r="M42" s="296">
        <v>165.528</v>
      </c>
      <c r="N42" s="296">
        <v>269.518</v>
      </c>
      <c r="O42" s="296">
        <v>0</v>
      </c>
      <c r="P42" s="296">
        <v>0</v>
      </c>
      <c r="Q42" s="298">
        <v>0</v>
      </c>
    </row>
    <row r="43" spans="1:17" ht="11.25" hidden="1">
      <c r="A43" s="398" t="s">
        <v>710</v>
      </c>
      <c r="B43" s="300" t="s">
        <v>711</v>
      </c>
      <c r="C43" s="296">
        <v>607.118</v>
      </c>
      <c r="D43" s="296">
        <v>333.381</v>
      </c>
      <c r="E43" s="296">
        <v>940.499</v>
      </c>
      <c r="F43" s="296">
        <v>667.441</v>
      </c>
      <c r="G43" s="296">
        <v>16.966</v>
      </c>
      <c r="H43" s="296">
        <v>684.407</v>
      </c>
      <c r="I43" s="296">
        <v>256.092</v>
      </c>
      <c r="J43" s="296">
        <v>-256.092</v>
      </c>
      <c r="K43" s="296">
        <v>-127</v>
      </c>
      <c r="L43" s="296">
        <v>-128.5</v>
      </c>
      <c r="M43" s="296">
        <v>219.154</v>
      </c>
      <c r="N43" s="296">
        <v>347.654</v>
      </c>
      <c r="O43" s="296">
        <v>-0.592</v>
      </c>
      <c r="P43" s="296">
        <v>0</v>
      </c>
      <c r="Q43" s="298">
        <v>0</v>
      </c>
    </row>
    <row r="44" spans="1:17" ht="11.25" hidden="1">
      <c r="A44" s="398" t="s">
        <v>712</v>
      </c>
      <c r="B44" s="318" t="s">
        <v>713</v>
      </c>
      <c r="C44" s="296">
        <v>87.771</v>
      </c>
      <c r="D44" s="296">
        <v>75.244</v>
      </c>
      <c r="E44" s="296">
        <v>163.015</v>
      </c>
      <c r="F44" s="296">
        <v>143.057</v>
      </c>
      <c r="G44" s="296">
        <v>8.961</v>
      </c>
      <c r="H44" s="296">
        <v>152.018</v>
      </c>
      <c r="I44" s="296">
        <v>10.997</v>
      </c>
      <c r="J44" s="296">
        <v>-10.997</v>
      </c>
      <c r="K44" s="296">
        <v>-1.718</v>
      </c>
      <c r="L44" s="296">
        <v>-16.279</v>
      </c>
      <c r="M44" s="296">
        <v>92.022</v>
      </c>
      <c r="N44" s="296">
        <v>108.301</v>
      </c>
      <c r="O44" s="296">
        <v>7</v>
      </c>
      <c r="P44" s="296">
        <v>0</v>
      </c>
      <c r="Q44" s="298">
        <v>0</v>
      </c>
    </row>
    <row r="45" spans="1:17" ht="11.25">
      <c r="A45" s="399" t="s">
        <v>714</v>
      </c>
      <c r="C45" s="296">
        <v>9999.785</v>
      </c>
      <c r="D45" s="296">
        <v>2727.2069999999994</v>
      </c>
      <c r="E45" s="296">
        <v>12726.992</v>
      </c>
      <c r="F45" s="296">
        <v>9319.634</v>
      </c>
      <c r="G45" s="296">
        <v>1791.3719999999998</v>
      </c>
      <c r="H45" s="296">
        <v>11111.005999999998</v>
      </c>
      <c r="I45" s="296">
        <v>1615.9860000000003</v>
      </c>
      <c r="J45" s="296">
        <v>-1615.9860000000003</v>
      </c>
      <c r="K45" s="296">
        <v>-190</v>
      </c>
      <c r="L45" s="296">
        <v>-1415.9860000000003</v>
      </c>
      <c r="M45" s="296">
        <v>3828.1019999999994</v>
      </c>
      <c r="N45" s="296">
        <v>5244.087999999999</v>
      </c>
      <c r="O45" s="296">
        <v>0</v>
      </c>
      <c r="P45" s="296">
        <v>-10</v>
      </c>
      <c r="Q45" s="298">
        <v>0</v>
      </c>
    </row>
    <row r="46" spans="1:17" ht="12" customHeight="1">
      <c r="A46" s="395" t="s">
        <v>715</v>
      </c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400"/>
    </row>
    <row r="47" spans="1:17" ht="10.5" hidden="1">
      <c r="A47" s="397" t="s">
        <v>329</v>
      </c>
      <c r="B47" s="289"/>
      <c r="C47" s="290" t="s">
        <v>327</v>
      </c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2"/>
    </row>
    <row r="48" spans="1:17" ht="10.5" hidden="1">
      <c r="A48" s="397"/>
      <c r="B48" s="290" t="s">
        <v>632</v>
      </c>
      <c r="C48" s="289" t="s">
        <v>633</v>
      </c>
      <c r="D48" s="291" t="s">
        <v>634</v>
      </c>
      <c r="E48" s="291" t="s">
        <v>635</v>
      </c>
      <c r="F48" s="291" t="s">
        <v>636</v>
      </c>
      <c r="G48" s="291" t="s">
        <v>637</v>
      </c>
      <c r="H48" s="291" t="s">
        <v>638</v>
      </c>
      <c r="I48" s="291" t="s">
        <v>639</v>
      </c>
      <c r="J48" s="291" t="s">
        <v>640</v>
      </c>
      <c r="K48" s="291" t="s">
        <v>641</v>
      </c>
      <c r="L48" s="291" t="s">
        <v>642</v>
      </c>
      <c r="M48" s="291" t="s">
        <v>643</v>
      </c>
      <c r="N48" s="291" t="s">
        <v>644</v>
      </c>
      <c r="O48" s="291" t="s">
        <v>645</v>
      </c>
      <c r="P48" s="291" t="s">
        <v>646</v>
      </c>
      <c r="Q48" s="292" t="s">
        <v>647</v>
      </c>
    </row>
    <row r="49" spans="1:17" ht="11.25" hidden="1">
      <c r="A49" s="398" t="s">
        <v>648</v>
      </c>
      <c r="B49" s="289" t="s">
        <v>649</v>
      </c>
      <c r="C49" s="330">
        <v>7180.704</v>
      </c>
      <c r="D49" s="331">
        <v>1717.024</v>
      </c>
      <c r="E49" s="331">
        <v>8897.728</v>
      </c>
      <c r="F49" s="331">
        <v>6134.319</v>
      </c>
      <c r="G49" s="331">
        <v>1426.632</v>
      </c>
      <c r="H49" s="331">
        <v>7560.951</v>
      </c>
      <c r="I49" s="331">
        <v>1336.777</v>
      </c>
      <c r="J49" s="331">
        <v>-1336.777</v>
      </c>
      <c r="K49" s="331">
        <v>0</v>
      </c>
      <c r="L49" s="331">
        <v>-1336.777</v>
      </c>
      <c r="M49" s="331">
        <v>2658.378</v>
      </c>
      <c r="N49" s="331">
        <v>3995.155</v>
      </c>
      <c r="O49" s="331">
        <v>0</v>
      </c>
      <c r="P49" s="331">
        <v>0</v>
      </c>
      <c r="Q49" s="333">
        <v>0</v>
      </c>
    </row>
    <row r="50" spans="1:17" ht="11.25" hidden="1">
      <c r="A50" s="398" t="s">
        <v>650</v>
      </c>
      <c r="B50" s="300" t="s">
        <v>651</v>
      </c>
      <c r="C50" s="310">
        <v>756.147</v>
      </c>
      <c r="D50" s="311">
        <v>292.568</v>
      </c>
      <c r="E50" s="311">
        <v>1048.715</v>
      </c>
      <c r="F50" s="311">
        <v>996.693</v>
      </c>
      <c r="G50" s="311">
        <v>105.43</v>
      </c>
      <c r="H50" s="311">
        <v>1102.123</v>
      </c>
      <c r="I50" s="311">
        <v>-53.408</v>
      </c>
      <c r="J50" s="311">
        <v>53.408</v>
      </c>
      <c r="K50" s="311">
        <v>0</v>
      </c>
      <c r="L50" s="311">
        <v>53.408</v>
      </c>
      <c r="M50" s="311">
        <v>152.488</v>
      </c>
      <c r="N50" s="311">
        <v>99.08</v>
      </c>
      <c r="O50" s="311">
        <v>0</v>
      </c>
      <c r="P50" s="311">
        <v>0</v>
      </c>
      <c r="Q50" s="313">
        <v>0</v>
      </c>
    </row>
    <row r="51" spans="1:17" ht="11.25" hidden="1">
      <c r="A51" s="398" t="s">
        <v>652</v>
      </c>
      <c r="B51" s="300" t="s">
        <v>653</v>
      </c>
      <c r="C51" s="310">
        <v>407.924</v>
      </c>
      <c r="D51" s="311">
        <v>167.343</v>
      </c>
      <c r="E51" s="311">
        <v>575.267</v>
      </c>
      <c r="F51" s="311">
        <v>495.52</v>
      </c>
      <c r="G51" s="311">
        <v>45.654</v>
      </c>
      <c r="H51" s="311">
        <v>541.174</v>
      </c>
      <c r="I51" s="311">
        <v>34.093</v>
      </c>
      <c r="J51" s="311">
        <v>-34.093</v>
      </c>
      <c r="K51" s="311">
        <v>-30</v>
      </c>
      <c r="L51" s="311">
        <v>5.907</v>
      </c>
      <c r="M51" s="311">
        <v>159.823</v>
      </c>
      <c r="N51" s="311">
        <v>153.916</v>
      </c>
      <c r="O51" s="311">
        <v>0</v>
      </c>
      <c r="P51" s="311">
        <v>-10</v>
      </c>
      <c r="Q51" s="313">
        <v>0</v>
      </c>
    </row>
    <row r="52" spans="1:17" ht="11.25" hidden="1">
      <c r="A52" s="398" t="s">
        <v>654</v>
      </c>
      <c r="B52" s="300" t="s">
        <v>655</v>
      </c>
      <c r="C52" s="310">
        <v>313.729</v>
      </c>
      <c r="D52" s="311">
        <v>115.452</v>
      </c>
      <c r="E52" s="311">
        <v>429.181</v>
      </c>
      <c r="F52" s="311">
        <v>333.36</v>
      </c>
      <c r="G52" s="311">
        <v>11.261</v>
      </c>
      <c r="H52" s="311">
        <v>344.621</v>
      </c>
      <c r="I52" s="311">
        <v>84.56</v>
      </c>
      <c r="J52" s="311">
        <v>-84.56</v>
      </c>
      <c r="K52" s="311">
        <v>-100</v>
      </c>
      <c r="L52" s="311">
        <v>15.44</v>
      </c>
      <c r="M52" s="311">
        <v>611.233</v>
      </c>
      <c r="N52" s="311">
        <v>595.793</v>
      </c>
      <c r="O52" s="311">
        <v>0</v>
      </c>
      <c r="P52" s="311">
        <v>0</v>
      </c>
      <c r="Q52" s="313">
        <v>0</v>
      </c>
    </row>
    <row r="53" spans="1:17" ht="11.25" hidden="1">
      <c r="A53" s="398" t="s">
        <v>656</v>
      </c>
      <c r="B53" s="300" t="s">
        <v>657</v>
      </c>
      <c r="C53" s="310">
        <v>552.414</v>
      </c>
      <c r="D53" s="311">
        <v>234.43</v>
      </c>
      <c r="E53" s="311">
        <v>786.844</v>
      </c>
      <c r="F53" s="311">
        <v>710.529</v>
      </c>
      <c r="G53" s="311">
        <v>27.887</v>
      </c>
      <c r="H53" s="311">
        <v>738.416</v>
      </c>
      <c r="I53" s="311">
        <v>48.428</v>
      </c>
      <c r="J53" s="311">
        <v>-48.428</v>
      </c>
      <c r="K53" s="311">
        <v>-50</v>
      </c>
      <c r="L53" s="311">
        <v>1.572</v>
      </c>
      <c r="M53" s="311">
        <v>148.155</v>
      </c>
      <c r="N53" s="311">
        <v>146.583</v>
      </c>
      <c r="O53" s="311">
        <v>0</v>
      </c>
      <c r="P53" s="311">
        <v>0</v>
      </c>
      <c r="Q53" s="313">
        <v>0</v>
      </c>
    </row>
    <row r="54" spans="1:17" ht="11.25" hidden="1">
      <c r="A54" s="398" t="s">
        <v>658</v>
      </c>
      <c r="B54" s="300" t="s">
        <v>659</v>
      </c>
      <c r="C54" s="310">
        <v>219.205</v>
      </c>
      <c r="D54" s="311">
        <v>115.225</v>
      </c>
      <c r="E54" s="311">
        <v>334.43</v>
      </c>
      <c r="F54" s="311">
        <v>305.889</v>
      </c>
      <c r="G54" s="311">
        <v>0.312</v>
      </c>
      <c r="H54" s="311">
        <v>306.201</v>
      </c>
      <c r="I54" s="311">
        <v>28.229</v>
      </c>
      <c r="J54" s="311">
        <v>-28.229</v>
      </c>
      <c r="K54" s="311">
        <v>-10</v>
      </c>
      <c r="L54" s="311">
        <v>-18.229</v>
      </c>
      <c r="M54" s="311">
        <v>42.256</v>
      </c>
      <c r="N54" s="311">
        <v>60.485</v>
      </c>
      <c r="O54" s="311">
        <v>0</v>
      </c>
      <c r="P54" s="311">
        <v>0</v>
      </c>
      <c r="Q54" s="313">
        <v>0</v>
      </c>
    </row>
    <row r="55" spans="1:17" ht="11.25" hidden="1">
      <c r="A55" s="398" t="s">
        <v>660</v>
      </c>
      <c r="B55" s="300" t="s">
        <v>661</v>
      </c>
      <c r="C55" s="310">
        <v>569.662</v>
      </c>
      <c r="D55" s="311">
        <v>85.165</v>
      </c>
      <c r="E55" s="311">
        <v>654.827</v>
      </c>
      <c r="F55" s="311">
        <v>343.324</v>
      </c>
      <c r="G55" s="311">
        <v>174.196</v>
      </c>
      <c r="H55" s="311">
        <v>517.52</v>
      </c>
      <c r="I55" s="311">
        <v>137.307</v>
      </c>
      <c r="J55" s="311">
        <v>-137.307</v>
      </c>
      <c r="K55" s="311">
        <v>0</v>
      </c>
      <c r="L55" s="311">
        <v>-137.307</v>
      </c>
      <c r="M55" s="311">
        <v>55.769</v>
      </c>
      <c r="N55" s="311">
        <v>193.076</v>
      </c>
      <c r="O55" s="311">
        <v>0</v>
      </c>
      <c r="P55" s="311">
        <v>0</v>
      </c>
      <c r="Q55" s="313">
        <v>0</v>
      </c>
    </row>
    <row r="56" spans="1:17" ht="11.25">
      <c r="A56" s="398" t="s">
        <v>662</v>
      </c>
      <c r="B56" s="300" t="s">
        <v>663</v>
      </c>
      <c r="C56" s="296">
        <v>174.719</v>
      </c>
      <c r="D56" s="296">
        <v>262.42</v>
      </c>
      <c r="E56" s="296">
        <v>437.139</v>
      </c>
      <c r="F56" s="296">
        <v>387.168</v>
      </c>
      <c r="G56" s="296">
        <v>33.832</v>
      </c>
      <c r="H56" s="296">
        <v>421</v>
      </c>
      <c r="I56" s="296">
        <v>16.139</v>
      </c>
      <c r="J56" s="296">
        <v>-16.139</v>
      </c>
      <c r="K56" s="296">
        <v>-7.75</v>
      </c>
      <c r="L56" s="296">
        <v>-17.819</v>
      </c>
      <c r="M56" s="296">
        <v>184.236</v>
      </c>
      <c r="N56" s="296">
        <v>202.055</v>
      </c>
      <c r="O56" s="296">
        <v>0</v>
      </c>
      <c r="P56" s="296">
        <v>9.43</v>
      </c>
      <c r="Q56" s="298">
        <v>0</v>
      </c>
    </row>
    <row r="57" spans="1:17" ht="11.25">
      <c r="A57" s="398" t="s">
        <v>664</v>
      </c>
      <c r="B57" s="300" t="s">
        <v>665</v>
      </c>
      <c r="C57" s="296">
        <v>105.477</v>
      </c>
      <c r="D57" s="296">
        <v>177.077</v>
      </c>
      <c r="E57" s="296">
        <v>282.554</v>
      </c>
      <c r="F57" s="296">
        <v>256.219</v>
      </c>
      <c r="G57" s="296">
        <v>2.915</v>
      </c>
      <c r="H57" s="296">
        <v>259.134</v>
      </c>
      <c r="I57" s="296">
        <v>23.42</v>
      </c>
      <c r="J57" s="296">
        <v>-23.42</v>
      </c>
      <c r="K57" s="296">
        <v>0</v>
      </c>
      <c r="L57" s="296">
        <v>-24.22</v>
      </c>
      <c r="M57" s="296">
        <v>118.102</v>
      </c>
      <c r="N57" s="296">
        <v>142.322</v>
      </c>
      <c r="O57" s="296">
        <v>0</v>
      </c>
      <c r="P57" s="296">
        <v>0.8</v>
      </c>
      <c r="Q57" s="298">
        <v>0</v>
      </c>
    </row>
    <row r="58" spans="1:17" ht="11.25">
      <c r="A58" s="398" t="s">
        <v>666</v>
      </c>
      <c r="B58" s="300" t="s">
        <v>667</v>
      </c>
      <c r="C58" s="296">
        <v>111.863</v>
      </c>
      <c r="D58" s="296">
        <v>207.558</v>
      </c>
      <c r="E58" s="296">
        <v>319.421</v>
      </c>
      <c r="F58" s="296">
        <v>323.665</v>
      </c>
      <c r="G58" s="296">
        <v>2.994</v>
      </c>
      <c r="H58" s="296">
        <v>326.659</v>
      </c>
      <c r="I58" s="296">
        <v>-7.238</v>
      </c>
      <c r="J58" s="296">
        <v>7.238</v>
      </c>
      <c r="K58" s="296">
        <v>0</v>
      </c>
      <c r="L58" s="296">
        <v>2.063</v>
      </c>
      <c r="M58" s="296">
        <v>86.449</v>
      </c>
      <c r="N58" s="296">
        <v>84.386</v>
      </c>
      <c r="O58" s="296">
        <v>0</v>
      </c>
      <c r="P58" s="296">
        <v>5.175</v>
      </c>
      <c r="Q58" s="298">
        <v>0</v>
      </c>
    </row>
    <row r="59" spans="1:17" ht="11.25">
      <c r="A59" s="398" t="s">
        <v>668</v>
      </c>
      <c r="B59" s="300" t="s">
        <v>669</v>
      </c>
      <c r="C59" s="296">
        <v>219.847</v>
      </c>
      <c r="D59" s="296">
        <v>282.985</v>
      </c>
      <c r="E59" s="296">
        <v>502.832</v>
      </c>
      <c r="F59" s="296">
        <v>424.484</v>
      </c>
      <c r="G59" s="296">
        <v>3.027</v>
      </c>
      <c r="H59" s="296">
        <v>427.511</v>
      </c>
      <c r="I59" s="296">
        <v>75.321</v>
      </c>
      <c r="J59" s="296">
        <v>-75.321</v>
      </c>
      <c r="K59" s="296">
        <v>-4.669</v>
      </c>
      <c r="L59" s="296">
        <v>-70.652</v>
      </c>
      <c r="M59" s="296">
        <v>208.495</v>
      </c>
      <c r="N59" s="296">
        <v>279.147</v>
      </c>
      <c r="O59" s="296">
        <v>0</v>
      </c>
      <c r="P59" s="296">
        <v>0</v>
      </c>
      <c r="Q59" s="298">
        <v>0</v>
      </c>
    </row>
    <row r="60" spans="1:17" ht="11.25">
      <c r="A60" s="398" t="s">
        <v>670</v>
      </c>
      <c r="B60" s="300" t="s">
        <v>671</v>
      </c>
      <c r="C60" s="296">
        <v>330.022</v>
      </c>
      <c r="D60" s="296">
        <v>372.477</v>
      </c>
      <c r="E60" s="296">
        <v>702.499</v>
      </c>
      <c r="F60" s="296">
        <v>601.621</v>
      </c>
      <c r="G60" s="296">
        <v>6.038</v>
      </c>
      <c r="H60" s="296">
        <v>607.659</v>
      </c>
      <c r="I60" s="296">
        <v>94.84</v>
      </c>
      <c r="J60" s="296">
        <v>-94.84</v>
      </c>
      <c r="K60" s="296">
        <v>-5.5</v>
      </c>
      <c r="L60" s="296">
        <v>-89.34</v>
      </c>
      <c r="M60" s="296">
        <v>192.25</v>
      </c>
      <c r="N60" s="296">
        <v>281.59</v>
      </c>
      <c r="O60" s="296">
        <v>0</v>
      </c>
      <c r="P60" s="296">
        <v>0</v>
      </c>
      <c r="Q60" s="298">
        <v>0</v>
      </c>
    </row>
    <row r="61" spans="1:17" ht="11.25">
      <c r="A61" s="398" t="s">
        <v>672</v>
      </c>
      <c r="B61" s="300" t="s">
        <v>673</v>
      </c>
      <c r="C61" s="296">
        <v>225.341</v>
      </c>
      <c r="D61" s="296">
        <v>247.19</v>
      </c>
      <c r="E61" s="296">
        <v>472.531</v>
      </c>
      <c r="F61" s="296">
        <v>388.709</v>
      </c>
      <c r="G61" s="296">
        <v>22.833</v>
      </c>
      <c r="H61" s="296">
        <v>411.542</v>
      </c>
      <c r="I61" s="296">
        <v>60.989</v>
      </c>
      <c r="J61" s="296">
        <v>-60.989</v>
      </c>
      <c r="K61" s="296">
        <v>-2.137</v>
      </c>
      <c r="L61" s="296">
        <v>-58.852</v>
      </c>
      <c r="M61" s="296">
        <v>278.735</v>
      </c>
      <c r="N61" s="296">
        <v>337.587</v>
      </c>
      <c r="O61" s="296">
        <v>0</v>
      </c>
      <c r="P61" s="296">
        <v>0</v>
      </c>
      <c r="Q61" s="298">
        <v>0</v>
      </c>
    </row>
    <row r="62" spans="1:17" ht="11.25">
      <c r="A62" s="398" t="s">
        <v>674</v>
      </c>
      <c r="B62" s="300" t="s">
        <v>675</v>
      </c>
      <c r="C62" s="296">
        <v>210.108</v>
      </c>
      <c r="D62" s="296">
        <v>198.512</v>
      </c>
      <c r="E62" s="296">
        <v>408.62</v>
      </c>
      <c r="F62" s="296">
        <v>414.691</v>
      </c>
      <c r="G62" s="296">
        <v>14.564</v>
      </c>
      <c r="H62" s="296">
        <v>429.255</v>
      </c>
      <c r="I62" s="296">
        <v>-20.635</v>
      </c>
      <c r="J62" s="296">
        <v>20.635</v>
      </c>
      <c r="K62" s="296">
        <v>-4.545</v>
      </c>
      <c r="L62" s="296">
        <v>25.18</v>
      </c>
      <c r="M62" s="296">
        <v>287.781</v>
      </c>
      <c r="N62" s="296">
        <v>262.601</v>
      </c>
      <c r="O62" s="296">
        <v>0</v>
      </c>
      <c r="P62" s="296">
        <v>0</v>
      </c>
      <c r="Q62" s="298">
        <v>0</v>
      </c>
    </row>
    <row r="63" spans="1:17" ht="11.25">
      <c r="A63" s="398" t="s">
        <v>676</v>
      </c>
      <c r="B63" s="300" t="s">
        <v>677</v>
      </c>
      <c r="C63" s="296">
        <v>126.573</v>
      </c>
      <c r="D63" s="296">
        <v>135.056</v>
      </c>
      <c r="E63" s="296">
        <v>261.629</v>
      </c>
      <c r="F63" s="296">
        <v>221.767</v>
      </c>
      <c r="G63" s="296">
        <v>3.662</v>
      </c>
      <c r="H63" s="296">
        <v>225.429</v>
      </c>
      <c r="I63" s="296">
        <v>36.2</v>
      </c>
      <c r="J63" s="296">
        <v>-36.2</v>
      </c>
      <c r="K63" s="296">
        <v>0</v>
      </c>
      <c r="L63" s="296">
        <v>-36.2</v>
      </c>
      <c r="M63" s="296">
        <v>56.326</v>
      </c>
      <c r="N63" s="296">
        <v>92.526</v>
      </c>
      <c r="O63" s="296">
        <v>0</v>
      </c>
      <c r="P63" s="296">
        <v>0</v>
      </c>
      <c r="Q63" s="298">
        <v>0</v>
      </c>
    </row>
    <row r="64" spans="1:17" ht="11.25">
      <c r="A64" s="398" t="s">
        <v>678</v>
      </c>
      <c r="B64" s="300" t="s">
        <v>679</v>
      </c>
      <c r="C64" s="296">
        <v>186.494</v>
      </c>
      <c r="D64" s="296">
        <v>194.054</v>
      </c>
      <c r="E64" s="296">
        <v>380.548</v>
      </c>
      <c r="F64" s="296">
        <v>371.034</v>
      </c>
      <c r="G64" s="296">
        <v>8.649</v>
      </c>
      <c r="H64" s="296">
        <v>379.683</v>
      </c>
      <c r="I64" s="296">
        <v>0.865</v>
      </c>
      <c r="J64" s="296">
        <v>-0.865</v>
      </c>
      <c r="K64" s="296">
        <v>0</v>
      </c>
      <c r="L64" s="296">
        <v>1.135</v>
      </c>
      <c r="M64" s="296">
        <v>181.044</v>
      </c>
      <c r="N64" s="296">
        <v>179.909</v>
      </c>
      <c r="O64" s="296">
        <v>0</v>
      </c>
      <c r="P64" s="296">
        <v>-2</v>
      </c>
      <c r="Q64" s="298">
        <v>0</v>
      </c>
    </row>
    <row r="65" spans="1:17" ht="11.25">
      <c r="A65" s="398" t="s">
        <v>680</v>
      </c>
      <c r="B65" s="300" t="s">
        <v>681</v>
      </c>
      <c r="C65" s="296">
        <v>225.228</v>
      </c>
      <c r="D65" s="296">
        <v>304.615</v>
      </c>
      <c r="E65" s="296">
        <v>529.843</v>
      </c>
      <c r="F65" s="296">
        <v>462.479</v>
      </c>
      <c r="G65" s="296">
        <v>5.208</v>
      </c>
      <c r="H65" s="296">
        <v>467.687</v>
      </c>
      <c r="I65" s="296">
        <v>62.156</v>
      </c>
      <c r="J65" s="296">
        <v>-62.156</v>
      </c>
      <c r="K65" s="296">
        <v>0</v>
      </c>
      <c r="L65" s="296">
        <v>-59.874</v>
      </c>
      <c r="M65" s="296">
        <v>201.016</v>
      </c>
      <c r="N65" s="296">
        <v>260.89</v>
      </c>
      <c r="O65" s="296">
        <v>-0.76</v>
      </c>
      <c r="P65" s="296">
        <v>-1.522</v>
      </c>
      <c r="Q65" s="298">
        <v>0</v>
      </c>
    </row>
    <row r="66" spans="1:17" ht="11.25">
      <c r="A66" s="398" t="s">
        <v>682</v>
      </c>
      <c r="B66" s="300" t="s">
        <v>683</v>
      </c>
      <c r="C66" s="296">
        <v>91.443</v>
      </c>
      <c r="D66" s="296">
        <v>220.838</v>
      </c>
      <c r="E66" s="296">
        <v>312.281</v>
      </c>
      <c r="F66" s="296">
        <v>312.028</v>
      </c>
      <c r="G66" s="296">
        <v>0.148</v>
      </c>
      <c r="H66" s="296">
        <v>312.176</v>
      </c>
      <c r="I66" s="296">
        <v>0.105</v>
      </c>
      <c r="J66" s="296">
        <v>-0.105</v>
      </c>
      <c r="K66" s="296">
        <v>0</v>
      </c>
      <c r="L66" s="296">
        <v>-0.105</v>
      </c>
      <c r="M66" s="296">
        <v>157.538</v>
      </c>
      <c r="N66" s="296">
        <v>157.643</v>
      </c>
      <c r="O66" s="296">
        <v>0</v>
      </c>
      <c r="P66" s="296">
        <v>0</v>
      </c>
      <c r="Q66" s="298">
        <v>0</v>
      </c>
    </row>
    <row r="67" spans="1:17" ht="11.25">
      <c r="A67" s="398" t="s">
        <v>684</v>
      </c>
      <c r="B67" s="300" t="s">
        <v>685</v>
      </c>
      <c r="C67" s="296">
        <v>239.004</v>
      </c>
      <c r="D67" s="296">
        <v>228.326</v>
      </c>
      <c r="E67" s="296">
        <v>467.33</v>
      </c>
      <c r="F67" s="296">
        <v>413.498</v>
      </c>
      <c r="G67" s="296">
        <v>7.512</v>
      </c>
      <c r="H67" s="296">
        <v>421.01</v>
      </c>
      <c r="I67" s="296">
        <v>46.32</v>
      </c>
      <c r="J67" s="296">
        <v>-46.32</v>
      </c>
      <c r="K67" s="296">
        <v>0</v>
      </c>
      <c r="L67" s="296">
        <v>-46.32</v>
      </c>
      <c r="M67" s="296">
        <v>129.025</v>
      </c>
      <c r="N67" s="296">
        <v>175.345</v>
      </c>
      <c r="O67" s="296">
        <v>0</v>
      </c>
      <c r="P67" s="296">
        <v>0</v>
      </c>
      <c r="Q67" s="298">
        <v>0</v>
      </c>
    </row>
    <row r="68" spans="1:17" ht="11.25">
      <c r="A68" s="398" t="s">
        <v>686</v>
      </c>
      <c r="B68" s="300" t="s">
        <v>687</v>
      </c>
      <c r="C68" s="296">
        <v>224.868</v>
      </c>
      <c r="D68" s="296">
        <v>276.416</v>
      </c>
      <c r="E68" s="296">
        <v>501.284</v>
      </c>
      <c r="F68" s="296">
        <v>400.973</v>
      </c>
      <c r="G68" s="296">
        <v>8.549</v>
      </c>
      <c r="H68" s="296">
        <v>409.522</v>
      </c>
      <c r="I68" s="296">
        <v>91.762</v>
      </c>
      <c r="J68" s="296">
        <v>-91.762</v>
      </c>
      <c r="K68" s="296">
        <v>0</v>
      </c>
      <c r="L68" s="296">
        <v>-91.762</v>
      </c>
      <c r="M68" s="296">
        <v>124.169</v>
      </c>
      <c r="N68" s="296">
        <v>215.931</v>
      </c>
      <c r="O68" s="296">
        <v>0</v>
      </c>
      <c r="P68" s="296">
        <v>0</v>
      </c>
      <c r="Q68" s="298">
        <v>0</v>
      </c>
    </row>
    <row r="69" spans="1:17" ht="11.25">
      <c r="A69" s="398" t="s">
        <v>688</v>
      </c>
      <c r="B69" s="300" t="s">
        <v>689</v>
      </c>
      <c r="C69" s="296">
        <v>157.616</v>
      </c>
      <c r="D69" s="296">
        <v>217.298</v>
      </c>
      <c r="E69" s="296">
        <v>374.914</v>
      </c>
      <c r="F69" s="296">
        <v>352.071</v>
      </c>
      <c r="G69" s="296">
        <v>27.761</v>
      </c>
      <c r="H69" s="296">
        <v>379.832</v>
      </c>
      <c r="I69" s="296">
        <v>-4.918</v>
      </c>
      <c r="J69" s="296">
        <v>4.918</v>
      </c>
      <c r="K69" s="296">
        <v>0</v>
      </c>
      <c r="L69" s="296">
        <v>4.918</v>
      </c>
      <c r="M69" s="296">
        <v>163.561</v>
      </c>
      <c r="N69" s="296">
        <v>158.643</v>
      </c>
      <c r="O69" s="296">
        <v>0</v>
      </c>
      <c r="P69" s="296">
        <v>0</v>
      </c>
      <c r="Q69" s="298">
        <v>0</v>
      </c>
    </row>
    <row r="70" spans="1:17" ht="11.25">
      <c r="A70" s="398" t="s">
        <v>690</v>
      </c>
      <c r="B70" s="300" t="s">
        <v>691</v>
      </c>
      <c r="C70" s="296">
        <v>120.646</v>
      </c>
      <c r="D70" s="296">
        <v>202.35</v>
      </c>
      <c r="E70" s="296">
        <v>322.996</v>
      </c>
      <c r="F70" s="296">
        <v>292.888</v>
      </c>
      <c r="G70" s="296">
        <v>6.694</v>
      </c>
      <c r="H70" s="296">
        <v>299.582</v>
      </c>
      <c r="I70" s="296">
        <v>23.414</v>
      </c>
      <c r="J70" s="296">
        <v>-23.414</v>
      </c>
      <c r="K70" s="296">
        <v>29.593</v>
      </c>
      <c r="L70" s="296">
        <v>-53.007</v>
      </c>
      <c r="M70" s="296">
        <v>145.446</v>
      </c>
      <c r="N70" s="296">
        <v>198.453</v>
      </c>
      <c r="O70" s="296">
        <v>0</v>
      </c>
      <c r="P70" s="296">
        <v>0</v>
      </c>
      <c r="Q70" s="298">
        <v>0</v>
      </c>
    </row>
    <row r="71" spans="1:17" ht="11.25">
      <c r="A71" s="398" t="s">
        <v>692</v>
      </c>
      <c r="B71" s="300" t="s">
        <v>693</v>
      </c>
      <c r="C71" s="296">
        <v>187.071</v>
      </c>
      <c r="D71" s="296">
        <v>268.836</v>
      </c>
      <c r="E71" s="296">
        <v>455.907</v>
      </c>
      <c r="F71" s="296">
        <v>444.977</v>
      </c>
      <c r="G71" s="296">
        <v>6.387</v>
      </c>
      <c r="H71" s="296">
        <v>451.364</v>
      </c>
      <c r="I71" s="296">
        <v>4.543</v>
      </c>
      <c r="J71" s="296">
        <v>-4.543</v>
      </c>
      <c r="K71" s="296">
        <v>14</v>
      </c>
      <c r="L71" s="296">
        <v>-13.08</v>
      </c>
      <c r="M71" s="296">
        <v>201.481</v>
      </c>
      <c r="N71" s="296">
        <v>214.561</v>
      </c>
      <c r="O71" s="296">
        <v>-6.739</v>
      </c>
      <c r="P71" s="296">
        <v>1.276</v>
      </c>
      <c r="Q71" s="298">
        <v>0</v>
      </c>
    </row>
    <row r="72" spans="1:17" ht="11.25">
      <c r="A72" s="398" t="s">
        <v>694</v>
      </c>
      <c r="B72" s="300" t="s">
        <v>695</v>
      </c>
      <c r="C72" s="296">
        <v>357.376</v>
      </c>
      <c r="D72" s="296">
        <v>256.222</v>
      </c>
      <c r="E72" s="296">
        <v>613.598</v>
      </c>
      <c r="F72" s="296">
        <v>547.065</v>
      </c>
      <c r="G72" s="296">
        <v>13.447</v>
      </c>
      <c r="H72" s="296">
        <v>560.512</v>
      </c>
      <c r="I72" s="296">
        <v>53.086</v>
      </c>
      <c r="J72" s="296">
        <v>-53.086</v>
      </c>
      <c r="K72" s="296">
        <v>0</v>
      </c>
      <c r="L72" s="296">
        <v>-52.519</v>
      </c>
      <c r="M72" s="296">
        <v>277.183</v>
      </c>
      <c r="N72" s="296">
        <v>329.702</v>
      </c>
      <c r="O72" s="296">
        <v>-0.567</v>
      </c>
      <c r="P72" s="296">
        <v>0</v>
      </c>
      <c r="Q72" s="298">
        <v>0</v>
      </c>
    </row>
    <row r="73" spans="1:17" ht="11.25">
      <c r="A73" s="398" t="s">
        <v>696</v>
      </c>
      <c r="B73" s="300" t="s">
        <v>697</v>
      </c>
      <c r="C73" s="296">
        <v>110.767</v>
      </c>
      <c r="D73" s="296">
        <v>253.444</v>
      </c>
      <c r="E73" s="296">
        <v>364.211</v>
      </c>
      <c r="F73" s="296">
        <v>272.298</v>
      </c>
      <c r="G73" s="296">
        <v>1.611</v>
      </c>
      <c r="H73" s="296">
        <v>273.909</v>
      </c>
      <c r="I73" s="296">
        <v>90.302</v>
      </c>
      <c r="J73" s="296">
        <v>-90.302</v>
      </c>
      <c r="K73" s="296">
        <v>-9.58</v>
      </c>
      <c r="L73" s="296">
        <v>-72.054</v>
      </c>
      <c r="M73" s="296">
        <v>142.882</v>
      </c>
      <c r="N73" s="296">
        <v>214.936</v>
      </c>
      <c r="O73" s="296">
        <v>-8.668</v>
      </c>
      <c r="P73" s="296">
        <v>0</v>
      </c>
      <c r="Q73" s="298">
        <v>0</v>
      </c>
    </row>
    <row r="74" spans="1:17" ht="11.25" hidden="1">
      <c r="A74" s="398" t="s">
        <v>698</v>
      </c>
      <c r="B74" s="300" t="s">
        <v>699</v>
      </c>
      <c r="C74" s="310">
        <v>96.95</v>
      </c>
      <c r="D74" s="311">
        <v>280.646</v>
      </c>
      <c r="E74" s="311">
        <v>377.596</v>
      </c>
      <c r="F74" s="311">
        <v>356.927</v>
      </c>
      <c r="G74" s="311">
        <v>5.914</v>
      </c>
      <c r="H74" s="311">
        <v>362.841</v>
      </c>
      <c r="I74" s="311">
        <v>14.755</v>
      </c>
      <c r="J74" s="311">
        <v>-14.755</v>
      </c>
      <c r="K74" s="311">
        <v>-1.65</v>
      </c>
      <c r="L74" s="311">
        <v>-13.105</v>
      </c>
      <c r="M74" s="311">
        <v>173.129</v>
      </c>
      <c r="N74" s="311">
        <v>186.234</v>
      </c>
      <c r="O74" s="311">
        <v>0</v>
      </c>
      <c r="P74" s="311">
        <v>0</v>
      </c>
      <c r="Q74" s="313">
        <v>0</v>
      </c>
    </row>
    <row r="75" spans="1:17" ht="11.25" hidden="1">
      <c r="A75" s="398" t="s">
        <v>700</v>
      </c>
      <c r="B75" s="300" t="s">
        <v>701</v>
      </c>
      <c r="C75" s="310">
        <v>999.214</v>
      </c>
      <c r="D75" s="311">
        <v>476.334</v>
      </c>
      <c r="E75" s="311">
        <v>1475.548</v>
      </c>
      <c r="F75" s="311">
        <v>1198.203</v>
      </c>
      <c r="G75" s="311">
        <v>195.484</v>
      </c>
      <c r="H75" s="311">
        <v>1393.687</v>
      </c>
      <c r="I75" s="311">
        <v>81.861</v>
      </c>
      <c r="J75" s="311">
        <v>-81.861</v>
      </c>
      <c r="K75" s="311">
        <v>148.45</v>
      </c>
      <c r="L75" s="311">
        <v>-229.478</v>
      </c>
      <c r="M75" s="311">
        <v>787.345</v>
      </c>
      <c r="N75" s="311">
        <v>1016.823</v>
      </c>
      <c r="O75" s="311">
        <v>-0.833</v>
      </c>
      <c r="P75" s="311">
        <v>0</v>
      </c>
      <c r="Q75" s="313">
        <v>0</v>
      </c>
    </row>
    <row r="76" spans="1:17" ht="11.25" hidden="1">
      <c r="A76" s="398" t="s">
        <v>702</v>
      </c>
      <c r="B76" s="300" t="s">
        <v>703</v>
      </c>
      <c r="C76" s="310">
        <v>191.579</v>
      </c>
      <c r="D76" s="311">
        <v>226.657</v>
      </c>
      <c r="E76" s="311">
        <v>418.236</v>
      </c>
      <c r="F76" s="311">
        <v>382.772</v>
      </c>
      <c r="G76" s="311">
        <v>2.892</v>
      </c>
      <c r="H76" s="311">
        <v>385.664</v>
      </c>
      <c r="I76" s="311">
        <v>32.572</v>
      </c>
      <c r="J76" s="311">
        <v>-32.572</v>
      </c>
      <c r="K76" s="311">
        <v>0</v>
      </c>
      <c r="L76" s="311">
        <v>-45.019</v>
      </c>
      <c r="M76" s="311">
        <v>159.185</v>
      </c>
      <c r="N76" s="311">
        <v>204.204</v>
      </c>
      <c r="O76" s="311">
        <v>0</v>
      </c>
      <c r="P76" s="311">
        <v>12.447</v>
      </c>
      <c r="Q76" s="313">
        <v>0</v>
      </c>
    </row>
    <row r="77" spans="1:17" ht="11.25" hidden="1">
      <c r="A77" s="398" t="s">
        <v>704</v>
      </c>
      <c r="B77" s="300" t="s">
        <v>705</v>
      </c>
      <c r="C77" s="310">
        <v>265.445</v>
      </c>
      <c r="D77" s="311">
        <v>241.77</v>
      </c>
      <c r="E77" s="311">
        <v>507.215</v>
      </c>
      <c r="F77" s="311">
        <v>487.302</v>
      </c>
      <c r="G77" s="311">
        <v>6.348</v>
      </c>
      <c r="H77" s="311">
        <v>493.65</v>
      </c>
      <c r="I77" s="311">
        <v>13.565</v>
      </c>
      <c r="J77" s="311">
        <v>-13.565</v>
      </c>
      <c r="K77" s="311">
        <v>9.477</v>
      </c>
      <c r="L77" s="311">
        <v>-15.647</v>
      </c>
      <c r="M77" s="311">
        <v>158.33</v>
      </c>
      <c r="N77" s="311">
        <v>173.977</v>
      </c>
      <c r="O77" s="311">
        <v>0</v>
      </c>
      <c r="P77" s="311">
        <v>-7.395</v>
      </c>
      <c r="Q77" s="313">
        <v>0</v>
      </c>
    </row>
    <row r="78" spans="1:17" ht="11.25" hidden="1">
      <c r="A78" s="398" t="s">
        <v>706</v>
      </c>
      <c r="B78" s="300" t="s">
        <v>707</v>
      </c>
      <c r="C78" s="310">
        <v>288.265</v>
      </c>
      <c r="D78" s="311">
        <v>431.468</v>
      </c>
      <c r="E78" s="311">
        <v>719.733</v>
      </c>
      <c r="F78" s="311">
        <v>572.196</v>
      </c>
      <c r="G78" s="311">
        <v>4.995</v>
      </c>
      <c r="H78" s="311">
        <v>577.191</v>
      </c>
      <c r="I78" s="311">
        <v>142.542</v>
      </c>
      <c r="J78" s="311">
        <v>-142.542</v>
      </c>
      <c r="K78" s="311">
        <v>-0.625</v>
      </c>
      <c r="L78" s="311">
        <v>-132.255</v>
      </c>
      <c r="M78" s="311">
        <v>258.11</v>
      </c>
      <c r="N78" s="311">
        <v>390.365</v>
      </c>
      <c r="O78" s="311">
        <v>-9.662</v>
      </c>
      <c r="P78" s="311">
        <v>0</v>
      </c>
      <c r="Q78" s="313">
        <v>0</v>
      </c>
    </row>
    <row r="79" spans="1:17" ht="11.25" hidden="1">
      <c r="A79" s="398" t="s">
        <v>708</v>
      </c>
      <c r="B79" s="300" t="s">
        <v>709</v>
      </c>
      <c r="C79" s="310">
        <v>182.366</v>
      </c>
      <c r="D79" s="311">
        <v>215.99</v>
      </c>
      <c r="E79" s="311">
        <v>398.356</v>
      </c>
      <c r="F79" s="311">
        <v>336.304</v>
      </c>
      <c r="G79" s="311">
        <v>15.062</v>
      </c>
      <c r="H79" s="311">
        <v>351.366</v>
      </c>
      <c r="I79" s="311">
        <v>46.99</v>
      </c>
      <c r="J79" s="311">
        <v>-46.99</v>
      </c>
      <c r="K79" s="311">
        <v>57</v>
      </c>
      <c r="L79" s="311">
        <v>-103.99</v>
      </c>
      <c r="M79" s="311">
        <v>165.528</v>
      </c>
      <c r="N79" s="311">
        <v>269.518</v>
      </c>
      <c r="O79" s="311">
        <v>0</v>
      </c>
      <c r="P79" s="311">
        <v>0</v>
      </c>
      <c r="Q79" s="313">
        <v>0</v>
      </c>
    </row>
    <row r="80" spans="1:17" ht="11.25" hidden="1">
      <c r="A80" s="398" t="s">
        <v>710</v>
      </c>
      <c r="B80" s="300" t="s">
        <v>711</v>
      </c>
      <c r="C80" s="310">
        <v>607.118</v>
      </c>
      <c r="D80" s="311">
        <v>333.381</v>
      </c>
      <c r="E80" s="311">
        <v>940.499</v>
      </c>
      <c r="F80" s="311">
        <v>667.441</v>
      </c>
      <c r="G80" s="311">
        <v>16.966</v>
      </c>
      <c r="H80" s="311">
        <v>684.407</v>
      </c>
      <c r="I80" s="311">
        <v>256.092</v>
      </c>
      <c r="J80" s="311">
        <v>-256.092</v>
      </c>
      <c r="K80" s="311">
        <v>-127</v>
      </c>
      <c r="L80" s="311">
        <v>-128.5</v>
      </c>
      <c r="M80" s="311">
        <v>219.154</v>
      </c>
      <c r="N80" s="311">
        <v>347.654</v>
      </c>
      <c r="O80" s="311">
        <v>-0.592</v>
      </c>
      <c r="P80" s="311">
        <v>0</v>
      </c>
      <c r="Q80" s="313">
        <v>0</v>
      </c>
    </row>
    <row r="81" spans="1:17" ht="11.25" hidden="1">
      <c r="A81" s="398" t="s">
        <v>712</v>
      </c>
      <c r="B81" s="318" t="s">
        <v>713</v>
      </c>
      <c r="C81" s="319">
        <v>87.771</v>
      </c>
      <c r="D81" s="320">
        <v>75.244</v>
      </c>
      <c r="E81" s="320">
        <v>163.015</v>
      </c>
      <c r="F81" s="320">
        <v>143.057</v>
      </c>
      <c r="G81" s="320">
        <v>8.961</v>
      </c>
      <c r="H81" s="320">
        <v>152.018</v>
      </c>
      <c r="I81" s="320">
        <v>10.997</v>
      </c>
      <c r="J81" s="320">
        <v>-10.997</v>
      </c>
      <c r="K81" s="320">
        <v>-1.718</v>
      </c>
      <c r="L81" s="320">
        <v>-16.279</v>
      </c>
      <c r="M81" s="320">
        <v>92.022</v>
      </c>
      <c r="N81" s="320">
        <v>108.301</v>
      </c>
      <c r="O81" s="320">
        <v>7</v>
      </c>
      <c r="P81" s="320">
        <v>0</v>
      </c>
      <c r="Q81" s="322">
        <v>0</v>
      </c>
    </row>
    <row r="82" spans="1:17" ht="12" customHeight="1">
      <c r="A82" s="401">
        <v>1</v>
      </c>
      <c r="B82" s="391"/>
      <c r="C82" s="392">
        <v>2</v>
      </c>
      <c r="D82" s="392">
        <v>3</v>
      </c>
      <c r="E82" s="392">
        <v>4</v>
      </c>
      <c r="F82" s="392">
        <v>5</v>
      </c>
      <c r="G82" s="392">
        <v>6</v>
      </c>
      <c r="H82" s="392">
        <v>7</v>
      </c>
      <c r="I82" s="392">
        <v>8</v>
      </c>
      <c r="J82" s="392">
        <v>9</v>
      </c>
      <c r="K82" s="392">
        <v>10</v>
      </c>
      <c r="L82" s="392">
        <v>11</v>
      </c>
      <c r="M82" s="392">
        <v>12</v>
      </c>
      <c r="N82" s="393">
        <v>13</v>
      </c>
      <c r="O82" s="392">
        <v>14</v>
      </c>
      <c r="P82" s="392">
        <v>15</v>
      </c>
      <c r="Q82" s="394">
        <v>16</v>
      </c>
    </row>
    <row r="83" spans="1:17" ht="10.5" hidden="1">
      <c r="A83" s="397" t="s">
        <v>329</v>
      </c>
      <c r="B83" s="289"/>
      <c r="C83" s="290" t="s">
        <v>327</v>
      </c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2"/>
    </row>
    <row r="84" spans="1:17" ht="10.5" hidden="1">
      <c r="A84" s="397"/>
      <c r="B84" s="290" t="s">
        <v>632</v>
      </c>
      <c r="C84" s="289" t="s">
        <v>633</v>
      </c>
      <c r="D84" s="291" t="s">
        <v>634</v>
      </c>
      <c r="E84" s="291" t="s">
        <v>635</v>
      </c>
      <c r="F84" s="291" t="s">
        <v>636</v>
      </c>
      <c r="G84" s="291" t="s">
        <v>637</v>
      </c>
      <c r="H84" s="291" t="s">
        <v>638</v>
      </c>
      <c r="I84" s="291" t="s">
        <v>639</v>
      </c>
      <c r="J84" s="291" t="s">
        <v>640</v>
      </c>
      <c r="K84" s="291" t="s">
        <v>641</v>
      </c>
      <c r="L84" s="291" t="s">
        <v>642</v>
      </c>
      <c r="M84" s="291" t="s">
        <v>643</v>
      </c>
      <c r="N84" s="291" t="s">
        <v>644</v>
      </c>
      <c r="O84" s="291" t="s">
        <v>645</v>
      </c>
      <c r="P84" s="291" t="s">
        <v>646</v>
      </c>
      <c r="Q84" s="292" t="s">
        <v>647</v>
      </c>
    </row>
    <row r="85" spans="1:17" ht="11.25" hidden="1">
      <c r="A85" s="398" t="s">
        <v>648</v>
      </c>
      <c r="B85" s="289" t="s">
        <v>649</v>
      </c>
      <c r="C85" s="330">
        <v>7180.704</v>
      </c>
      <c r="D85" s="331">
        <v>1717.024</v>
      </c>
      <c r="E85" s="331">
        <v>8897.728</v>
      </c>
      <c r="F85" s="331">
        <v>6134.319</v>
      </c>
      <c r="G85" s="331">
        <v>1426.632</v>
      </c>
      <c r="H85" s="331">
        <v>7560.951</v>
      </c>
      <c r="I85" s="331">
        <v>1336.777</v>
      </c>
      <c r="J85" s="331">
        <v>-1336.777</v>
      </c>
      <c r="K85" s="331">
        <v>0</v>
      </c>
      <c r="L85" s="331">
        <v>-1336.777</v>
      </c>
      <c r="M85" s="331">
        <v>2658.378</v>
      </c>
      <c r="N85" s="331">
        <v>3995.155</v>
      </c>
      <c r="O85" s="331">
        <v>0</v>
      </c>
      <c r="P85" s="331">
        <v>0</v>
      </c>
      <c r="Q85" s="333">
        <v>0</v>
      </c>
    </row>
    <row r="86" spans="1:17" ht="11.25" hidden="1">
      <c r="A86" s="398" t="s">
        <v>650</v>
      </c>
      <c r="B86" s="300" t="s">
        <v>651</v>
      </c>
      <c r="C86" s="310">
        <v>756.147</v>
      </c>
      <c r="D86" s="311">
        <v>292.568</v>
      </c>
      <c r="E86" s="311">
        <v>1048.715</v>
      </c>
      <c r="F86" s="311">
        <v>996.693</v>
      </c>
      <c r="G86" s="311">
        <v>105.43</v>
      </c>
      <c r="H86" s="311">
        <v>1102.123</v>
      </c>
      <c r="I86" s="311">
        <v>-53.408</v>
      </c>
      <c r="J86" s="311">
        <v>53.408</v>
      </c>
      <c r="K86" s="311">
        <v>0</v>
      </c>
      <c r="L86" s="311">
        <v>53.408</v>
      </c>
      <c r="M86" s="311">
        <v>152.488</v>
      </c>
      <c r="N86" s="311">
        <v>99.08</v>
      </c>
      <c r="O86" s="311">
        <v>0</v>
      </c>
      <c r="P86" s="311">
        <v>0</v>
      </c>
      <c r="Q86" s="313">
        <v>0</v>
      </c>
    </row>
    <row r="87" spans="1:17" ht="11.25" hidden="1">
      <c r="A87" s="398" t="s">
        <v>652</v>
      </c>
      <c r="B87" s="300" t="s">
        <v>653</v>
      </c>
      <c r="C87" s="310">
        <v>407.924</v>
      </c>
      <c r="D87" s="311">
        <v>167.343</v>
      </c>
      <c r="E87" s="311">
        <v>575.267</v>
      </c>
      <c r="F87" s="311">
        <v>495.52</v>
      </c>
      <c r="G87" s="311">
        <v>45.654</v>
      </c>
      <c r="H87" s="311">
        <v>541.174</v>
      </c>
      <c r="I87" s="311">
        <v>34.093</v>
      </c>
      <c r="J87" s="311">
        <v>-34.093</v>
      </c>
      <c r="K87" s="311">
        <v>-30</v>
      </c>
      <c r="L87" s="311">
        <v>5.907</v>
      </c>
      <c r="M87" s="311">
        <v>159.823</v>
      </c>
      <c r="N87" s="311">
        <v>153.916</v>
      </c>
      <c r="O87" s="311">
        <v>0</v>
      </c>
      <c r="P87" s="311">
        <v>-10</v>
      </c>
      <c r="Q87" s="313">
        <v>0</v>
      </c>
    </row>
    <row r="88" spans="1:17" ht="11.25" hidden="1">
      <c r="A88" s="398" t="s">
        <v>654</v>
      </c>
      <c r="B88" s="300" t="s">
        <v>655</v>
      </c>
      <c r="C88" s="310">
        <v>313.729</v>
      </c>
      <c r="D88" s="311">
        <v>115.452</v>
      </c>
      <c r="E88" s="311">
        <v>429.181</v>
      </c>
      <c r="F88" s="311">
        <v>333.36</v>
      </c>
      <c r="G88" s="311">
        <v>11.261</v>
      </c>
      <c r="H88" s="311">
        <v>344.621</v>
      </c>
      <c r="I88" s="311">
        <v>84.56</v>
      </c>
      <c r="J88" s="311">
        <v>-84.56</v>
      </c>
      <c r="K88" s="311">
        <v>-100</v>
      </c>
      <c r="L88" s="311">
        <v>15.44</v>
      </c>
      <c r="M88" s="311">
        <v>611.233</v>
      </c>
      <c r="N88" s="311">
        <v>595.793</v>
      </c>
      <c r="O88" s="311">
        <v>0</v>
      </c>
      <c r="P88" s="311">
        <v>0</v>
      </c>
      <c r="Q88" s="313">
        <v>0</v>
      </c>
    </row>
    <row r="89" spans="1:17" ht="11.25" hidden="1">
      <c r="A89" s="398" t="s">
        <v>656</v>
      </c>
      <c r="B89" s="300" t="s">
        <v>657</v>
      </c>
      <c r="C89" s="310">
        <v>552.414</v>
      </c>
      <c r="D89" s="311">
        <v>234.43</v>
      </c>
      <c r="E89" s="311">
        <v>786.844</v>
      </c>
      <c r="F89" s="311">
        <v>710.529</v>
      </c>
      <c r="G89" s="311">
        <v>27.887</v>
      </c>
      <c r="H89" s="311">
        <v>738.416</v>
      </c>
      <c r="I89" s="311">
        <v>48.428</v>
      </c>
      <c r="J89" s="311">
        <v>-48.428</v>
      </c>
      <c r="K89" s="311">
        <v>-50</v>
      </c>
      <c r="L89" s="311">
        <v>1.572</v>
      </c>
      <c r="M89" s="311">
        <v>148.155</v>
      </c>
      <c r="N89" s="311">
        <v>146.583</v>
      </c>
      <c r="O89" s="311">
        <v>0</v>
      </c>
      <c r="P89" s="311">
        <v>0</v>
      </c>
      <c r="Q89" s="313">
        <v>0</v>
      </c>
    </row>
    <row r="90" spans="1:17" ht="11.25" hidden="1">
      <c r="A90" s="398" t="s">
        <v>658</v>
      </c>
      <c r="B90" s="300" t="s">
        <v>659</v>
      </c>
      <c r="C90" s="310">
        <v>219.205</v>
      </c>
      <c r="D90" s="311">
        <v>115.225</v>
      </c>
      <c r="E90" s="311">
        <v>334.43</v>
      </c>
      <c r="F90" s="311">
        <v>305.889</v>
      </c>
      <c r="G90" s="311">
        <v>0.312</v>
      </c>
      <c r="H90" s="311">
        <v>306.201</v>
      </c>
      <c r="I90" s="311">
        <v>28.229</v>
      </c>
      <c r="J90" s="311">
        <v>-28.229</v>
      </c>
      <c r="K90" s="311">
        <v>-10</v>
      </c>
      <c r="L90" s="311">
        <v>-18.229</v>
      </c>
      <c r="M90" s="311">
        <v>42.256</v>
      </c>
      <c r="N90" s="311">
        <v>60.485</v>
      </c>
      <c r="O90" s="311">
        <v>0</v>
      </c>
      <c r="P90" s="311">
        <v>0</v>
      </c>
      <c r="Q90" s="313">
        <v>0</v>
      </c>
    </row>
    <row r="91" spans="1:17" ht="11.25" hidden="1">
      <c r="A91" s="398" t="s">
        <v>660</v>
      </c>
      <c r="B91" s="300" t="s">
        <v>661</v>
      </c>
      <c r="C91" s="310">
        <v>569.662</v>
      </c>
      <c r="D91" s="311">
        <v>85.165</v>
      </c>
      <c r="E91" s="311">
        <v>654.827</v>
      </c>
      <c r="F91" s="311">
        <v>343.324</v>
      </c>
      <c r="G91" s="311">
        <v>174.196</v>
      </c>
      <c r="H91" s="311">
        <v>517.52</v>
      </c>
      <c r="I91" s="311">
        <v>137.307</v>
      </c>
      <c r="J91" s="311">
        <v>-137.307</v>
      </c>
      <c r="K91" s="311">
        <v>0</v>
      </c>
      <c r="L91" s="311">
        <v>-137.307</v>
      </c>
      <c r="M91" s="311">
        <v>55.769</v>
      </c>
      <c r="N91" s="311">
        <v>193.076</v>
      </c>
      <c r="O91" s="311">
        <v>0</v>
      </c>
      <c r="P91" s="311">
        <v>0</v>
      </c>
      <c r="Q91" s="313">
        <v>0</v>
      </c>
    </row>
    <row r="92" spans="1:17" ht="11.25" hidden="1">
      <c r="A92" s="398" t="s">
        <v>662</v>
      </c>
      <c r="B92" s="300" t="s">
        <v>663</v>
      </c>
      <c r="C92" s="310">
        <v>174.719</v>
      </c>
      <c r="D92" s="311">
        <v>262.42</v>
      </c>
      <c r="E92" s="311">
        <v>437.139</v>
      </c>
      <c r="F92" s="311">
        <v>387.168</v>
      </c>
      <c r="G92" s="311">
        <v>33.832</v>
      </c>
      <c r="H92" s="311">
        <v>421</v>
      </c>
      <c r="I92" s="311">
        <v>16.139</v>
      </c>
      <c r="J92" s="311">
        <v>-16.139</v>
      </c>
      <c r="K92" s="311">
        <v>-7.75</v>
      </c>
      <c r="L92" s="311">
        <v>-17.819</v>
      </c>
      <c r="M92" s="311">
        <v>184.236</v>
      </c>
      <c r="N92" s="311">
        <v>202.055</v>
      </c>
      <c r="O92" s="311">
        <v>0</v>
      </c>
      <c r="P92" s="311">
        <v>9.43</v>
      </c>
      <c r="Q92" s="313">
        <v>0</v>
      </c>
    </row>
    <row r="93" spans="1:17" ht="11.25" hidden="1">
      <c r="A93" s="398" t="s">
        <v>664</v>
      </c>
      <c r="B93" s="300" t="s">
        <v>665</v>
      </c>
      <c r="C93" s="310">
        <v>105.477</v>
      </c>
      <c r="D93" s="311">
        <v>177.077</v>
      </c>
      <c r="E93" s="311">
        <v>282.554</v>
      </c>
      <c r="F93" s="311">
        <v>256.219</v>
      </c>
      <c r="G93" s="311">
        <v>2.915</v>
      </c>
      <c r="H93" s="311">
        <v>259.134</v>
      </c>
      <c r="I93" s="311">
        <v>23.42</v>
      </c>
      <c r="J93" s="311">
        <v>-23.42</v>
      </c>
      <c r="K93" s="311">
        <v>0</v>
      </c>
      <c r="L93" s="311">
        <v>-24.22</v>
      </c>
      <c r="M93" s="311">
        <v>118.102</v>
      </c>
      <c r="N93" s="311">
        <v>142.322</v>
      </c>
      <c r="O93" s="311">
        <v>0</v>
      </c>
      <c r="P93" s="311">
        <v>0.8</v>
      </c>
      <c r="Q93" s="313">
        <v>0</v>
      </c>
    </row>
    <row r="94" spans="1:17" ht="11.25" hidden="1">
      <c r="A94" s="398" t="s">
        <v>666</v>
      </c>
      <c r="B94" s="300" t="s">
        <v>667</v>
      </c>
      <c r="C94" s="310">
        <v>111.863</v>
      </c>
      <c r="D94" s="311">
        <v>207.558</v>
      </c>
      <c r="E94" s="311">
        <v>319.421</v>
      </c>
      <c r="F94" s="311">
        <v>323.665</v>
      </c>
      <c r="G94" s="311">
        <v>2.994</v>
      </c>
      <c r="H94" s="311">
        <v>326.659</v>
      </c>
      <c r="I94" s="311">
        <v>-7.238</v>
      </c>
      <c r="J94" s="311">
        <v>7.238</v>
      </c>
      <c r="K94" s="311">
        <v>0</v>
      </c>
      <c r="L94" s="311">
        <v>2.063</v>
      </c>
      <c r="M94" s="311">
        <v>86.449</v>
      </c>
      <c r="N94" s="311">
        <v>84.386</v>
      </c>
      <c r="O94" s="311">
        <v>0</v>
      </c>
      <c r="P94" s="311">
        <v>5.175</v>
      </c>
      <c r="Q94" s="313">
        <v>0</v>
      </c>
    </row>
    <row r="95" spans="1:17" ht="11.25" hidden="1">
      <c r="A95" s="398" t="s">
        <v>668</v>
      </c>
      <c r="B95" s="300" t="s">
        <v>669</v>
      </c>
      <c r="C95" s="310">
        <v>219.847</v>
      </c>
      <c r="D95" s="311">
        <v>282.985</v>
      </c>
      <c r="E95" s="311">
        <v>502.832</v>
      </c>
      <c r="F95" s="311">
        <v>424.484</v>
      </c>
      <c r="G95" s="311">
        <v>3.027</v>
      </c>
      <c r="H95" s="311">
        <v>427.511</v>
      </c>
      <c r="I95" s="311">
        <v>75.321</v>
      </c>
      <c r="J95" s="311">
        <v>-75.321</v>
      </c>
      <c r="K95" s="311">
        <v>-4.669</v>
      </c>
      <c r="L95" s="311">
        <v>-70.652</v>
      </c>
      <c r="M95" s="311">
        <v>208.495</v>
      </c>
      <c r="N95" s="311">
        <v>279.147</v>
      </c>
      <c r="O95" s="311">
        <v>0</v>
      </c>
      <c r="P95" s="311">
        <v>0</v>
      </c>
      <c r="Q95" s="313">
        <v>0</v>
      </c>
    </row>
    <row r="96" spans="1:17" ht="11.25" hidden="1">
      <c r="A96" s="398" t="s">
        <v>670</v>
      </c>
      <c r="B96" s="300" t="s">
        <v>671</v>
      </c>
      <c r="C96" s="310">
        <v>330.022</v>
      </c>
      <c r="D96" s="311">
        <v>372.477</v>
      </c>
      <c r="E96" s="311">
        <v>702.499</v>
      </c>
      <c r="F96" s="311">
        <v>601.621</v>
      </c>
      <c r="G96" s="311">
        <v>6.038</v>
      </c>
      <c r="H96" s="311">
        <v>607.659</v>
      </c>
      <c r="I96" s="311">
        <v>94.84</v>
      </c>
      <c r="J96" s="311">
        <v>-94.84</v>
      </c>
      <c r="K96" s="311">
        <v>-5.5</v>
      </c>
      <c r="L96" s="311">
        <v>-89.34</v>
      </c>
      <c r="M96" s="311">
        <v>192.25</v>
      </c>
      <c r="N96" s="311">
        <v>281.59</v>
      </c>
      <c r="O96" s="311">
        <v>0</v>
      </c>
      <c r="P96" s="311">
        <v>0</v>
      </c>
      <c r="Q96" s="313">
        <v>0</v>
      </c>
    </row>
    <row r="97" spans="1:17" ht="11.25" hidden="1">
      <c r="A97" s="398" t="s">
        <v>672</v>
      </c>
      <c r="B97" s="300" t="s">
        <v>673</v>
      </c>
      <c r="C97" s="310">
        <v>225.341</v>
      </c>
      <c r="D97" s="311">
        <v>247.19</v>
      </c>
      <c r="E97" s="311">
        <v>472.531</v>
      </c>
      <c r="F97" s="311">
        <v>388.709</v>
      </c>
      <c r="G97" s="311">
        <v>22.833</v>
      </c>
      <c r="H97" s="311">
        <v>411.542</v>
      </c>
      <c r="I97" s="311">
        <v>60.989</v>
      </c>
      <c r="J97" s="311">
        <v>-60.989</v>
      </c>
      <c r="K97" s="311">
        <v>-2.137</v>
      </c>
      <c r="L97" s="311">
        <v>-58.852</v>
      </c>
      <c r="M97" s="311">
        <v>278.735</v>
      </c>
      <c r="N97" s="311">
        <v>337.587</v>
      </c>
      <c r="O97" s="311">
        <v>0</v>
      </c>
      <c r="P97" s="311">
        <v>0</v>
      </c>
      <c r="Q97" s="313">
        <v>0</v>
      </c>
    </row>
    <row r="98" spans="1:17" ht="11.25" hidden="1">
      <c r="A98" s="398" t="s">
        <v>674</v>
      </c>
      <c r="B98" s="300" t="s">
        <v>675</v>
      </c>
      <c r="C98" s="310">
        <v>210.108</v>
      </c>
      <c r="D98" s="311">
        <v>198.512</v>
      </c>
      <c r="E98" s="311">
        <v>408.62</v>
      </c>
      <c r="F98" s="311">
        <v>414.691</v>
      </c>
      <c r="G98" s="311">
        <v>14.564</v>
      </c>
      <c r="H98" s="311">
        <v>429.255</v>
      </c>
      <c r="I98" s="311">
        <v>-20.635</v>
      </c>
      <c r="J98" s="311">
        <v>20.635</v>
      </c>
      <c r="K98" s="311">
        <v>-4.545</v>
      </c>
      <c r="L98" s="311">
        <v>25.18</v>
      </c>
      <c r="M98" s="311">
        <v>287.781</v>
      </c>
      <c r="N98" s="311">
        <v>262.601</v>
      </c>
      <c r="O98" s="311">
        <v>0</v>
      </c>
      <c r="P98" s="311">
        <v>0</v>
      </c>
      <c r="Q98" s="313">
        <v>0</v>
      </c>
    </row>
    <row r="99" spans="1:17" ht="11.25" hidden="1">
      <c r="A99" s="398" t="s">
        <v>676</v>
      </c>
      <c r="B99" s="300" t="s">
        <v>677</v>
      </c>
      <c r="C99" s="310">
        <v>126.573</v>
      </c>
      <c r="D99" s="311">
        <v>135.056</v>
      </c>
      <c r="E99" s="311">
        <v>261.629</v>
      </c>
      <c r="F99" s="311">
        <v>221.767</v>
      </c>
      <c r="G99" s="311">
        <v>3.662</v>
      </c>
      <c r="H99" s="311">
        <v>225.429</v>
      </c>
      <c r="I99" s="311">
        <v>36.2</v>
      </c>
      <c r="J99" s="311">
        <v>-36.2</v>
      </c>
      <c r="K99" s="311">
        <v>0</v>
      </c>
      <c r="L99" s="311">
        <v>-36.2</v>
      </c>
      <c r="M99" s="311">
        <v>56.326</v>
      </c>
      <c r="N99" s="311">
        <v>92.526</v>
      </c>
      <c r="O99" s="311">
        <v>0</v>
      </c>
      <c r="P99" s="311">
        <v>0</v>
      </c>
      <c r="Q99" s="313">
        <v>0</v>
      </c>
    </row>
    <row r="100" spans="1:17" ht="11.25" hidden="1">
      <c r="A100" s="398" t="s">
        <v>678</v>
      </c>
      <c r="B100" s="300" t="s">
        <v>679</v>
      </c>
      <c r="C100" s="310">
        <v>186.494</v>
      </c>
      <c r="D100" s="311">
        <v>194.054</v>
      </c>
      <c r="E100" s="311">
        <v>380.548</v>
      </c>
      <c r="F100" s="311">
        <v>371.034</v>
      </c>
      <c r="G100" s="311">
        <v>8.649</v>
      </c>
      <c r="H100" s="311">
        <v>379.683</v>
      </c>
      <c r="I100" s="311">
        <v>0.865</v>
      </c>
      <c r="J100" s="311">
        <v>-0.865</v>
      </c>
      <c r="K100" s="311">
        <v>0</v>
      </c>
      <c r="L100" s="311">
        <v>1.135</v>
      </c>
      <c r="M100" s="311">
        <v>181.044</v>
      </c>
      <c r="N100" s="311">
        <v>179.909</v>
      </c>
      <c r="O100" s="311">
        <v>0</v>
      </c>
      <c r="P100" s="311">
        <v>-2</v>
      </c>
      <c r="Q100" s="313">
        <v>0</v>
      </c>
    </row>
    <row r="101" spans="1:17" ht="11.25" hidden="1">
      <c r="A101" s="398" t="s">
        <v>680</v>
      </c>
      <c r="B101" s="300" t="s">
        <v>681</v>
      </c>
      <c r="C101" s="310">
        <v>225.228</v>
      </c>
      <c r="D101" s="311">
        <v>304.615</v>
      </c>
      <c r="E101" s="311">
        <v>529.843</v>
      </c>
      <c r="F101" s="311">
        <v>462.479</v>
      </c>
      <c r="G101" s="311">
        <v>5.208</v>
      </c>
      <c r="H101" s="311">
        <v>467.687</v>
      </c>
      <c r="I101" s="311">
        <v>62.156</v>
      </c>
      <c r="J101" s="311">
        <v>-62.156</v>
      </c>
      <c r="K101" s="311">
        <v>0</v>
      </c>
      <c r="L101" s="311">
        <v>-59.874</v>
      </c>
      <c r="M101" s="311">
        <v>201.016</v>
      </c>
      <c r="N101" s="311">
        <v>260.89</v>
      </c>
      <c r="O101" s="311">
        <v>-0.76</v>
      </c>
      <c r="P101" s="311">
        <v>-1.522</v>
      </c>
      <c r="Q101" s="313">
        <v>0</v>
      </c>
    </row>
    <row r="102" spans="1:17" ht="11.25" hidden="1">
      <c r="A102" s="398" t="s">
        <v>682</v>
      </c>
      <c r="B102" s="300" t="s">
        <v>683</v>
      </c>
      <c r="C102" s="310">
        <v>91.443</v>
      </c>
      <c r="D102" s="311">
        <v>220.838</v>
      </c>
      <c r="E102" s="311">
        <v>312.281</v>
      </c>
      <c r="F102" s="311">
        <v>312.028</v>
      </c>
      <c r="G102" s="311">
        <v>0.148</v>
      </c>
      <c r="H102" s="311">
        <v>312.176</v>
      </c>
      <c r="I102" s="311">
        <v>0.105</v>
      </c>
      <c r="J102" s="311">
        <v>-0.105</v>
      </c>
      <c r="K102" s="311">
        <v>0</v>
      </c>
      <c r="L102" s="311">
        <v>-0.105</v>
      </c>
      <c r="M102" s="311">
        <v>157.538</v>
      </c>
      <c r="N102" s="311">
        <v>157.643</v>
      </c>
      <c r="O102" s="311">
        <v>0</v>
      </c>
      <c r="P102" s="311">
        <v>0</v>
      </c>
      <c r="Q102" s="313">
        <v>0</v>
      </c>
    </row>
    <row r="103" spans="1:17" ht="11.25" hidden="1">
      <c r="A103" s="398" t="s">
        <v>684</v>
      </c>
      <c r="B103" s="300" t="s">
        <v>685</v>
      </c>
      <c r="C103" s="310">
        <v>239.004</v>
      </c>
      <c r="D103" s="311">
        <v>228.326</v>
      </c>
      <c r="E103" s="311">
        <v>467.33</v>
      </c>
      <c r="F103" s="311">
        <v>413.498</v>
      </c>
      <c r="G103" s="311">
        <v>7.512</v>
      </c>
      <c r="H103" s="311">
        <v>421.01</v>
      </c>
      <c r="I103" s="311">
        <v>46.32</v>
      </c>
      <c r="J103" s="311">
        <v>-46.32</v>
      </c>
      <c r="K103" s="311">
        <v>0</v>
      </c>
      <c r="L103" s="311">
        <v>-46.32</v>
      </c>
      <c r="M103" s="311">
        <v>129.025</v>
      </c>
      <c r="N103" s="311">
        <v>175.345</v>
      </c>
      <c r="O103" s="311">
        <v>0</v>
      </c>
      <c r="P103" s="311">
        <v>0</v>
      </c>
      <c r="Q103" s="313">
        <v>0</v>
      </c>
    </row>
    <row r="104" spans="1:17" ht="11.25" hidden="1">
      <c r="A104" s="398" t="s">
        <v>686</v>
      </c>
      <c r="B104" s="300" t="s">
        <v>687</v>
      </c>
      <c r="C104" s="310">
        <v>224.868</v>
      </c>
      <c r="D104" s="311">
        <v>276.416</v>
      </c>
      <c r="E104" s="311">
        <v>501.284</v>
      </c>
      <c r="F104" s="311">
        <v>400.973</v>
      </c>
      <c r="G104" s="311">
        <v>8.549</v>
      </c>
      <c r="H104" s="311">
        <v>409.522</v>
      </c>
      <c r="I104" s="311">
        <v>91.762</v>
      </c>
      <c r="J104" s="311">
        <v>-91.762</v>
      </c>
      <c r="K104" s="311">
        <v>0</v>
      </c>
      <c r="L104" s="311">
        <v>-91.762</v>
      </c>
      <c r="M104" s="311">
        <v>124.169</v>
      </c>
      <c r="N104" s="311">
        <v>215.931</v>
      </c>
      <c r="O104" s="311">
        <v>0</v>
      </c>
      <c r="P104" s="311">
        <v>0</v>
      </c>
      <c r="Q104" s="313">
        <v>0</v>
      </c>
    </row>
    <row r="105" spans="1:17" ht="11.25" hidden="1">
      <c r="A105" s="398" t="s">
        <v>688</v>
      </c>
      <c r="B105" s="300" t="s">
        <v>689</v>
      </c>
      <c r="C105" s="310">
        <v>157.616</v>
      </c>
      <c r="D105" s="311">
        <v>217.298</v>
      </c>
      <c r="E105" s="311">
        <v>374.914</v>
      </c>
      <c r="F105" s="311">
        <v>352.071</v>
      </c>
      <c r="G105" s="311">
        <v>27.761</v>
      </c>
      <c r="H105" s="311">
        <v>379.832</v>
      </c>
      <c r="I105" s="311">
        <v>-4.918</v>
      </c>
      <c r="J105" s="311">
        <v>4.918</v>
      </c>
      <c r="K105" s="311">
        <v>0</v>
      </c>
      <c r="L105" s="311">
        <v>4.918</v>
      </c>
      <c r="M105" s="311">
        <v>163.561</v>
      </c>
      <c r="N105" s="311">
        <v>158.643</v>
      </c>
      <c r="O105" s="311">
        <v>0</v>
      </c>
      <c r="P105" s="311">
        <v>0</v>
      </c>
      <c r="Q105" s="313">
        <v>0</v>
      </c>
    </row>
    <row r="106" spans="1:17" ht="11.25" hidden="1">
      <c r="A106" s="398" t="s">
        <v>690</v>
      </c>
      <c r="B106" s="300" t="s">
        <v>691</v>
      </c>
      <c r="C106" s="310">
        <v>120.646</v>
      </c>
      <c r="D106" s="311">
        <v>202.35</v>
      </c>
      <c r="E106" s="311">
        <v>322.996</v>
      </c>
      <c r="F106" s="311">
        <v>292.888</v>
      </c>
      <c r="G106" s="311">
        <v>6.694</v>
      </c>
      <c r="H106" s="311">
        <v>299.582</v>
      </c>
      <c r="I106" s="311">
        <v>23.414</v>
      </c>
      <c r="J106" s="311">
        <v>-23.414</v>
      </c>
      <c r="K106" s="311">
        <v>29.593</v>
      </c>
      <c r="L106" s="311">
        <v>-53.007</v>
      </c>
      <c r="M106" s="311">
        <v>145.446</v>
      </c>
      <c r="N106" s="311">
        <v>198.453</v>
      </c>
      <c r="O106" s="311">
        <v>0</v>
      </c>
      <c r="P106" s="311">
        <v>0</v>
      </c>
      <c r="Q106" s="313">
        <v>0</v>
      </c>
    </row>
    <row r="107" spans="1:17" ht="11.25" hidden="1">
      <c r="A107" s="398" t="s">
        <v>692</v>
      </c>
      <c r="B107" s="300" t="s">
        <v>693</v>
      </c>
      <c r="C107" s="310">
        <v>187.071</v>
      </c>
      <c r="D107" s="311">
        <v>268.836</v>
      </c>
      <c r="E107" s="311">
        <v>455.907</v>
      </c>
      <c r="F107" s="311">
        <v>444.977</v>
      </c>
      <c r="G107" s="311">
        <v>6.387</v>
      </c>
      <c r="H107" s="311">
        <v>451.364</v>
      </c>
      <c r="I107" s="311">
        <v>4.543</v>
      </c>
      <c r="J107" s="311">
        <v>-4.543</v>
      </c>
      <c r="K107" s="311">
        <v>14</v>
      </c>
      <c r="L107" s="311">
        <v>-13.08</v>
      </c>
      <c r="M107" s="311">
        <v>201.481</v>
      </c>
      <c r="N107" s="311">
        <v>214.561</v>
      </c>
      <c r="O107" s="311">
        <v>-6.739</v>
      </c>
      <c r="P107" s="311">
        <v>1.276</v>
      </c>
      <c r="Q107" s="313">
        <v>0</v>
      </c>
    </row>
    <row r="108" spans="1:17" ht="11.25" hidden="1">
      <c r="A108" s="398" t="s">
        <v>694</v>
      </c>
      <c r="B108" s="300" t="s">
        <v>695</v>
      </c>
      <c r="C108" s="310">
        <v>357.376</v>
      </c>
      <c r="D108" s="311">
        <v>256.222</v>
      </c>
      <c r="E108" s="311">
        <v>613.598</v>
      </c>
      <c r="F108" s="311">
        <v>547.065</v>
      </c>
      <c r="G108" s="311">
        <v>13.447</v>
      </c>
      <c r="H108" s="311">
        <v>560.512</v>
      </c>
      <c r="I108" s="311">
        <v>53.086</v>
      </c>
      <c r="J108" s="311">
        <v>-53.086</v>
      </c>
      <c r="K108" s="311">
        <v>0</v>
      </c>
      <c r="L108" s="311">
        <v>-52.519</v>
      </c>
      <c r="M108" s="311">
        <v>277.183</v>
      </c>
      <c r="N108" s="311">
        <v>329.702</v>
      </c>
      <c r="O108" s="311">
        <v>-0.567</v>
      </c>
      <c r="P108" s="311">
        <v>0</v>
      </c>
      <c r="Q108" s="313">
        <v>0</v>
      </c>
    </row>
    <row r="109" spans="1:17" ht="11.25" hidden="1">
      <c r="A109" s="398" t="s">
        <v>696</v>
      </c>
      <c r="B109" s="300" t="s">
        <v>697</v>
      </c>
      <c r="C109" s="310">
        <v>110.767</v>
      </c>
      <c r="D109" s="311">
        <v>253.444</v>
      </c>
      <c r="E109" s="311">
        <v>364.211</v>
      </c>
      <c r="F109" s="311">
        <v>272.298</v>
      </c>
      <c r="G109" s="311">
        <v>1.611</v>
      </c>
      <c r="H109" s="311">
        <v>273.909</v>
      </c>
      <c r="I109" s="311">
        <v>90.302</v>
      </c>
      <c r="J109" s="311">
        <v>-90.302</v>
      </c>
      <c r="K109" s="311">
        <v>-9.58</v>
      </c>
      <c r="L109" s="311">
        <v>-72.054</v>
      </c>
      <c r="M109" s="311">
        <v>142.882</v>
      </c>
      <c r="N109" s="311">
        <v>214.936</v>
      </c>
      <c r="O109" s="311">
        <v>-8.668</v>
      </c>
      <c r="P109" s="311">
        <v>0</v>
      </c>
      <c r="Q109" s="313">
        <v>0</v>
      </c>
    </row>
    <row r="110" spans="1:17" ht="11.25">
      <c r="A110" s="398" t="s">
        <v>698</v>
      </c>
      <c r="B110" s="300" t="s">
        <v>699</v>
      </c>
      <c r="C110" s="296">
        <v>96.95</v>
      </c>
      <c r="D110" s="296">
        <v>280.646</v>
      </c>
      <c r="E110" s="296">
        <v>377.596</v>
      </c>
      <c r="F110" s="296">
        <v>356.927</v>
      </c>
      <c r="G110" s="296">
        <v>5.914</v>
      </c>
      <c r="H110" s="296">
        <v>362.841</v>
      </c>
      <c r="I110" s="296">
        <v>14.755</v>
      </c>
      <c r="J110" s="296">
        <v>-14.755</v>
      </c>
      <c r="K110" s="296">
        <v>-1.65</v>
      </c>
      <c r="L110" s="296">
        <v>-13.105</v>
      </c>
      <c r="M110" s="296">
        <v>173.129</v>
      </c>
      <c r="N110" s="296">
        <v>186.234</v>
      </c>
      <c r="O110" s="296">
        <v>0</v>
      </c>
      <c r="P110" s="296">
        <v>0</v>
      </c>
      <c r="Q110" s="298">
        <v>0</v>
      </c>
    </row>
    <row r="111" spans="1:17" ht="11.25">
      <c r="A111" s="398" t="s">
        <v>700</v>
      </c>
      <c r="B111" s="300" t="s">
        <v>701</v>
      </c>
      <c r="C111" s="296">
        <v>999.214</v>
      </c>
      <c r="D111" s="296">
        <v>476.334</v>
      </c>
      <c r="E111" s="296">
        <v>1475.548</v>
      </c>
      <c r="F111" s="296">
        <v>1198.203</v>
      </c>
      <c r="G111" s="296">
        <v>195.484</v>
      </c>
      <c r="H111" s="296">
        <v>1393.687</v>
      </c>
      <c r="I111" s="296">
        <v>81.861</v>
      </c>
      <c r="J111" s="296">
        <v>-81.861</v>
      </c>
      <c r="K111" s="296">
        <v>148.45</v>
      </c>
      <c r="L111" s="296">
        <v>-229.478</v>
      </c>
      <c r="M111" s="296">
        <v>787.345</v>
      </c>
      <c r="N111" s="296">
        <v>1016.823</v>
      </c>
      <c r="O111" s="296">
        <v>-0.833</v>
      </c>
      <c r="P111" s="296">
        <v>0</v>
      </c>
      <c r="Q111" s="298">
        <v>0</v>
      </c>
    </row>
    <row r="112" spans="1:17" ht="11.25">
      <c r="A112" s="398" t="s">
        <v>702</v>
      </c>
      <c r="B112" s="300" t="s">
        <v>703</v>
      </c>
      <c r="C112" s="296">
        <v>191.579</v>
      </c>
      <c r="D112" s="296">
        <v>226.657</v>
      </c>
      <c r="E112" s="296">
        <v>418.236</v>
      </c>
      <c r="F112" s="296">
        <v>382.772</v>
      </c>
      <c r="G112" s="296">
        <v>2.892</v>
      </c>
      <c r="H112" s="296">
        <v>385.664</v>
      </c>
      <c r="I112" s="296">
        <v>32.572</v>
      </c>
      <c r="J112" s="296">
        <v>-32.572</v>
      </c>
      <c r="K112" s="296">
        <v>0</v>
      </c>
      <c r="L112" s="296">
        <v>-45.019</v>
      </c>
      <c r="M112" s="296">
        <v>159.185</v>
      </c>
      <c r="N112" s="296">
        <v>204.204</v>
      </c>
      <c r="O112" s="296">
        <v>0</v>
      </c>
      <c r="P112" s="296">
        <v>12.447</v>
      </c>
      <c r="Q112" s="298">
        <v>0</v>
      </c>
    </row>
    <row r="113" spans="1:17" ht="11.25">
      <c r="A113" s="398" t="s">
        <v>704</v>
      </c>
      <c r="B113" s="300" t="s">
        <v>705</v>
      </c>
      <c r="C113" s="296">
        <v>265.445</v>
      </c>
      <c r="D113" s="296">
        <v>241.77</v>
      </c>
      <c r="E113" s="296">
        <v>507.215</v>
      </c>
      <c r="F113" s="296">
        <v>487.302</v>
      </c>
      <c r="G113" s="296">
        <v>6.348</v>
      </c>
      <c r="H113" s="296">
        <v>493.65</v>
      </c>
      <c r="I113" s="296">
        <v>13.565</v>
      </c>
      <c r="J113" s="296">
        <v>-13.565</v>
      </c>
      <c r="K113" s="296">
        <v>9.477</v>
      </c>
      <c r="L113" s="296">
        <v>-15.647</v>
      </c>
      <c r="M113" s="296">
        <v>158.33</v>
      </c>
      <c r="N113" s="296">
        <v>173.977</v>
      </c>
      <c r="O113" s="296">
        <v>0</v>
      </c>
      <c r="P113" s="296">
        <v>-7.395</v>
      </c>
      <c r="Q113" s="298">
        <v>0</v>
      </c>
    </row>
    <row r="114" spans="1:17" ht="11.25">
      <c r="A114" s="398" t="s">
        <v>706</v>
      </c>
      <c r="B114" s="300" t="s">
        <v>707</v>
      </c>
      <c r="C114" s="296">
        <v>288.265</v>
      </c>
      <c r="D114" s="296">
        <v>431.468</v>
      </c>
      <c r="E114" s="296">
        <v>719.733</v>
      </c>
      <c r="F114" s="296">
        <v>572.196</v>
      </c>
      <c r="G114" s="296">
        <v>4.995</v>
      </c>
      <c r="H114" s="296">
        <v>577.191</v>
      </c>
      <c r="I114" s="296">
        <v>142.542</v>
      </c>
      <c r="J114" s="296">
        <v>-142.542</v>
      </c>
      <c r="K114" s="296">
        <v>-0.625</v>
      </c>
      <c r="L114" s="296">
        <v>-132.255</v>
      </c>
      <c r="M114" s="296">
        <v>258.11</v>
      </c>
      <c r="N114" s="296">
        <v>390.365</v>
      </c>
      <c r="O114" s="296">
        <v>-9.662</v>
      </c>
      <c r="P114" s="296">
        <v>0</v>
      </c>
      <c r="Q114" s="298">
        <v>0</v>
      </c>
    </row>
    <row r="115" spans="1:17" ht="11.25">
      <c r="A115" s="398" t="s">
        <v>708</v>
      </c>
      <c r="B115" s="300" t="s">
        <v>709</v>
      </c>
      <c r="C115" s="296">
        <v>182.366</v>
      </c>
      <c r="D115" s="296">
        <v>215.99</v>
      </c>
      <c r="E115" s="296">
        <v>398.356</v>
      </c>
      <c r="F115" s="296">
        <v>336.304</v>
      </c>
      <c r="G115" s="296">
        <v>15.062</v>
      </c>
      <c r="H115" s="296">
        <v>351.366</v>
      </c>
      <c r="I115" s="296">
        <v>46.99</v>
      </c>
      <c r="J115" s="296">
        <v>-46.99</v>
      </c>
      <c r="K115" s="296">
        <v>57</v>
      </c>
      <c r="L115" s="296">
        <v>-103.99</v>
      </c>
      <c r="M115" s="296">
        <v>165.528</v>
      </c>
      <c r="N115" s="296">
        <v>269.518</v>
      </c>
      <c r="O115" s="296">
        <v>0</v>
      </c>
      <c r="P115" s="296">
        <v>0</v>
      </c>
      <c r="Q115" s="298">
        <v>0</v>
      </c>
    </row>
    <row r="116" spans="1:17" ht="11.25">
      <c r="A116" s="398" t="s">
        <v>710</v>
      </c>
      <c r="B116" s="300" t="s">
        <v>711</v>
      </c>
      <c r="C116" s="296">
        <v>607.118</v>
      </c>
      <c r="D116" s="296">
        <v>333.381</v>
      </c>
      <c r="E116" s="296">
        <v>940.499</v>
      </c>
      <c r="F116" s="296">
        <v>667.441</v>
      </c>
      <c r="G116" s="296">
        <v>16.966</v>
      </c>
      <c r="H116" s="296">
        <v>684.407</v>
      </c>
      <c r="I116" s="296">
        <v>256.092</v>
      </c>
      <c r="J116" s="296">
        <v>-256.092</v>
      </c>
      <c r="K116" s="296">
        <v>-127</v>
      </c>
      <c r="L116" s="296">
        <v>-128.5</v>
      </c>
      <c r="M116" s="296">
        <v>219.154</v>
      </c>
      <c r="N116" s="296">
        <v>347.654</v>
      </c>
      <c r="O116" s="296">
        <v>-0.592</v>
      </c>
      <c r="P116" s="296">
        <v>0</v>
      </c>
      <c r="Q116" s="298">
        <v>0</v>
      </c>
    </row>
    <row r="117" spans="1:17" ht="11.25">
      <c r="A117" s="398" t="s">
        <v>712</v>
      </c>
      <c r="B117" s="318" t="s">
        <v>713</v>
      </c>
      <c r="C117" s="296">
        <v>87.771</v>
      </c>
      <c r="D117" s="296">
        <v>75.244</v>
      </c>
      <c r="E117" s="296">
        <v>163.015</v>
      </c>
      <c r="F117" s="296">
        <v>143.057</v>
      </c>
      <c r="G117" s="296">
        <v>8.961</v>
      </c>
      <c r="H117" s="296">
        <v>152.018</v>
      </c>
      <c r="I117" s="296">
        <v>10.997</v>
      </c>
      <c r="J117" s="296">
        <v>-10.997</v>
      </c>
      <c r="K117" s="296">
        <v>-1.718</v>
      </c>
      <c r="L117" s="296">
        <v>-16.279</v>
      </c>
      <c r="M117" s="296">
        <v>92.022</v>
      </c>
      <c r="N117" s="296">
        <v>108.301</v>
      </c>
      <c r="O117" s="296">
        <v>7</v>
      </c>
      <c r="P117" s="296">
        <v>0</v>
      </c>
      <c r="Q117" s="298">
        <v>0</v>
      </c>
    </row>
    <row r="118" spans="1:17" ht="11.25">
      <c r="A118" s="399" t="s">
        <v>716</v>
      </c>
      <c r="B118" s="402"/>
      <c r="C118" s="296">
        <v>6123.170999999999</v>
      </c>
      <c r="D118" s="296">
        <v>6587.164000000001</v>
      </c>
      <c r="E118" s="296">
        <v>12710.335</v>
      </c>
      <c r="F118" s="296">
        <v>11031.837</v>
      </c>
      <c r="G118" s="296">
        <v>432.45300000000003</v>
      </c>
      <c r="H118" s="296">
        <v>11464.29</v>
      </c>
      <c r="I118" s="296">
        <v>1246.045</v>
      </c>
      <c r="J118" s="296">
        <v>-1246.045</v>
      </c>
      <c r="K118" s="296">
        <v>93.34599999999999</v>
      </c>
      <c r="L118" s="296">
        <v>-1336.7810000000002</v>
      </c>
      <c r="M118" s="296">
        <v>5148.522</v>
      </c>
      <c r="N118" s="296">
        <v>6485.303000000001</v>
      </c>
      <c r="O118" s="296">
        <v>-20.820999999999998</v>
      </c>
      <c r="P118" s="296">
        <v>18.211000000000002</v>
      </c>
      <c r="Q118" s="298">
        <v>0</v>
      </c>
    </row>
    <row r="119" spans="1:17" ht="11.25">
      <c r="A119" s="403" t="s">
        <v>717</v>
      </c>
      <c r="B119" s="404"/>
      <c r="C119" s="405">
        <v>16122.955999999998</v>
      </c>
      <c r="D119" s="405">
        <v>9314.371</v>
      </c>
      <c r="E119" s="405">
        <v>25437.326999999997</v>
      </c>
      <c r="F119" s="405">
        <v>20351.470999999998</v>
      </c>
      <c r="G119" s="405">
        <v>2223.825</v>
      </c>
      <c r="H119" s="405">
        <v>22575.296</v>
      </c>
      <c r="I119" s="405">
        <v>2862.031000000001</v>
      </c>
      <c r="J119" s="405">
        <v>-2862.031000000001</v>
      </c>
      <c r="K119" s="405">
        <v>-96.65400000000001</v>
      </c>
      <c r="L119" s="405">
        <v>-2752</v>
      </c>
      <c r="M119" s="405">
        <v>8976.624</v>
      </c>
      <c r="N119" s="405">
        <v>11729.391</v>
      </c>
      <c r="O119" s="405">
        <v>-20.820999999999998</v>
      </c>
      <c r="P119" s="405">
        <v>8.211000000000002</v>
      </c>
      <c r="Q119" s="406">
        <v>0</v>
      </c>
    </row>
    <row r="120" spans="1:17" ht="11.25">
      <c r="A120" s="407"/>
      <c r="B120" s="402"/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8"/>
      <c r="Q120" s="408"/>
    </row>
    <row r="123" spans="1:9" ht="12.75">
      <c r="A123" s="409" t="s">
        <v>576</v>
      </c>
      <c r="B123" s="368"/>
      <c r="C123" s="410"/>
      <c r="D123" s="363"/>
      <c r="I123" s="364" t="s">
        <v>577</v>
      </c>
    </row>
    <row r="124" spans="1:9" ht="12.75">
      <c r="A124" s="409"/>
      <c r="B124" s="368"/>
      <c r="C124" s="410"/>
      <c r="D124" s="363"/>
      <c r="I124" s="364"/>
    </row>
    <row r="125" spans="1:6" ht="12.75">
      <c r="A125" s="365"/>
      <c r="B125" s="366"/>
      <c r="C125" s="365"/>
      <c r="D125" s="361"/>
      <c r="E125" s="361"/>
      <c r="F125" s="361"/>
    </row>
    <row r="126" spans="1:9" ht="12.75">
      <c r="A126" s="409" t="s">
        <v>578</v>
      </c>
      <c r="B126" s="368"/>
      <c r="C126" s="410"/>
      <c r="D126" s="368"/>
      <c r="I126" s="367" t="s">
        <v>579</v>
      </c>
    </row>
  </sheetData>
  <printOptions/>
  <pageMargins left="0.1968503937007874" right="0.1968503937007874" top="0.3937007874015748" bottom="0.5118110236220472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7"/>
  <sheetViews>
    <sheetView showZeros="0" workbookViewId="0" topLeftCell="D1">
      <selection activeCell="M69" sqref="M69"/>
    </sheetView>
  </sheetViews>
  <sheetFormatPr defaultColWidth="9.33203125" defaultRowHeight="11.25"/>
  <cols>
    <col min="1" max="1" width="24.33203125" style="277" customWidth="1"/>
    <col min="2" max="2" width="1.66796875" style="277" hidden="1" customWidth="1"/>
    <col min="3" max="13" width="11.33203125" style="277" customWidth="1"/>
    <col min="14" max="17" width="8.33203125" style="277" customWidth="1"/>
    <col min="18" max="16384" width="9.33203125" style="277" customWidth="1"/>
  </cols>
  <sheetData>
    <row r="1" spans="12:13" ht="11.25">
      <c r="L1" s="371" t="s">
        <v>718</v>
      </c>
      <c r="M1" s="278"/>
    </row>
    <row r="2" spans="1:17" ht="12.75">
      <c r="A2" s="372" t="s">
        <v>719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325"/>
      <c r="N2" s="325"/>
      <c r="O2" s="325"/>
      <c r="P2" s="325"/>
      <c r="Q2" s="325"/>
    </row>
    <row r="3" spans="1:17" ht="12.75">
      <c r="A3" s="372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</row>
    <row r="4" spans="1:17" ht="12.75">
      <c r="A4" s="372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</row>
    <row r="5" spans="1:17" ht="12.75">
      <c r="A5" s="372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371" t="s">
        <v>54</v>
      </c>
      <c r="M5" s="278"/>
      <c r="O5" s="278"/>
      <c r="P5" s="278"/>
      <c r="Q5" s="278"/>
    </row>
    <row r="6" spans="1:17" ht="23.25" customHeight="1">
      <c r="A6" s="411"/>
      <c r="B6" s="411"/>
      <c r="C6" s="412"/>
      <c r="D6" s="412"/>
      <c r="E6" s="413"/>
      <c r="F6" s="413"/>
      <c r="G6" s="414" t="s">
        <v>66</v>
      </c>
      <c r="H6" s="415"/>
      <c r="I6" s="415"/>
      <c r="J6" s="416"/>
      <c r="K6" s="415"/>
      <c r="L6" s="417"/>
      <c r="M6" s="346" t="s">
        <v>78</v>
      </c>
      <c r="O6" s="278"/>
      <c r="P6" s="278"/>
      <c r="Q6" s="278"/>
    </row>
    <row r="7" spans="1:13" s="325" customFormat="1" ht="10.5">
      <c r="A7" s="418"/>
      <c r="B7" s="418"/>
      <c r="C7" s="419"/>
      <c r="D7" s="419"/>
      <c r="E7" s="420"/>
      <c r="F7" s="420"/>
      <c r="G7" s="420"/>
      <c r="H7" s="420"/>
      <c r="I7" s="421" t="s">
        <v>617</v>
      </c>
      <c r="J7" s="422"/>
      <c r="K7" s="420"/>
      <c r="L7" s="423"/>
      <c r="M7" s="424"/>
    </row>
    <row r="8" spans="1:17" ht="43.5" customHeight="1">
      <c r="A8" s="418" t="s">
        <v>720</v>
      </c>
      <c r="B8" s="418"/>
      <c r="C8" s="425" t="s">
        <v>590</v>
      </c>
      <c r="D8" s="425" t="s">
        <v>721</v>
      </c>
      <c r="E8" s="425" t="s">
        <v>626</v>
      </c>
      <c r="F8" s="425" t="s">
        <v>65</v>
      </c>
      <c r="G8" s="425" t="s">
        <v>627</v>
      </c>
      <c r="H8" s="425" t="s">
        <v>559</v>
      </c>
      <c r="I8" s="425" t="s">
        <v>628</v>
      </c>
      <c r="J8" s="425" t="s">
        <v>629</v>
      </c>
      <c r="K8" s="425" t="s">
        <v>75</v>
      </c>
      <c r="L8" s="425" t="s">
        <v>77</v>
      </c>
      <c r="M8" s="426" t="s">
        <v>575</v>
      </c>
      <c r="N8" s="427"/>
      <c r="O8" s="278"/>
      <c r="P8" s="278"/>
      <c r="Q8" s="278"/>
    </row>
    <row r="9" spans="1:17" ht="11.25">
      <c r="A9" s="428">
        <v>1</v>
      </c>
      <c r="B9" s="429"/>
      <c r="C9" s="429">
        <v>2</v>
      </c>
      <c r="D9" s="429">
        <v>3</v>
      </c>
      <c r="E9" s="429">
        <v>4</v>
      </c>
      <c r="F9" s="429">
        <v>5</v>
      </c>
      <c r="G9" s="429">
        <v>6</v>
      </c>
      <c r="H9" s="429">
        <v>7</v>
      </c>
      <c r="I9" s="429">
        <v>8</v>
      </c>
      <c r="J9" s="429">
        <v>9</v>
      </c>
      <c r="K9" s="429">
        <v>10</v>
      </c>
      <c r="L9" s="429">
        <v>11</v>
      </c>
      <c r="M9" s="430">
        <v>12</v>
      </c>
      <c r="N9" s="427"/>
      <c r="O9" s="278"/>
      <c r="P9" s="278"/>
      <c r="Q9" s="278"/>
    </row>
    <row r="10" spans="1:17" ht="12" customHeight="1">
      <c r="A10" s="431" t="s">
        <v>631</v>
      </c>
      <c r="B10" s="432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4"/>
      <c r="N10" s="427"/>
      <c r="O10" s="278"/>
      <c r="P10" s="278"/>
      <c r="Q10" s="278"/>
    </row>
    <row r="11" spans="1:13" ht="10.5" hidden="1">
      <c r="A11" s="397" t="s">
        <v>329</v>
      </c>
      <c r="B11" s="289"/>
      <c r="C11" s="290" t="s">
        <v>327</v>
      </c>
      <c r="D11" s="291"/>
      <c r="E11" s="291"/>
      <c r="F11" s="291"/>
      <c r="G11" s="291"/>
      <c r="H11" s="291"/>
      <c r="I11" s="291"/>
      <c r="J11" s="291"/>
      <c r="K11" s="291"/>
      <c r="L11" s="291"/>
      <c r="M11" s="292"/>
    </row>
    <row r="12" spans="1:13" ht="10.5" hidden="1">
      <c r="A12" s="397"/>
      <c r="B12" s="290" t="s">
        <v>632</v>
      </c>
      <c r="C12" s="289" t="s">
        <v>633</v>
      </c>
      <c r="D12" s="291" t="s">
        <v>634</v>
      </c>
      <c r="E12" s="291" t="s">
        <v>635</v>
      </c>
      <c r="F12" s="291" t="s">
        <v>636</v>
      </c>
      <c r="G12" s="291" t="s">
        <v>637</v>
      </c>
      <c r="H12" s="291" t="s">
        <v>638</v>
      </c>
      <c r="I12" s="291" t="s">
        <v>639</v>
      </c>
      <c r="J12" s="291" t="s">
        <v>640</v>
      </c>
      <c r="K12" s="291" t="s">
        <v>641</v>
      </c>
      <c r="L12" s="291" t="s">
        <v>642</v>
      </c>
      <c r="M12" s="292" t="s">
        <v>643</v>
      </c>
    </row>
    <row r="13" spans="1:14" ht="11.25">
      <c r="A13" s="435" t="s">
        <v>648</v>
      </c>
      <c r="B13" s="289" t="s">
        <v>649</v>
      </c>
      <c r="C13" s="296">
        <v>547.861</v>
      </c>
      <c r="D13" s="296">
        <v>393.001</v>
      </c>
      <c r="E13" s="296">
        <v>154.86</v>
      </c>
      <c r="F13" s="296">
        <v>-154.86</v>
      </c>
      <c r="G13" s="296">
        <v>-70</v>
      </c>
      <c r="H13" s="296">
        <v>-84.86</v>
      </c>
      <c r="I13" s="296">
        <v>1304.937</v>
      </c>
      <c r="J13" s="296">
        <v>1389.797</v>
      </c>
      <c r="K13" s="296">
        <v>0</v>
      </c>
      <c r="L13" s="296">
        <v>0</v>
      </c>
      <c r="M13" s="298">
        <v>0</v>
      </c>
      <c r="N13" s="397"/>
    </row>
    <row r="14" spans="1:14" ht="11.25">
      <c r="A14" s="435" t="s">
        <v>650</v>
      </c>
      <c r="B14" s="300" t="s">
        <v>651</v>
      </c>
      <c r="C14" s="296">
        <v>68.817</v>
      </c>
      <c r="D14" s="296">
        <v>36.82</v>
      </c>
      <c r="E14" s="296">
        <v>31.997</v>
      </c>
      <c r="F14" s="296">
        <v>-31.997</v>
      </c>
      <c r="G14" s="296">
        <v>0</v>
      </c>
      <c r="H14" s="296">
        <v>-31.997</v>
      </c>
      <c r="I14" s="296">
        <v>28.164</v>
      </c>
      <c r="J14" s="296">
        <v>60.161</v>
      </c>
      <c r="K14" s="296">
        <v>0</v>
      </c>
      <c r="L14" s="296">
        <v>0</v>
      </c>
      <c r="M14" s="298">
        <v>0</v>
      </c>
      <c r="N14" s="397"/>
    </row>
    <row r="15" spans="1:14" ht="11.25">
      <c r="A15" s="435" t="s">
        <v>652</v>
      </c>
      <c r="B15" s="300" t="s">
        <v>653</v>
      </c>
      <c r="C15" s="296">
        <v>99.883</v>
      </c>
      <c r="D15" s="296">
        <v>85.617</v>
      </c>
      <c r="E15" s="296">
        <v>14.266</v>
      </c>
      <c r="F15" s="296">
        <v>-14.266</v>
      </c>
      <c r="G15" s="296">
        <v>0</v>
      </c>
      <c r="H15" s="296">
        <v>-14.266</v>
      </c>
      <c r="I15" s="296">
        <v>62.515</v>
      </c>
      <c r="J15" s="296">
        <v>76.781</v>
      </c>
      <c r="K15" s="296">
        <v>0</v>
      </c>
      <c r="L15" s="296">
        <v>0</v>
      </c>
      <c r="M15" s="298">
        <v>0</v>
      </c>
      <c r="N15" s="397"/>
    </row>
    <row r="16" spans="1:14" ht="11.25">
      <c r="A16" s="435" t="s">
        <v>654</v>
      </c>
      <c r="B16" s="300" t="s">
        <v>655</v>
      </c>
      <c r="C16" s="296">
        <v>174.129</v>
      </c>
      <c r="D16" s="296">
        <v>125.487</v>
      </c>
      <c r="E16" s="296">
        <v>48.642</v>
      </c>
      <c r="F16" s="296">
        <v>-48.642</v>
      </c>
      <c r="G16" s="296">
        <v>0</v>
      </c>
      <c r="H16" s="296">
        <v>-48.642</v>
      </c>
      <c r="I16" s="296">
        <v>447.057</v>
      </c>
      <c r="J16" s="296">
        <v>495.699</v>
      </c>
      <c r="K16" s="296">
        <v>0</v>
      </c>
      <c r="L16" s="296">
        <v>0</v>
      </c>
      <c r="M16" s="298">
        <v>0</v>
      </c>
      <c r="N16" s="397"/>
    </row>
    <row r="17" spans="1:14" ht="11.25">
      <c r="A17" s="435" t="s">
        <v>656</v>
      </c>
      <c r="B17" s="300" t="s">
        <v>657</v>
      </c>
      <c r="C17" s="296">
        <v>85.137</v>
      </c>
      <c r="D17" s="296">
        <v>53.433</v>
      </c>
      <c r="E17" s="296">
        <v>31.704</v>
      </c>
      <c r="F17" s="296">
        <v>-31.704</v>
      </c>
      <c r="G17" s="296">
        <v>0</v>
      </c>
      <c r="H17" s="296">
        <v>-31.704</v>
      </c>
      <c r="I17" s="296">
        <v>118.517</v>
      </c>
      <c r="J17" s="296">
        <v>150.221</v>
      </c>
      <c r="K17" s="296">
        <v>0</v>
      </c>
      <c r="L17" s="296">
        <v>0</v>
      </c>
      <c r="M17" s="298">
        <v>0</v>
      </c>
      <c r="N17" s="397"/>
    </row>
    <row r="18" spans="1:14" ht="11.25">
      <c r="A18" s="435" t="s">
        <v>658</v>
      </c>
      <c r="B18" s="300" t="s">
        <v>659</v>
      </c>
      <c r="C18" s="296">
        <v>7.934</v>
      </c>
      <c r="D18" s="296">
        <v>9.135</v>
      </c>
      <c r="E18" s="296">
        <v>-1.201</v>
      </c>
      <c r="F18" s="296">
        <v>1.201</v>
      </c>
      <c r="G18" s="296">
        <v>0</v>
      </c>
      <c r="H18" s="296">
        <v>1.201</v>
      </c>
      <c r="I18" s="296">
        <v>14.119</v>
      </c>
      <c r="J18" s="296">
        <v>12.918</v>
      </c>
      <c r="K18" s="296">
        <v>0</v>
      </c>
      <c r="L18" s="296">
        <v>0</v>
      </c>
      <c r="M18" s="298">
        <v>0</v>
      </c>
      <c r="N18" s="397"/>
    </row>
    <row r="19" spans="1:14" ht="12" customHeight="1">
      <c r="A19" s="435" t="s">
        <v>660</v>
      </c>
      <c r="B19" s="300" t="s">
        <v>661</v>
      </c>
      <c r="C19" s="296">
        <v>13.069</v>
      </c>
      <c r="D19" s="296">
        <v>15.074</v>
      </c>
      <c r="E19" s="296">
        <v>-2.005</v>
      </c>
      <c r="F19" s="296">
        <v>2.005</v>
      </c>
      <c r="G19" s="296">
        <v>0</v>
      </c>
      <c r="H19" s="296">
        <v>2.005</v>
      </c>
      <c r="I19" s="296">
        <v>26.458</v>
      </c>
      <c r="J19" s="296">
        <v>24.453</v>
      </c>
      <c r="K19" s="296">
        <v>0</v>
      </c>
      <c r="L19" s="296">
        <v>0</v>
      </c>
      <c r="M19" s="298">
        <v>0</v>
      </c>
      <c r="N19" s="397"/>
    </row>
    <row r="20" spans="1:14" ht="11.25" hidden="1">
      <c r="A20" s="435" t="s">
        <v>662</v>
      </c>
      <c r="B20" s="300" t="s">
        <v>663</v>
      </c>
      <c r="C20" s="296">
        <v>40.07</v>
      </c>
      <c r="D20" s="296">
        <v>24.069</v>
      </c>
      <c r="E20" s="296">
        <v>16.001</v>
      </c>
      <c r="F20" s="296">
        <v>-16.001</v>
      </c>
      <c r="G20" s="296">
        <v>0</v>
      </c>
      <c r="H20" s="296">
        <v>-16.001</v>
      </c>
      <c r="I20" s="296">
        <v>116.238</v>
      </c>
      <c r="J20" s="296">
        <v>132.239</v>
      </c>
      <c r="K20" s="296">
        <v>0</v>
      </c>
      <c r="L20" s="296">
        <v>0</v>
      </c>
      <c r="M20" s="298">
        <v>0</v>
      </c>
      <c r="N20" s="397"/>
    </row>
    <row r="21" spans="1:14" ht="11.25" hidden="1">
      <c r="A21" s="435" t="s">
        <v>664</v>
      </c>
      <c r="B21" s="300" t="s">
        <v>665</v>
      </c>
      <c r="C21" s="296">
        <v>23.503</v>
      </c>
      <c r="D21" s="296">
        <v>28.277</v>
      </c>
      <c r="E21" s="296">
        <v>-4.774</v>
      </c>
      <c r="F21" s="296">
        <v>4.774</v>
      </c>
      <c r="G21" s="296">
        <v>0</v>
      </c>
      <c r="H21" s="296">
        <v>4.774</v>
      </c>
      <c r="I21" s="296">
        <v>124.924</v>
      </c>
      <c r="J21" s="296">
        <v>120.15</v>
      </c>
      <c r="K21" s="296">
        <v>0</v>
      </c>
      <c r="L21" s="296">
        <v>0</v>
      </c>
      <c r="M21" s="298">
        <v>0</v>
      </c>
      <c r="N21" s="397"/>
    </row>
    <row r="22" spans="1:14" ht="11.25" hidden="1">
      <c r="A22" s="435" t="s">
        <v>666</v>
      </c>
      <c r="B22" s="300" t="s">
        <v>667</v>
      </c>
      <c r="C22" s="296">
        <v>33.471</v>
      </c>
      <c r="D22" s="296">
        <v>25.778</v>
      </c>
      <c r="E22" s="296">
        <v>7.693</v>
      </c>
      <c r="F22" s="296">
        <v>-7.693</v>
      </c>
      <c r="G22" s="296">
        <v>0</v>
      </c>
      <c r="H22" s="296">
        <v>-7.693</v>
      </c>
      <c r="I22" s="296">
        <v>142.06</v>
      </c>
      <c r="J22" s="296">
        <v>149.753</v>
      </c>
      <c r="K22" s="296">
        <v>0</v>
      </c>
      <c r="L22" s="296">
        <v>0</v>
      </c>
      <c r="M22" s="298">
        <v>0</v>
      </c>
      <c r="N22" s="397"/>
    </row>
    <row r="23" spans="1:14" ht="11.25" hidden="1">
      <c r="A23" s="435" t="s">
        <v>668</v>
      </c>
      <c r="B23" s="300" t="s">
        <v>669</v>
      </c>
      <c r="C23" s="296">
        <v>28.366</v>
      </c>
      <c r="D23" s="296">
        <v>17.058</v>
      </c>
      <c r="E23" s="296">
        <v>11.308</v>
      </c>
      <c r="F23" s="296">
        <v>-11.308</v>
      </c>
      <c r="G23" s="296">
        <v>0</v>
      </c>
      <c r="H23" s="296">
        <v>-11.308</v>
      </c>
      <c r="I23" s="296">
        <v>122.74</v>
      </c>
      <c r="J23" s="296">
        <v>134.048</v>
      </c>
      <c r="K23" s="296">
        <v>0</v>
      </c>
      <c r="L23" s="296">
        <v>0</v>
      </c>
      <c r="M23" s="298">
        <v>0</v>
      </c>
      <c r="N23" s="397"/>
    </row>
    <row r="24" spans="1:14" ht="11.25" hidden="1">
      <c r="A24" s="435" t="s">
        <v>670</v>
      </c>
      <c r="B24" s="300" t="s">
        <v>671</v>
      </c>
      <c r="C24" s="296">
        <v>77.271</v>
      </c>
      <c r="D24" s="296">
        <v>36.009</v>
      </c>
      <c r="E24" s="296">
        <v>41.262</v>
      </c>
      <c r="F24" s="296">
        <v>-41.262</v>
      </c>
      <c r="G24" s="296">
        <v>0</v>
      </c>
      <c r="H24" s="296">
        <v>-41.262</v>
      </c>
      <c r="I24" s="296">
        <v>234.617</v>
      </c>
      <c r="J24" s="296">
        <v>275.879</v>
      </c>
      <c r="K24" s="296">
        <v>0</v>
      </c>
      <c r="L24" s="296">
        <v>0</v>
      </c>
      <c r="M24" s="298">
        <v>0</v>
      </c>
      <c r="N24" s="397"/>
    </row>
    <row r="25" spans="1:14" ht="11.25" hidden="1">
      <c r="A25" s="435" t="s">
        <v>672</v>
      </c>
      <c r="B25" s="300" t="s">
        <v>673</v>
      </c>
      <c r="C25" s="296">
        <v>62.572</v>
      </c>
      <c r="D25" s="296">
        <v>40.3</v>
      </c>
      <c r="E25" s="296">
        <v>22.272</v>
      </c>
      <c r="F25" s="296">
        <v>-22.272</v>
      </c>
      <c r="G25" s="296">
        <v>0</v>
      </c>
      <c r="H25" s="296">
        <v>-22.272</v>
      </c>
      <c r="I25" s="296">
        <v>111.036</v>
      </c>
      <c r="J25" s="296">
        <v>133.308</v>
      </c>
      <c r="K25" s="296">
        <v>0</v>
      </c>
      <c r="L25" s="296">
        <v>0</v>
      </c>
      <c r="M25" s="298">
        <v>0</v>
      </c>
      <c r="N25" s="397"/>
    </row>
    <row r="26" spans="1:14" ht="11.25" hidden="1">
      <c r="A26" s="435" t="s">
        <v>674</v>
      </c>
      <c r="B26" s="300" t="s">
        <v>675</v>
      </c>
      <c r="C26" s="296">
        <v>47.253</v>
      </c>
      <c r="D26" s="296">
        <v>14.125</v>
      </c>
      <c r="E26" s="296">
        <v>33.128</v>
      </c>
      <c r="F26" s="296">
        <v>-33.128</v>
      </c>
      <c r="G26" s="296">
        <v>0</v>
      </c>
      <c r="H26" s="296">
        <v>-33.128</v>
      </c>
      <c r="I26" s="296">
        <v>73.713</v>
      </c>
      <c r="J26" s="296">
        <v>106.841</v>
      </c>
      <c r="K26" s="296">
        <v>0</v>
      </c>
      <c r="L26" s="296">
        <v>0</v>
      </c>
      <c r="M26" s="298">
        <v>0</v>
      </c>
      <c r="N26" s="397"/>
    </row>
    <row r="27" spans="1:14" ht="11.25" hidden="1">
      <c r="A27" s="435" t="s">
        <v>676</v>
      </c>
      <c r="B27" s="300" t="s">
        <v>677</v>
      </c>
      <c r="C27" s="296">
        <v>22.249</v>
      </c>
      <c r="D27" s="296">
        <v>22.289</v>
      </c>
      <c r="E27" s="296">
        <v>-0.04</v>
      </c>
      <c r="F27" s="296">
        <v>0.04</v>
      </c>
      <c r="G27" s="296">
        <v>0</v>
      </c>
      <c r="H27" s="296">
        <v>0.04</v>
      </c>
      <c r="I27" s="296">
        <v>70.882</v>
      </c>
      <c r="J27" s="296">
        <v>70.842</v>
      </c>
      <c r="K27" s="296">
        <v>0</v>
      </c>
      <c r="L27" s="296">
        <v>0</v>
      </c>
      <c r="M27" s="298">
        <v>0</v>
      </c>
      <c r="N27" s="397"/>
    </row>
    <row r="28" spans="1:14" ht="11.25" hidden="1">
      <c r="A28" s="435" t="s">
        <v>678</v>
      </c>
      <c r="B28" s="300" t="s">
        <v>679</v>
      </c>
      <c r="C28" s="296">
        <v>53.923</v>
      </c>
      <c r="D28" s="296">
        <v>44.553</v>
      </c>
      <c r="E28" s="296">
        <v>9.37</v>
      </c>
      <c r="F28" s="296">
        <v>-9.37</v>
      </c>
      <c r="G28" s="296">
        <v>0</v>
      </c>
      <c r="H28" s="296">
        <v>-10.038</v>
      </c>
      <c r="I28" s="296">
        <v>282.164</v>
      </c>
      <c r="J28" s="296">
        <v>292.202</v>
      </c>
      <c r="K28" s="296">
        <v>0.668</v>
      </c>
      <c r="L28" s="296">
        <v>0</v>
      </c>
      <c r="M28" s="298">
        <v>0</v>
      </c>
      <c r="N28" s="397"/>
    </row>
    <row r="29" spans="1:14" ht="11.25" hidden="1">
      <c r="A29" s="435" t="s">
        <v>680</v>
      </c>
      <c r="B29" s="300" t="s">
        <v>681</v>
      </c>
      <c r="C29" s="296">
        <v>65.425</v>
      </c>
      <c r="D29" s="296">
        <v>18.964</v>
      </c>
      <c r="E29" s="296">
        <v>46.461</v>
      </c>
      <c r="F29" s="296">
        <v>-46.461</v>
      </c>
      <c r="G29" s="296">
        <v>0</v>
      </c>
      <c r="H29" s="296">
        <v>-46.461</v>
      </c>
      <c r="I29" s="296">
        <v>110.961</v>
      </c>
      <c r="J29" s="296">
        <v>157.422</v>
      </c>
      <c r="K29" s="296">
        <v>0</v>
      </c>
      <c r="L29" s="296">
        <v>0</v>
      </c>
      <c r="M29" s="298">
        <v>0</v>
      </c>
      <c r="N29" s="397"/>
    </row>
    <row r="30" spans="1:14" ht="11.25" hidden="1">
      <c r="A30" s="435" t="s">
        <v>682</v>
      </c>
      <c r="B30" s="300" t="s">
        <v>683</v>
      </c>
      <c r="C30" s="296">
        <v>77.895</v>
      </c>
      <c r="D30" s="296">
        <v>54.421</v>
      </c>
      <c r="E30" s="296">
        <v>23.474</v>
      </c>
      <c r="F30" s="296">
        <v>-23.474</v>
      </c>
      <c r="G30" s="296">
        <v>0</v>
      </c>
      <c r="H30" s="296">
        <v>-23.474</v>
      </c>
      <c r="I30" s="296">
        <v>197.569</v>
      </c>
      <c r="J30" s="296">
        <v>221.043</v>
      </c>
      <c r="K30" s="296">
        <v>0</v>
      </c>
      <c r="L30" s="296">
        <v>0</v>
      </c>
      <c r="M30" s="298">
        <v>0</v>
      </c>
      <c r="N30" s="397"/>
    </row>
    <row r="31" spans="1:14" ht="11.25" hidden="1">
      <c r="A31" s="435" t="s">
        <v>684</v>
      </c>
      <c r="B31" s="300" t="s">
        <v>685</v>
      </c>
      <c r="C31" s="296">
        <v>40.226</v>
      </c>
      <c r="D31" s="296">
        <v>46.628</v>
      </c>
      <c r="E31" s="296">
        <v>-6.402</v>
      </c>
      <c r="F31" s="296">
        <v>6.402</v>
      </c>
      <c r="G31" s="296">
        <v>0</v>
      </c>
      <c r="H31" s="296">
        <v>6.402</v>
      </c>
      <c r="I31" s="296">
        <v>126.425</v>
      </c>
      <c r="J31" s="296">
        <v>120.023</v>
      </c>
      <c r="K31" s="296">
        <v>0</v>
      </c>
      <c r="L31" s="296">
        <v>0</v>
      </c>
      <c r="M31" s="298">
        <v>0</v>
      </c>
      <c r="N31" s="397"/>
    </row>
    <row r="32" spans="1:14" ht="11.25" hidden="1">
      <c r="A32" s="435" t="s">
        <v>686</v>
      </c>
      <c r="B32" s="300" t="s">
        <v>687</v>
      </c>
      <c r="C32" s="296">
        <v>83.414</v>
      </c>
      <c r="D32" s="296">
        <v>62.938</v>
      </c>
      <c r="E32" s="296">
        <v>20.476</v>
      </c>
      <c r="F32" s="296">
        <v>-20.476</v>
      </c>
      <c r="G32" s="296">
        <v>0</v>
      </c>
      <c r="H32" s="296">
        <v>-20.476</v>
      </c>
      <c r="I32" s="296">
        <v>134.25</v>
      </c>
      <c r="J32" s="296">
        <v>154.726</v>
      </c>
      <c r="K32" s="296">
        <v>0</v>
      </c>
      <c r="L32" s="296">
        <v>0</v>
      </c>
      <c r="M32" s="298">
        <v>0</v>
      </c>
      <c r="N32" s="397"/>
    </row>
    <row r="33" spans="1:14" ht="11.25" hidden="1">
      <c r="A33" s="435" t="s">
        <v>688</v>
      </c>
      <c r="B33" s="300" t="s">
        <v>689</v>
      </c>
      <c r="C33" s="296">
        <v>69.9</v>
      </c>
      <c r="D33" s="296">
        <v>39.167</v>
      </c>
      <c r="E33" s="296">
        <v>30.733</v>
      </c>
      <c r="F33" s="296">
        <v>-30.733</v>
      </c>
      <c r="G33" s="296">
        <v>0</v>
      </c>
      <c r="H33" s="296">
        <v>-30.733</v>
      </c>
      <c r="I33" s="296">
        <v>233.12</v>
      </c>
      <c r="J33" s="296">
        <v>263.853</v>
      </c>
      <c r="K33" s="296">
        <v>0</v>
      </c>
      <c r="L33" s="296">
        <v>0</v>
      </c>
      <c r="M33" s="298">
        <v>0</v>
      </c>
      <c r="N33" s="397"/>
    </row>
    <row r="34" spans="1:14" ht="11.25" hidden="1">
      <c r="A34" s="435" t="s">
        <v>690</v>
      </c>
      <c r="B34" s="300" t="s">
        <v>691</v>
      </c>
      <c r="C34" s="296">
        <v>59.118</v>
      </c>
      <c r="D34" s="296">
        <v>18.687</v>
      </c>
      <c r="E34" s="296">
        <v>40.431</v>
      </c>
      <c r="F34" s="296">
        <v>-40.431</v>
      </c>
      <c r="G34" s="296">
        <v>0</v>
      </c>
      <c r="H34" s="296">
        <v>-40.431</v>
      </c>
      <c r="I34" s="296">
        <v>159.507</v>
      </c>
      <c r="J34" s="296">
        <v>199.938</v>
      </c>
      <c r="K34" s="296">
        <v>0</v>
      </c>
      <c r="L34" s="296">
        <v>0</v>
      </c>
      <c r="M34" s="298">
        <v>0</v>
      </c>
      <c r="N34" s="397"/>
    </row>
    <row r="35" spans="1:14" ht="11.25" hidden="1">
      <c r="A35" s="435" t="s">
        <v>692</v>
      </c>
      <c r="B35" s="300" t="s">
        <v>693</v>
      </c>
      <c r="C35" s="296">
        <v>69.288</v>
      </c>
      <c r="D35" s="296">
        <v>27.243</v>
      </c>
      <c r="E35" s="296">
        <v>42.045</v>
      </c>
      <c r="F35" s="296">
        <v>-42.045</v>
      </c>
      <c r="G35" s="296">
        <v>0.05</v>
      </c>
      <c r="H35" s="296">
        <v>-42.095</v>
      </c>
      <c r="I35" s="296">
        <v>163.33</v>
      </c>
      <c r="J35" s="296">
        <v>205.425</v>
      </c>
      <c r="K35" s="296">
        <v>0</v>
      </c>
      <c r="L35" s="296">
        <v>0</v>
      </c>
      <c r="M35" s="298">
        <v>0</v>
      </c>
      <c r="N35" s="397"/>
    </row>
    <row r="36" spans="1:14" ht="11.25" hidden="1">
      <c r="A36" s="435" t="s">
        <v>694</v>
      </c>
      <c r="B36" s="300" t="s">
        <v>695</v>
      </c>
      <c r="C36" s="296">
        <v>63.055</v>
      </c>
      <c r="D36" s="296">
        <v>51.824</v>
      </c>
      <c r="E36" s="296">
        <v>11.231</v>
      </c>
      <c r="F36" s="296">
        <v>-11.231</v>
      </c>
      <c r="G36" s="296">
        <v>0</v>
      </c>
      <c r="H36" s="296">
        <v>-11.231</v>
      </c>
      <c r="I36" s="296">
        <v>259.451</v>
      </c>
      <c r="J36" s="296">
        <v>270.682</v>
      </c>
      <c r="K36" s="296">
        <v>0</v>
      </c>
      <c r="L36" s="296">
        <v>0</v>
      </c>
      <c r="M36" s="298">
        <v>0</v>
      </c>
      <c r="N36" s="397"/>
    </row>
    <row r="37" spans="1:14" ht="11.25" hidden="1">
      <c r="A37" s="435" t="s">
        <v>696</v>
      </c>
      <c r="B37" s="300" t="s">
        <v>697</v>
      </c>
      <c r="C37" s="296">
        <v>95.011</v>
      </c>
      <c r="D37" s="296">
        <v>93.969</v>
      </c>
      <c r="E37" s="296">
        <v>1.042</v>
      </c>
      <c r="F37" s="296">
        <v>-1.042</v>
      </c>
      <c r="G37" s="296">
        <v>0</v>
      </c>
      <c r="H37" s="296">
        <v>-1.042</v>
      </c>
      <c r="I37" s="296">
        <v>80.511</v>
      </c>
      <c r="J37" s="296">
        <v>81.553</v>
      </c>
      <c r="K37" s="296">
        <v>0</v>
      </c>
      <c r="L37" s="296">
        <v>0</v>
      </c>
      <c r="M37" s="298">
        <v>0</v>
      </c>
      <c r="N37" s="397"/>
    </row>
    <row r="38" spans="1:14" ht="11.25" hidden="1">
      <c r="A38" s="435" t="s">
        <v>698</v>
      </c>
      <c r="B38" s="300" t="s">
        <v>699</v>
      </c>
      <c r="C38" s="296">
        <v>35.17</v>
      </c>
      <c r="D38" s="296">
        <v>16.343</v>
      </c>
      <c r="E38" s="296">
        <v>18.827</v>
      </c>
      <c r="F38" s="296">
        <v>-18.827</v>
      </c>
      <c r="G38" s="296">
        <v>0</v>
      </c>
      <c r="H38" s="296">
        <v>-18.827</v>
      </c>
      <c r="I38" s="296">
        <v>141.611</v>
      </c>
      <c r="J38" s="296">
        <v>160.438</v>
      </c>
      <c r="K38" s="296">
        <v>0</v>
      </c>
      <c r="L38" s="296">
        <v>0</v>
      </c>
      <c r="M38" s="298">
        <v>0</v>
      </c>
      <c r="N38" s="397"/>
    </row>
    <row r="39" spans="1:14" ht="11.25" hidden="1">
      <c r="A39" s="435" t="s">
        <v>700</v>
      </c>
      <c r="B39" s="300" t="s">
        <v>701</v>
      </c>
      <c r="C39" s="296">
        <v>162.3</v>
      </c>
      <c r="D39" s="296">
        <v>92.153</v>
      </c>
      <c r="E39" s="296">
        <v>70.147</v>
      </c>
      <c r="F39" s="296">
        <v>-70.147</v>
      </c>
      <c r="G39" s="296">
        <v>0</v>
      </c>
      <c r="H39" s="296">
        <v>-70.147</v>
      </c>
      <c r="I39" s="296">
        <v>553.58</v>
      </c>
      <c r="J39" s="296">
        <v>623.727</v>
      </c>
      <c r="K39" s="296">
        <v>0</v>
      </c>
      <c r="L39" s="296">
        <v>0</v>
      </c>
      <c r="M39" s="298">
        <v>0</v>
      </c>
      <c r="N39" s="397"/>
    </row>
    <row r="40" spans="1:14" ht="11.25" hidden="1">
      <c r="A40" s="435" t="s">
        <v>702</v>
      </c>
      <c r="B40" s="300" t="s">
        <v>703</v>
      </c>
      <c r="C40" s="296">
        <v>34.975</v>
      </c>
      <c r="D40" s="296">
        <v>27.268</v>
      </c>
      <c r="E40" s="296">
        <v>7.707</v>
      </c>
      <c r="F40" s="296">
        <v>-7.707</v>
      </c>
      <c r="G40" s="296">
        <v>0</v>
      </c>
      <c r="H40" s="296">
        <v>-7.707</v>
      </c>
      <c r="I40" s="296">
        <v>158.705</v>
      </c>
      <c r="J40" s="296">
        <v>166.412</v>
      </c>
      <c r="K40" s="296">
        <v>0</v>
      </c>
      <c r="L40" s="296">
        <v>0</v>
      </c>
      <c r="M40" s="298">
        <v>0</v>
      </c>
      <c r="N40" s="397"/>
    </row>
    <row r="41" spans="1:14" ht="11.25" hidden="1">
      <c r="A41" s="435" t="s">
        <v>704</v>
      </c>
      <c r="B41" s="300" t="s">
        <v>705</v>
      </c>
      <c r="C41" s="296">
        <v>45.716</v>
      </c>
      <c r="D41" s="296">
        <v>32.885</v>
      </c>
      <c r="E41" s="296">
        <v>12.831</v>
      </c>
      <c r="F41" s="296">
        <v>-12.831</v>
      </c>
      <c r="G41" s="296">
        <v>0</v>
      </c>
      <c r="H41" s="296">
        <v>-12.831</v>
      </c>
      <c r="I41" s="296">
        <v>138.737</v>
      </c>
      <c r="J41" s="296">
        <v>151.568</v>
      </c>
      <c r="K41" s="296">
        <v>0</v>
      </c>
      <c r="L41" s="296">
        <v>0</v>
      </c>
      <c r="M41" s="298">
        <v>0</v>
      </c>
      <c r="N41" s="397"/>
    </row>
    <row r="42" spans="1:14" ht="11.25" hidden="1">
      <c r="A42" s="435" t="s">
        <v>706</v>
      </c>
      <c r="B42" s="300" t="s">
        <v>707</v>
      </c>
      <c r="C42" s="296">
        <v>57.33</v>
      </c>
      <c r="D42" s="296">
        <v>24.376</v>
      </c>
      <c r="E42" s="296">
        <v>32.954</v>
      </c>
      <c r="F42" s="296">
        <v>-32.954</v>
      </c>
      <c r="G42" s="296">
        <v>0</v>
      </c>
      <c r="H42" s="296">
        <v>-32.954</v>
      </c>
      <c r="I42" s="296">
        <v>162.674</v>
      </c>
      <c r="J42" s="296">
        <v>195.628</v>
      </c>
      <c r="K42" s="296">
        <v>0</v>
      </c>
      <c r="L42" s="296">
        <v>0</v>
      </c>
      <c r="M42" s="298">
        <v>0</v>
      </c>
      <c r="N42" s="397"/>
    </row>
    <row r="43" spans="1:14" ht="11.25" hidden="1">
      <c r="A43" s="435" t="s">
        <v>708</v>
      </c>
      <c r="B43" s="300" t="s">
        <v>709</v>
      </c>
      <c r="C43" s="296">
        <v>31.85</v>
      </c>
      <c r="D43" s="296">
        <v>8.235</v>
      </c>
      <c r="E43" s="296">
        <v>23.615</v>
      </c>
      <c r="F43" s="296">
        <v>-23.615</v>
      </c>
      <c r="G43" s="296">
        <v>0</v>
      </c>
      <c r="H43" s="296">
        <v>-23.615</v>
      </c>
      <c r="I43" s="296">
        <v>93.465</v>
      </c>
      <c r="J43" s="296">
        <v>117.08</v>
      </c>
      <c r="K43" s="296">
        <v>0</v>
      </c>
      <c r="L43" s="296">
        <v>0</v>
      </c>
      <c r="M43" s="298">
        <v>0</v>
      </c>
      <c r="N43" s="397"/>
    </row>
    <row r="44" spans="1:14" ht="11.25" hidden="1">
      <c r="A44" s="435" t="s">
        <v>710</v>
      </c>
      <c r="B44" s="300" t="s">
        <v>711</v>
      </c>
      <c r="C44" s="296">
        <v>51.411</v>
      </c>
      <c r="D44" s="296">
        <v>23.543</v>
      </c>
      <c r="E44" s="296">
        <v>27.868</v>
      </c>
      <c r="F44" s="296">
        <v>-27.868</v>
      </c>
      <c r="G44" s="296">
        <v>0</v>
      </c>
      <c r="H44" s="296">
        <v>-27.868</v>
      </c>
      <c r="I44" s="296">
        <v>181.011</v>
      </c>
      <c r="J44" s="296">
        <v>208.879</v>
      </c>
      <c r="K44" s="296">
        <v>0</v>
      </c>
      <c r="L44" s="296">
        <v>0</v>
      </c>
      <c r="M44" s="298">
        <v>0</v>
      </c>
      <c r="N44" s="397"/>
    </row>
    <row r="45" spans="1:14" ht="11.25" hidden="1">
      <c r="A45" s="435" t="s">
        <v>712</v>
      </c>
      <c r="B45" s="318" t="s">
        <v>713</v>
      </c>
      <c r="C45" s="296">
        <v>10.856</v>
      </c>
      <c r="D45" s="296">
        <v>16.46</v>
      </c>
      <c r="E45" s="296">
        <v>-5.604</v>
      </c>
      <c r="F45" s="296">
        <v>5.604</v>
      </c>
      <c r="G45" s="296">
        <v>0</v>
      </c>
      <c r="H45" s="296">
        <v>5.604</v>
      </c>
      <c r="I45" s="296">
        <v>221.8</v>
      </c>
      <c r="J45" s="296">
        <v>216.196</v>
      </c>
      <c r="K45" s="296">
        <v>0</v>
      </c>
      <c r="L45" s="296">
        <v>0</v>
      </c>
      <c r="M45" s="298">
        <v>0</v>
      </c>
      <c r="N45" s="397"/>
    </row>
    <row r="46" spans="1:17" ht="11.25">
      <c r="A46" s="436" t="s">
        <v>714</v>
      </c>
      <c r="B46" s="437"/>
      <c r="C46" s="296">
        <v>996.83</v>
      </c>
      <c r="D46" s="296">
        <v>718.5669999999999</v>
      </c>
      <c r="E46" s="296">
        <v>278.263</v>
      </c>
      <c r="F46" s="296">
        <v>-278.263</v>
      </c>
      <c r="G46" s="296">
        <v>-70</v>
      </c>
      <c r="H46" s="296">
        <v>-208.263</v>
      </c>
      <c r="I46" s="296">
        <v>2001.767</v>
      </c>
      <c r="J46" s="296">
        <v>2210.03</v>
      </c>
      <c r="K46" s="296">
        <v>0</v>
      </c>
      <c r="L46" s="296">
        <v>0</v>
      </c>
      <c r="M46" s="298">
        <v>0</v>
      </c>
      <c r="N46" s="311"/>
      <c r="O46" s="311"/>
      <c r="P46" s="311"/>
      <c r="Q46" s="311"/>
    </row>
    <row r="47" spans="1:17" ht="11.25">
      <c r="A47" s="438" t="s">
        <v>715</v>
      </c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40"/>
      <c r="N47" s="427"/>
      <c r="O47" s="278"/>
      <c r="P47" s="278"/>
      <c r="Q47" s="278"/>
    </row>
    <row r="48" spans="1:13" ht="10.5" hidden="1">
      <c r="A48" s="397" t="s">
        <v>329</v>
      </c>
      <c r="B48" s="289"/>
      <c r="C48" s="290" t="s">
        <v>327</v>
      </c>
      <c r="D48" s="291"/>
      <c r="E48" s="291"/>
      <c r="F48" s="291"/>
      <c r="G48" s="291"/>
      <c r="H48" s="291"/>
      <c r="I48" s="291"/>
      <c r="J48" s="291"/>
      <c r="K48" s="291"/>
      <c r="L48" s="291"/>
      <c r="M48" s="441"/>
    </row>
    <row r="49" spans="1:13" ht="10.5" hidden="1">
      <c r="A49" s="397"/>
      <c r="B49" s="290" t="s">
        <v>632</v>
      </c>
      <c r="C49" s="289" t="s">
        <v>633</v>
      </c>
      <c r="D49" s="291" t="s">
        <v>634</v>
      </c>
      <c r="E49" s="291" t="s">
        <v>635</v>
      </c>
      <c r="F49" s="291" t="s">
        <v>636</v>
      </c>
      <c r="G49" s="291" t="s">
        <v>637</v>
      </c>
      <c r="H49" s="291" t="s">
        <v>638</v>
      </c>
      <c r="I49" s="291" t="s">
        <v>639</v>
      </c>
      <c r="J49" s="291" t="s">
        <v>640</v>
      </c>
      <c r="K49" s="291" t="s">
        <v>641</v>
      </c>
      <c r="L49" s="291" t="s">
        <v>642</v>
      </c>
      <c r="M49" s="441" t="s">
        <v>643</v>
      </c>
    </row>
    <row r="50" spans="1:14" ht="11.25" hidden="1">
      <c r="A50" s="435" t="s">
        <v>648</v>
      </c>
      <c r="B50" s="289" t="s">
        <v>649</v>
      </c>
      <c r="C50" s="330">
        <v>547.861</v>
      </c>
      <c r="D50" s="331">
        <v>393.001</v>
      </c>
      <c r="E50" s="331">
        <v>154.86</v>
      </c>
      <c r="F50" s="331">
        <v>-154.86</v>
      </c>
      <c r="G50" s="331">
        <v>-70</v>
      </c>
      <c r="H50" s="331">
        <v>-84.86</v>
      </c>
      <c r="I50" s="331">
        <v>1304.937</v>
      </c>
      <c r="J50" s="331">
        <v>1389.797</v>
      </c>
      <c r="K50" s="331">
        <v>0</v>
      </c>
      <c r="L50" s="331">
        <v>0</v>
      </c>
      <c r="M50" s="442">
        <v>0</v>
      </c>
      <c r="N50" s="397"/>
    </row>
    <row r="51" spans="1:14" ht="11.25" hidden="1">
      <c r="A51" s="435" t="s">
        <v>650</v>
      </c>
      <c r="B51" s="300" t="s">
        <v>651</v>
      </c>
      <c r="C51" s="310">
        <v>68.817</v>
      </c>
      <c r="D51" s="311">
        <v>36.82</v>
      </c>
      <c r="E51" s="311">
        <v>31.997</v>
      </c>
      <c r="F51" s="311">
        <v>-31.997</v>
      </c>
      <c r="G51" s="311">
        <v>0</v>
      </c>
      <c r="H51" s="311">
        <v>-31.997</v>
      </c>
      <c r="I51" s="311">
        <v>28.164</v>
      </c>
      <c r="J51" s="311">
        <v>60.161</v>
      </c>
      <c r="K51" s="311">
        <v>0</v>
      </c>
      <c r="L51" s="311">
        <v>0</v>
      </c>
      <c r="M51" s="400">
        <v>0</v>
      </c>
      <c r="N51" s="397"/>
    </row>
    <row r="52" spans="1:14" ht="11.25" hidden="1">
      <c r="A52" s="435" t="s">
        <v>652</v>
      </c>
      <c r="B52" s="300" t="s">
        <v>653</v>
      </c>
      <c r="C52" s="310">
        <v>99.883</v>
      </c>
      <c r="D52" s="311">
        <v>85.617</v>
      </c>
      <c r="E52" s="311">
        <v>14.266</v>
      </c>
      <c r="F52" s="311">
        <v>-14.266</v>
      </c>
      <c r="G52" s="311">
        <v>0</v>
      </c>
      <c r="H52" s="311">
        <v>-14.266</v>
      </c>
      <c r="I52" s="311">
        <v>62.515</v>
      </c>
      <c r="J52" s="311">
        <v>76.781</v>
      </c>
      <c r="K52" s="311">
        <v>0</v>
      </c>
      <c r="L52" s="311">
        <v>0</v>
      </c>
      <c r="M52" s="400">
        <v>0</v>
      </c>
      <c r="N52" s="397"/>
    </row>
    <row r="53" spans="1:14" ht="11.25" hidden="1">
      <c r="A53" s="435" t="s">
        <v>654</v>
      </c>
      <c r="B53" s="300" t="s">
        <v>655</v>
      </c>
      <c r="C53" s="310">
        <v>174.129</v>
      </c>
      <c r="D53" s="311">
        <v>125.487</v>
      </c>
      <c r="E53" s="311">
        <v>48.642</v>
      </c>
      <c r="F53" s="311">
        <v>-48.642</v>
      </c>
      <c r="G53" s="311">
        <v>0</v>
      </c>
      <c r="H53" s="311">
        <v>-48.642</v>
      </c>
      <c r="I53" s="311">
        <v>447.057</v>
      </c>
      <c r="J53" s="311">
        <v>495.699</v>
      </c>
      <c r="K53" s="311">
        <v>0</v>
      </c>
      <c r="L53" s="311">
        <v>0</v>
      </c>
      <c r="M53" s="400">
        <v>0</v>
      </c>
      <c r="N53" s="397"/>
    </row>
    <row r="54" spans="1:14" ht="11.25" hidden="1">
      <c r="A54" s="435" t="s">
        <v>656</v>
      </c>
      <c r="B54" s="300" t="s">
        <v>657</v>
      </c>
      <c r="C54" s="310">
        <v>85.137</v>
      </c>
      <c r="D54" s="311">
        <v>53.433</v>
      </c>
      <c r="E54" s="311">
        <v>31.704</v>
      </c>
      <c r="F54" s="311">
        <v>-31.704</v>
      </c>
      <c r="G54" s="311">
        <v>0</v>
      </c>
      <c r="H54" s="311">
        <v>-31.704</v>
      </c>
      <c r="I54" s="311">
        <v>118.517</v>
      </c>
      <c r="J54" s="311">
        <v>150.221</v>
      </c>
      <c r="K54" s="311">
        <v>0</v>
      </c>
      <c r="L54" s="311">
        <v>0</v>
      </c>
      <c r="M54" s="400">
        <v>0</v>
      </c>
      <c r="N54" s="397"/>
    </row>
    <row r="55" spans="1:14" ht="11.25" hidden="1">
      <c r="A55" s="435" t="s">
        <v>658</v>
      </c>
      <c r="B55" s="300" t="s">
        <v>659</v>
      </c>
      <c r="C55" s="310">
        <v>7.934</v>
      </c>
      <c r="D55" s="311">
        <v>9.135</v>
      </c>
      <c r="E55" s="311">
        <v>-1.201</v>
      </c>
      <c r="F55" s="311">
        <v>1.201</v>
      </c>
      <c r="G55" s="311">
        <v>0</v>
      </c>
      <c r="H55" s="311">
        <v>1.201</v>
      </c>
      <c r="I55" s="311">
        <v>14.119</v>
      </c>
      <c r="J55" s="311">
        <v>12.918</v>
      </c>
      <c r="K55" s="311">
        <v>0</v>
      </c>
      <c r="L55" s="311">
        <v>0</v>
      </c>
      <c r="M55" s="400">
        <v>0</v>
      </c>
      <c r="N55" s="397"/>
    </row>
    <row r="56" spans="1:14" ht="12" customHeight="1" hidden="1">
      <c r="A56" s="435" t="s">
        <v>660</v>
      </c>
      <c r="B56" s="300" t="s">
        <v>661</v>
      </c>
      <c r="C56" s="310">
        <v>13.069</v>
      </c>
      <c r="D56" s="311">
        <v>15.074</v>
      </c>
      <c r="E56" s="311">
        <v>-2.005</v>
      </c>
      <c r="F56" s="311">
        <v>2.005</v>
      </c>
      <c r="G56" s="311">
        <v>0</v>
      </c>
      <c r="H56" s="311">
        <v>2.005</v>
      </c>
      <c r="I56" s="311">
        <v>26.458</v>
      </c>
      <c r="J56" s="311">
        <v>24.453</v>
      </c>
      <c r="K56" s="311">
        <v>0</v>
      </c>
      <c r="L56" s="311">
        <v>0</v>
      </c>
      <c r="M56" s="400">
        <v>0</v>
      </c>
      <c r="N56" s="397"/>
    </row>
    <row r="57" spans="1:14" ht="11.25">
      <c r="A57" s="435" t="s">
        <v>662</v>
      </c>
      <c r="B57" s="300" t="s">
        <v>663</v>
      </c>
      <c r="C57" s="296">
        <v>40.07</v>
      </c>
      <c r="D57" s="296">
        <v>24.069</v>
      </c>
      <c r="E57" s="296">
        <v>16.001</v>
      </c>
      <c r="F57" s="296">
        <v>-16.001</v>
      </c>
      <c r="G57" s="296">
        <v>0</v>
      </c>
      <c r="H57" s="296">
        <v>-16.001</v>
      </c>
      <c r="I57" s="296">
        <v>116.238</v>
      </c>
      <c r="J57" s="296">
        <v>132.239</v>
      </c>
      <c r="K57" s="296">
        <v>0</v>
      </c>
      <c r="L57" s="296">
        <v>0</v>
      </c>
      <c r="M57" s="298">
        <v>0</v>
      </c>
      <c r="N57" s="397"/>
    </row>
    <row r="58" spans="1:14" ht="11.25">
      <c r="A58" s="435" t="s">
        <v>664</v>
      </c>
      <c r="B58" s="300" t="s">
        <v>665</v>
      </c>
      <c r="C58" s="296">
        <v>23.503</v>
      </c>
      <c r="D58" s="296">
        <v>28.277</v>
      </c>
      <c r="E58" s="296">
        <v>-4.774</v>
      </c>
      <c r="F58" s="296">
        <v>4.774</v>
      </c>
      <c r="G58" s="296">
        <v>0</v>
      </c>
      <c r="H58" s="296">
        <v>4.774</v>
      </c>
      <c r="I58" s="296">
        <v>124.924</v>
      </c>
      <c r="J58" s="296">
        <v>120.15</v>
      </c>
      <c r="K58" s="296">
        <v>0</v>
      </c>
      <c r="L58" s="296">
        <v>0</v>
      </c>
      <c r="M58" s="298">
        <v>0</v>
      </c>
      <c r="N58" s="397"/>
    </row>
    <row r="59" spans="1:14" ht="11.25">
      <c r="A59" s="435" t="s">
        <v>666</v>
      </c>
      <c r="B59" s="300" t="s">
        <v>667</v>
      </c>
      <c r="C59" s="296">
        <v>33.471</v>
      </c>
      <c r="D59" s="296">
        <v>25.778</v>
      </c>
      <c r="E59" s="296">
        <v>7.693</v>
      </c>
      <c r="F59" s="296">
        <v>-7.693</v>
      </c>
      <c r="G59" s="296">
        <v>0</v>
      </c>
      <c r="H59" s="296">
        <v>-7.693</v>
      </c>
      <c r="I59" s="296">
        <v>142.06</v>
      </c>
      <c r="J59" s="296">
        <v>149.753</v>
      </c>
      <c r="K59" s="296">
        <v>0</v>
      </c>
      <c r="L59" s="296">
        <v>0</v>
      </c>
      <c r="M59" s="298">
        <v>0</v>
      </c>
      <c r="N59" s="397"/>
    </row>
    <row r="60" spans="1:14" ht="11.25">
      <c r="A60" s="435" t="s">
        <v>668</v>
      </c>
      <c r="B60" s="300" t="s">
        <v>669</v>
      </c>
      <c r="C60" s="296">
        <v>28.366</v>
      </c>
      <c r="D60" s="296">
        <v>17.058</v>
      </c>
      <c r="E60" s="296">
        <v>11.308</v>
      </c>
      <c r="F60" s="296">
        <v>-11.308</v>
      </c>
      <c r="G60" s="296">
        <v>0</v>
      </c>
      <c r="H60" s="296">
        <v>-11.308</v>
      </c>
      <c r="I60" s="296">
        <v>122.74</v>
      </c>
      <c r="J60" s="296">
        <v>134.048</v>
      </c>
      <c r="K60" s="296">
        <v>0</v>
      </c>
      <c r="L60" s="296">
        <v>0</v>
      </c>
      <c r="M60" s="298">
        <v>0</v>
      </c>
      <c r="N60" s="397"/>
    </row>
    <row r="61" spans="1:14" ht="11.25">
      <c r="A61" s="435" t="s">
        <v>670</v>
      </c>
      <c r="B61" s="300" t="s">
        <v>671</v>
      </c>
      <c r="C61" s="296">
        <v>77.271</v>
      </c>
      <c r="D61" s="296">
        <v>36.009</v>
      </c>
      <c r="E61" s="296">
        <v>41.262</v>
      </c>
      <c r="F61" s="296">
        <v>-41.262</v>
      </c>
      <c r="G61" s="296">
        <v>0</v>
      </c>
      <c r="H61" s="296">
        <v>-41.262</v>
      </c>
      <c r="I61" s="296">
        <v>234.617</v>
      </c>
      <c r="J61" s="296">
        <v>275.879</v>
      </c>
      <c r="K61" s="296">
        <v>0</v>
      </c>
      <c r="L61" s="296">
        <v>0</v>
      </c>
      <c r="M61" s="298">
        <v>0</v>
      </c>
      <c r="N61" s="397"/>
    </row>
    <row r="62" spans="1:14" ht="11.25">
      <c r="A62" s="435" t="s">
        <v>672</v>
      </c>
      <c r="B62" s="300" t="s">
        <v>673</v>
      </c>
      <c r="C62" s="296">
        <v>62.572</v>
      </c>
      <c r="D62" s="296">
        <v>40.3</v>
      </c>
      <c r="E62" s="296">
        <v>22.272</v>
      </c>
      <c r="F62" s="296">
        <v>-22.272</v>
      </c>
      <c r="G62" s="296">
        <v>0</v>
      </c>
      <c r="H62" s="296">
        <v>-22.272</v>
      </c>
      <c r="I62" s="296">
        <v>111.036</v>
      </c>
      <c r="J62" s="296">
        <v>133.308</v>
      </c>
      <c r="K62" s="296">
        <v>0</v>
      </c>
      <c r="L62" s="296">
        <v>0</v>
      </c>
      <c r="M62" s="298">
        <v>0</v>
      </c>
      <c r="N62" s="397"/>
    </row>
    <row r="63" spans="1:14" ht="11.25">
      <c r="A63" s="435" t="s">
        <v>674</v>
      </c>
      <c r="B63" s="300" t="s">
        <v>675</v>
      </c>
      <c r="C63" s="296">
        <v>47.253</v>
      </c>
      <c r="D63" s="296">
        <v>14.125</v>
      </c>
      <c r="E63" s="296">
        <v>33.128</v>
      </c>
      <c r="F63" s="296">
        <v>-33.128</v>
      </c>
      <c r="G63" s="296">
        <v>0</v>
      </c>
      <c r="H63" s="296">
        <v>-33.128</v>
      </c>
      <c r="I63" s="296">
        <v>73.713</v>
      </c>
      <c r="J63" s="296">
        <v>106.841</v>
      </c>
      <c r="K63" s="296">
        <v>0</v>
      </c>
      <c r="L63" s="296">
        <v>0</v>
      </c>
      <c r="M63" s="298">
        <v>0</v>
      </c>
      <c r="N63" s="397"/>
    </row>
    <row r="64" spans="1:14" ht="11.25">
      <c r="A64" s="435" t="s">
        <v>676</v>
      </c>
      <c r="B64" s="300" t="s">
        <v>677</v>
      </c>
      <c r="C64" s="296">
        <v>22.249</v>
      </c>
      <c r="D64" s="296">
        <v>22.289</v>
      </c>
      <c r="E64" s="296">
        <v>-0.04</v>
      </c>
      <c r="F64" s="296">
        <v>0.04</v>
      </c>
      <c r="G64" s="296">
        <v>0</v>
      </c>
      <c r="H64" s="296">
        <v>0.04</v>
      </c>
      <c r="I64" s="296">
        <v>70.882</v>
      </c>
      <c r="J64" s="296">
        <v>70.842</v>
      </c>
      <c r="K64" s="296">
        <v>0</v>
      </c>
      <c r="L64" s="296">
        <v>0</v>
      </c>
      <c r="M64" s="298">
        <v>0</v>
      </c>
      <c r="N64" s="397"/>
    </row>
    <row r="65" spans="1:14" ht="11.25">
      <c r="A65" s="435" t="s">
        <v>678</v>
      </c>
      <c r="B65" s="300" t="s">
        <v>679</v>
      </c>
      <c r="C65" s="296">
        <v>53.923</v>
      </c>
      <c r="D65" s="296">
        <v>44.553</v>
      </c>
      <c r="E65" s="296">
        <v>9.37</v>
      </c>
      <c r="F65" s="296">
        <v>-9.37</v>
      </c>
      <c r="G65" s="296">
        <v>0</v>
      </c>
      <c r="H65" s="296">
        <v>-10.038</v>
      </c>
      <c r="I65" s="296">
        <v>282.164</v>
      </c>
      <c r="J65" s="296">
        <v>292.202</v>
      </c>
      <c r="K65" s="296">
        <v>0.668</v>
      </c>
      <c r="L65" s="296">
        <v>0</v>
      </c>
      <c r="M65" s="298">
        <v>0</v>
      </c>
      <c r="N65" s="397"/>
    </row>
    <row r="66" spans="1:14" ht="11.25">
      <c r="A66" s="435" t="s">
        <v>680</v>
      </c>
      <c r="B66" s="300" t="s">
        <v>681</v>
      </c>
      <c r="C66" s="296">
        <v>65.425</v>
      </c>
      <c r="D66" s="296">
        <v>18.964</v>
      </c>
      <c r="E66" s="296">
        <v>46.461</v>
      </c>
      <c r="F66" s="296">
        <v>-46.461</v>
      </c>
      <c r="G66" s="296">
        <v>0</v>
      </c>
      <c r="H66" s="296">
        <v>-46.461</v>
      </c>
      <c r="I66" s="296">
        <v>110.961</v>
      </c>
      <c r="J66" s="296">
        <v>157.422</v>
      </c>
      <c r="K66" s="296">
        <v>0</v>
      </c>
      <c r="L66" s="296">
        <v>0</v>
      </c>
      <c r="M66" s="298">
        <v>0</v>
      </c>
      <c r="N66" s="397"/>
    </row>
    <row r="67" spans="1:14" ht="11.25">
      <c r="A67" s="435" t="s">
        <v>682</v>
      </c>
      <c r="B67" s="300" t="s">
        <v>683</v>
      </c>
      <c r="C67" s="296">
        <v>77.895</v>
      </c>
      <c r="D67" s="296">
        <v>54.421</v>
      </c>
      <c r="E67" s="296">
        <v>23.474</v>
      </c>
      <c r="F67" s="296">
        <v>-23.474</v>
      </c>
      <c r="G67" s="296">
        <v>0</v>
      </c>
      <c r="H67" s="296">
        <v>-23.474</v>
      </c>
      <c r="I67" s="296">
        <v>197.569</v>
      </c>
      <c r="J67" s="296">
        <v>221.043</v>
      </c>
      <c r="K67" s="296">
        <v>0</v>
      </c>
      <c r="L67" s="296">
        <v>0</v>
      </c>
      <c r="M67" s="298">
        <v>0</v>
      </c>
      <c r="N67" s="397"/>
    </row>
    <row r="68" spans="1:14" ht="11.25">
      <c r="A68" s="435" t="s">
        <v>684</v>
      </c>
      <c r="B68" s="300" t="s">
        <v>685</v>
      </c>
      <c r="C68" s="296">
        <v>40.226</v>
      </c>
      <c r="D68" s="296">
        <v>46.628</v>
      </c>
      <c r="E68" s="296">
        <v>-6.402</v>
      </c>
      <c r="F68" s="296">
        <v>6.402</v>
      </c>
      <c r="G68" s="296">
        <v>0</v>
      </c>
      <c r="H68" s="296">
        <v>6.402</v>
      </c>
      <c r="I68" s="296">
        <v>126.425</v>
      </c>
      <c r="J68" s="296">
        <v>120.023</v>
      </c>
      <c r="K68" s="296">
        <v>0</v>
      </c>
      <c r="L68" s="296">
        <v>0</v>
      </c>
      <c r="M68" s="298">
        <v>0</v>
      </c>
      <c r="N68" s="397"/>
    </row>
    <row r="69" spans="1:14" ht="11.25">
      <c r="A69" s="435" t="s">
        <v>686</v>
      </c>
      <c r="B69" s="300" t="s">
        <v>687</v>
      </c>
      <c r="C69" s="296">
        <v>83.414</v>
      </c>
      <c r="D69" s="296">
        <v>62.938</v>
      </c>
      <c r="E69" s="296">
        <v>20.476</v>
      </c>
      <c r="F69" s="296">
        <v>-20.476</v>
      </c>
      <c r="G69" s="296">
        <v>0</v>
      </c>
      <c r="H69" s="296">
        <v>-20.476</v>
      </c>
      <c r="I69" s="296">
        <v>134.25</v>
      </c>
      <c r="J69" s="296">
        <v>154.726</v>
      </c>
      <c r="K69" s="296">
        <v>0</v>
      </c>
      <c r="L69" s="296">
        <v>0</v>
      </c>
      <c r="M69" s="298">
        <v>0</v>
      </c>
      <c r="N69" s="397"/>
    </row>
    <row r="70" spans="1:14" ht="11.25">
      <c r="A70" s="435" t="s">
        <v>688</v>
      </c>
      <c r="B70" s="300" t="s">
        <v>689</v>
      </c>
      <c r="C70" s="296">
        <v>69.9</v>
      </c>
      <c r="D70" s="296">
        <v>39.167</v>
      </c>
      <c r="E70" s="296">
        <v>30.733</v>
      </c>
      <c r="F70" s="296">
        <v>-30.733</v>
      </c>
      <c r="G70" s="296">
        <v>0</v>
      </c>
      <c r="H70" s="296">
        <v>-30.733</v>
      </c>
      <c r="I70" s="296">
        <v>233.12</v>
      </c>
      <c r="J70" s="296">
        <v>263.853</v>
      </c>
      <c r="K70" s="296">
        <v>0</v>
      </c>
      <c r="L70" s="296">
        <v>0</v>
      </c>
      <c r="M70" s="298">
        <v>0</v>
      </c>
      <c r="N70" s="397"/>
    </row>
    <row r="71" spans="1:14" ht="11.25">
      <c r="A71" s="435" t="s">
        <v>690</v>
      </c>
      <c r="B71" s="300" t="s">
        <v>691</v>
      </c>
      <c r="C71" s="296">
        <v>59.118</v>
      </c>
      <c r="D71" s="296">
        <v>18.687</v>
      </c>
      <c r="E71" s="296">
        <v>40.431</v>
      </c>
      <c r="F71" s="296">
        <v>-40.431</v>
      </c>
      <c r="G71" s="296">
        <v>0</v>
      </c>
      <c r="H71" s="296">
        <v>-40.431</v>
      </c>
      <c r="I71" s="296">
        <v>159.507</v>
      </c>
      <c r="J71" s="296">
        <v>199.938</v>
      </c>
      <c r="K71" s="296">
        <v>0</v>
      </c>
      <c r="L71" s="296">
        <v>0</v>
      </c>
      <c r="M71" s="298">
        <v>0</v>
      </c>
      <c r="N71" s="397"/>
    </row>
    <row r="72" spans="1:14" ht="11.25">
      <c r="A72" s="435" t="s">
        <v>692</v>
      </c>
      <c r="B72" s="300" t="s">
        <v>693</v>
      </c>
      <c r="C72" s="296">
        <v>69.288</v>
      </c>
      <c r="D72" s="296">
        <v>27.243</v>
      </c>
      <c r="E72" s="296">
        <v>42.045</v>
      </c>
      <c r="F72" s="296">
        <v>-42.045</v>
      </c>
      <c r="G72" s="296">
        <v>0.05</v>
      </c>
      <c r="H72" s="296">
        <v>-42.095</v>
      </c>
      <c r="I72" s="296">
        <v>163.33</v>
      </c>
      <c r="J72" s="296">
        <v>205.425</v>
      </c>
      <c r="K72" s="296">
        <v>0</v>
      </c>
      <c r="L72" s="296">
        <v>0</v>
      </c>
      <c r="M72" s="298">
        <v>0</v>
      </c>
      <c r="N72" s="397"/>
    </row>
    <row r="73" spans="1:14" ht="11.25">
      <c r="A73" s="435" t="s">
        <v>694</v>
      </c>
      <c r="B73" s="300" t="s">
        <v>695</v>
      </c>
      <c r="C73" s="296">
        <v>63.055</v>
      </c>
      <c r="D73" s="296">
        <v>51.824</v>
      </c>
      <c r="E73" s="296">
        <v>11.231</v>
      </c>
      <c r="F73" s="296">
        <v>-11.231</v>
      </c>
      <c r="G73" s="296">
        <v>0</v>
      </c>
      <c r="H73" s="296">
        <v>-11.231</v>
      </c>
      <c r="I73" s="296">
        <v>259.451</v>
      </c>
      <c r="J73" s="296">
        <v>270.682</v>
      </c>
      <c r="K73" s="296">
        <v>0</v>
      </c>
      <c r="L73" s="296">
        <v>0</v>
      </c>
      <c r="M73" s="298">
        <v>0</v>
      </c>
      <c r="N73" s="397"/>
    </row>
    <row r="74" spans="1:14" ht="11.25">
      <c r="A74" s="435" t="s">
        <v>696</v>
      </c>
      <c r="B74" s="300" t="s">
        <v>697</v>
      </c>
      <c r="C74" s="296">
        <v>95.011</v>
      </c>
      <c r="D74" s="296">
        <v>93.969</v>
      </c>
      <c r="E74" s="296">
        <v>1.042</v>
      </c>
      <c r="F74" s="296">
        <v>-1.042</v>
      </c>
      <c r="G74" s="296">
        <v>0</v>
      </c>
      <c r="H74" s="296">
        <v>-1.042</v>
      </c>
      <c r="I74" s="296">
        <v>80.511</v>
      </c>
      <c r="J74" s="296">
        <v>81.553</v>
      </c>
      <c r="K74" s="296">
        <v>0</v>
      </c>
      <c r="L74" s="296">
        <v>0</v>
      </c>
      <c r="M74" s="298">
        <v>0</v>
      </c>
      <c r="N74" s="397"/>
    </row>
    <row r="75" spans="1:14" ht="11.25" hidden="1">
      <c r="A75" s="435" t="s">
        <v>698</v>
      </c>
      <c r="B75" s="300" t="s">
        <v>699</v>
      </c>
      <c r="C75" s="310">
        <v>35.17</v>
      </c>
      <c r="D75" s="311">
        <v>16.343</v>
      </c>
      <c r="E75" s="311">
        <v>18.827</v>
      </c>
      <c r="F75" s="311">
        <v>-18.827</v>
      </c>
      <c r="G75" s="311">
        <v>0</v>
      </c>
      <c r="H75" s="311">
        <v>-18.827</v>
      </c>
      <c r="I75" s="311">
        <v>141.611</v>
      </c>
      <c r="J75" s="311">
        <v>160.438</v>
      </c>
      <c r="K75" s="311">
        <v>0</v>
      </c>
      <c r="L75" s="311">
        <v>0</v>
      </c>
      <c r="M75" s="313">
        <v>0</v>
      </c>
      <c r="N75" s="397"/>
    </row>
    <row r="76" spans="1:14" ht="11.25" hidden="1">
      <c r="A76" s="435" t="s">
        <v>700</v>
      </c>
      <c r="B76" s="300" t="s">
        <v>701</v>
      </c>
      <c r="C76" s="310">
        <v>162.3</v>
      </c>
      <c r="D76" s="311">
        <v>92.153</v>
      </c>
      <c r="E76" s="311">
        <v>70.147</v>
      </c>
      <c r="F76" s="311">
        <v>-70.147</v>
      </c>
      <c r="G76" s="311">
        <v>0</v>
      </c>
      <c r="H76" s="311">
        <v>-70.147</v>
      </c>
      <c r="I76" s="311">
        <v>553.58</v>
      </c>
      <c r="J76" s="311">
        <v>623.727</v>
      </c>
      <c r="K76" s="311">
        <v>0</v>
      </c>
      <c r="L76" s="311">
        <v>0</v>
      </c>
      <c r="M76" s="313">
        <v>0</v>
      </c>
      <c r="N76" s="397"/>
    </row>
    <row r="77" spans="1:14" ht="11.25" hidden="1">
      <c r="A77" s="435" t="s">
        <v>702</v>
      </c>
      <c r="B77" s="300" t="s">
        <v>703</v>
      </c>
      <c r="C77" s="310">
        <v>34.975</v>
      </c>
      <c r="D77" s="311">
        <v>27.268</v>
      </c>
      <c r="E77" s="311">
        <v>7.707</v>
      </c>
      <c r="F77" s="311">
        <v>-7.707</v>
      </c>
      <c r="G77" s="311">
        <v>0</v>
      </c>
      <c r="H77" s="311">
        <v>-7.707</v>
      </c>
      <c r="I77" s="311">
        <v>158.705</v>
      </c>
      <c r="J77" s="311">
        <v>166.412</v>
      </c>
      <c r="K77" s="311">
        <v>0</v>
      </c>
      <c r="L77" s="311">
        <v>0</v>
      </c>
      <c r="M77" s="313">
        <v>0</v>
      </c>
      <c r="N77" s="397"/>
    </row>
    <row r="78" spans="1:14" ht="11.25" hidden="1">
      <c r="A78" s="435" t="s">
        <v>704</v>
      </c>
      <c r="B78" s="300" t="s">
        <v>705</v>
      </c>
      <c r="C78" s="310">
        <v>45.716</v>
      </c>
      <c r="D78" s="311">
        <v>32.885</v>
      </c>
      <c r="E78" s="311">
        <v>12.831</v>
      </c>
      <c r="F78" s="311">
        <v>-12.831</v>
      </c>
      <c r="G78" s="311">
        <v>0</v>
      </c>
      <c r="H78" s="311">
        <v>-12.831</v>
      </c>
      <c r="I78" s="311">
        <v>138.737</v>
      </c>
      <c r="J78" s="311">
        <v>151.568</v>
      </c>
      <c r="K78" s="311">
        <v>0</v>
      </c>
      <c r="L78" s="311">
        <v>0</v>
      </c>
      <c r="M78" s="313">
        <v>0</v>
      </c>
      <c r="N78" s="397"/>
    </row>
    <row r="79" spans="1:14" ht="11.25" hidden="1">
      <c r="A79" s="435" t="s">
        <v>706</v>
      </c>
      <c r="B79" s="300" t="s">
        <v>707</v>
      </c>
      <c r="C79" s="310">
        <v>57.33</v>
      </c>
      <c r="D79" s="311">
        <v>24.376</v>
      </c>
      <c r="E79" s="311">
        <v>32.954</v>
      </c>
      <c r="F79" s="311">
        <v>-32.954</v>
      </c>
      <c r="G79" s="311">
        <v>0</v>
      </c>
      <c r="H79" s="311">
        <v>-32.954</v>
      </c>
      <c r="I79" s="311">
        <v>162.674</v>
      </c>
      <c r="J79" s="311">
        <v>195.628</v>
      </c>
      <c r="K79" s="311">
        <v>0</v>
      </c>
      <c r="L79" s="311">
        <v>0</v>
      </c>
      <c r="M79" s="313">
        <v>0</v>
      </c>
      <c r="N79" s="397"/>
    </row>
    <row r="80" spans="1:14" ht="11.25" hidden="1">
      <c r="A80" s="435" t="s">
        <v>708</v>
      </c>
      <c r="B80" s="300" t="s">
        <v>709</v>
      </c>
      <c r="C80" s="310">
        <v>31.85</v>
      </c>
      <c r="D80" s="311">
        <v>8.235</v>
      </c>
      <c r="E80" s="311">
        <v>23.615</v>
      </c>
      <c r="F80" s="311">
        <v>-23.615</v>
      </c>
      <c r="G80" s="311">
        <v>0</v>
      </c>
      <c r="H80" s="311">
        <v>-23.615</v>
      </c>
      <c r="I80" s="311">
        <v>93.465</v>
      </c>
      <c r="J80" s="311">
        <v>117.08</v>
      </c>
      <c r="K80" s="311">
        <v>0</v>
      </c>
      <c r="L80" s="311">
        <v>0</v>
      </c>
      <c r="M80" s="313">
        <v>0</v>
      </c>
      <c r="N80" s="397"/>
    </row>
    <row r="81" spans="1:14" ht="11.25" hidden="1">
      <c r="A81" s="435" t="s">
        <v>710</v>
      </c>
      <c r="B81" s="300" t="s">
        <v>711</v>
      </c>
      <c r="C81" s="310">
        <v>51.411</v>
      </c>
      <c r="D81" s="311">
        <v>23.543</v>
      </c>
      <c r="E81" s="311">
        <v>27.868</v>
      </c>
      <c r="F81" s="311">
        <v>-27.868</v>
      </c>
      <c r="G81" s="311">
        <v>0</v>
      </c>
      <c r="H81" s="311">
        <v>-27.868</v>
      </c>
      <c r="I81" s="311">
        <v>181.011</v>
      </c>
      <c r="J81" s="311">
        <v>208.879</v>
      </c>
      <c r="K81" s="311">
        <v>0</v>
      </c>
      <c r="L81" s="311">
        <v>0</v>
      </c>
      <c r="M81" s="313">
        <v>0</v>
      </c>
      <c r="N81" s="397"/>
    </row>
    <row r="82" spans="1:14" ht="11.25" hidden="1">
      <c r="A82" s="435" t="s">
        <v>712</v>
      </c>
      <c r="B82" s="318" t="s">
        <v>713</v>
      </c>
      <c r="C82" s="319">
        <v>10.856</v>
      </c>
      <c r="D82" s="320">
        <v>16.46</v>
      </c>
      <c r="E82" s="320">
        <v>-5.604</v>
      </c>
      <c r="F82" s="320">
        <v>5.604</v>
      </c>
      <c r="G82" s="320">
        <v>0</v>
      </c>
      <c r="H82" s="320">
        <v>5.604</v>
      </c>
      <c r="I82" s="320">
        <v>221.8</v>
      </c>
      <c r="J82" s="320">
        <v>216.196</v>
      </c>
      <c r="K82" s="320">
        <v>0</v>
      </c>
      <c r="L82" s="320">
        <v>0</v>
      </c>
      <c r="M82" s="322">
        <v>0</v>
      </c>
      <c r="N82" s="397"/>
    </row>
    <row r="83" spans="1:17" ht="12" customHeight="1">
      <c r="A83" s="428">
        <v>1</v>
      </c>
      <c r="B83" s="429"/>
      <c r="C83" s="429">
        <v>2</v>
      </c>
      <c r="D83" s="429">
        <v>3</v>
      </c>
      <c r="E83" s="429">
        <v>4</v>
      </c>
      <c r="F83" s="429">
        <v>5</v>
      </c>
      <c r="G83" s="429">
        <v>6</v>
      </c>
      <c r="H83" s="429">
        <v>7</v>
      </c>
      <c r="I83" s="429">
        <v>8</v>
      </c>
      <c r="J83" s="429">
        <v>9</v>
      </c>
      <c r="K83" s="429">
        <v>10</v>
      </c>
      <c r="L83" s="429">
        <v>11</v>
      </c>
      <c r="M83" s="430">
        <v>12</v>
      </c>
      <c r="N83" s="427"/>
      <c r="O83" s="278"/>
      <c r="P83" s="278"/>
      <c r="Q83" s="278"/>
    </row>
    <row r="84" spans="1:13" ht="10.5" hidden="1">
      <c r="A84" s="397" t="s">
        <v>329</v>
      </c>
      <c r="B84" s="289"/>
      <c r="C84" s="290" t="s">
        <v>327</v>
      </c>
      <c r="D84" s="291"/>
      <c r="E84" s="291"/>
      <c r="F84" s="291"/>
      <c r="G84" s="291"/>
      <c r="H84" s="291"/>
      <c r="I84" s="291"/>
      <c r="J84" s="291"/>
      <c r="K84" s="291"/>
      <c r="L84" s="291"/>
      <c r="M84" s="292"/>
    </row>
    <row r="85" spans="1:13" ht="10.5" hidden="1">
      <c r="A85" s="397"/>
      <c r="B85" s="290" t="s">
        <v>632</v>
      </c>
      <c r="C85" s="289" t="s">
        <v>633</v>
      </c>
      <c r="D85" s="291" t="s">
        <v>634</v>
      </c>
      <c r="E85" s="291" t="s">
        <v>635</v>
      </c>
      <c r="F85" s="291" t="s">
        <v>636</v>
      </c>
      <c r="G85" s="291" t="s">
        <v>637</v>
      </c>
      <c r="H85" s="291" t="s">
        <v>638</v>
      </c>
      <c r="I85" s="291" t="s">
        <v>639</v>
      </c>
      <c r="J85" s="291" t="s">
        <v>640</v>
      </c>
      <c r="K85" s="291" t="s">
        <v>641</v>
      </c>
      <c r="L85" s="291" t="s">
        <v>642</v>
      </c>
      <c r="M85" s="292" t="s">
        <v>643</v>
      </c>
    </row>
    <row r="86" spans="1:14" ht="11.25" hidden="1">
      <c r="A86" s="435" t="s">
        <v>648</v>
      </c>
      <c r="B86" s="289" t="s">
        <v>649</v>
      </c>
      <c r="C86" s="330">
        <v>547.861</v>
      </c>
      <c r="D86" s="331">
        <v>393.001</v>
      </c>
      <c r="E86" s="331">
        <v>154.86</v>
      </c>
      <c r="F86" s="331">
        <v>-154.86</v>
      </c>
      <c r="G86" s="331">
        <v>-70</v>
      </c>
      <c r="H86" s="331">
        <v>-84.86</v>
      </c>
      <c r="I86" s="331">
        <v>1304.937</v>
      </c>
      <c r="J86" s="331">
        <v>1389.797</v>
      </c>
      <c r="K86" s="331">
        <v>0</v>
      </c>
      <c r="L86" s="331">
        <v>0</v>
      </c>
      <c r="M86" s="333">
        <v>0</v>
      </c>
      <c r="N86" s="397"/>
    </row>
    <row r="87" spans="1:14" ht="11.25" hidden="1">
      <c r="A87" s="435" t="s">
        <v>650</v>
      </c>
      <c r="B87" s="300" t="s">
        <v>651</v>
      </c>
      <c r="C87" s="310">
        <v>68.817</v>
      </c>
      <c r="D87" s="311">
        <v>36.82</v>
      </c>
      <c r="E87" s="311">
        <v>31.997</v>
      </c>
      <c r="F87" s="311">
        <v>-31.997</v>
      </c>
      <c r="G87" s="311">
        <v>0</v>
      </c>
      <c r="H87" s="311">
        <v>-31.997</v>
      </c>
      <c r="I87" s="311">
        <v>28.164</v>
      </c>
      <c r="J87" s="311">
        <v>60.161</v>
      </c>
      <c r="K87" s="311">
        <v>0</v>
      </c>
      <c r="L87" s="311">
        <v>0</v>
      </c>
      <c r="M87" s="313">
        <v>0</v>
      </c>
      <c r="N87" s="397"/>
    </row>
    <row r="88" spans="1:14" ht="11.25" hidden="1">
      <c r="A88" s="435" t="s">
        <v>652</v>
      </c>
      <c r="B88" s="300" t="s">
        <v>653</v>
      </c>
      <c r="C88" s="310">
        <v>99.883</v>
      </c>
      <c r="D88" s="311">
        <v>85.617</v>
      </c>
      <c r="E88" s="311">
        <v>14.266</v>
      </c>
      <c r="F88" s="311">
        <v>-14.266</v>
      </c>
      <c r="G88" s="311">
        <v>0</v>
      </c>
      <c r="H88" s="311">
        <v>-14.266</v>
      </c>
      <c r="I88" s="311">
        <v>62.515</v>
      </c>
      <c r="J88" s="311">
        <v>76.781</v>
      </c>
      <c r="K88" s="311">
        <v>0</v>
      </c>
      <c r="L88" s="311">
        <v>0</v>
      </c>
      <c r="M88" s="313">
        <v>0</v>
      </c>
      <c r="N88" s="397"/>
    </row>
    <row r="89" spans="1:14" ht="11.25" hidden="1">
      <c r="A89" s="435" t="s">
        <v>654</v>
      </c>
      <c r="B89" s="300" t="s">
        <v>655</v>
      </c>
      <c r="C89" s="310">
        <v>174.129</v>
      </c>
      <c r="D89" s="311">
        <v>125.487</v>
      </c>
      <c r="E89" s="311">
        <v>48.642</v>
      </c>
      <c r="F89" s="311">
        <v>-48.642</v>
      </c>
      <c r="G89" s="311">
        <v>0</v>
      </c>
      <c r="H89" s="311">
        <v>-48.642</v>
      </c>
      <c r="I89" s="311">
        <v>447.057</v>
      </c>
      <c r="J89" s="311">
        <v>495.699</v>
      </c>
      <c r="K89" s="311">
        <v>0</v>
      </c>
      <c r="L89" s="311">
        <v>0</v>
      </c>
      <c r="M89" s="313">
        <v>0</v>
      </c>
      <c r="N89" s="397"/>
    </row>
    <row r="90" spans="1:14" ht="11.25" hidden="1">
      <c r="A90" s="435" t="s">
        <v>656</v>
      </c>
      <c r="B90" s="300" t="s">
        <v>657</v>
      </c>
      <c r="C90" s="310">
        <v>85.137</v>
      </c>
      <c r="D90" s="311">
        <v>53.433</v>
      </c>
      <c r="E90" s="311">
        <v>31.704</v>
      </c>
      <c r="F90" s="311">
        <v>-31.704</v>
      </c>
      <c r="G90" s="311">
        <v>0</v>
      </c>
      <c r="H90" s="311">
        <v>-31.704</v>
      </c>
      <c r="I90" s="311">
        <v>118.517</v>
      </c>
      <c r="J90" s="311">
        <v>150.221</v>
      </c>
      <c r="K90" s="311">
        <v>0</v>
      </c>
      <c r="L90" s="311">
        <v>0</v>
      </c>
      <c r="M90" s="313">
        <v>0</v>
      </c>
      <c r="N90" s="397"/>
    </row>
    <row r="91" spans="1:14" ht="11.25" hidden="1">
      <c r="A91" s="435" t="s">
        <v>658</v>
      </c>
      <c r="B91" s="300" t="s">
        <v>659</v>
      </c>
      <c r="C91" s="310">
        <v>7.934</v>
      </c>
      <c r="D91" s="311">
        <v>9.135</v>
      </c>
      <c r="E91" s="311">
        <v>-1.201</v>
      </c>
      <c r="F91" s="311">
        <v>1.201</v>
      </c>
      <c r="G91" s="311">
        <v>0</v>
      </c>
      <c r="H91" s="311">
        <v>1.201</v>
      </c>
      <c r="I91" s="311">
        <v>14.119</v>
      </c>
      <c r="J91" s="311">
        <v>12.918</v>
      </c>
      <c r="K91" s="311">
        <v>0</v>
      </c>
      <c r="L91" s="311">
        <v>0</v>
      </c>
      <c r="M91" s="313">
        <v>0</v>
      </c>
      <c r="N91" s="397"/>
    </row>
    <row r="92" spans="1:14" ht="12" customHeight="1" hidden="1">
      <c r="A92" s="435" t="s">
        <v>660</v>
      </c>
      <c r="B92" s="300" t="s">
        <v>661</v>
      </c>
      <c r="C92" s="310">
        <v>13.069</v>
      </c>
      <c r="D92" s="311">
        <v>15.074</v>
      </c>
      <c r="E92" s="311">
        <v>-2.005</v>
      </c>
      <c r="F92" s="311">
        <v>2.005</v>
      </c>
      <c r="G92" s="311">
        <v>0</v>
      </c>
      <c r="H92" s="311">
        <v>2.005</v>
      </c>
      <c r="I92" s="311">
        <v>26.458</v>
      </c>
      <c r="J92" s="311">
        <v>24.453</v>
      </c>
      <c r="K92" s="311">
        <v>0</v>
      </c>
      <c r="L92" s="311">
        <v>0</v>
      </c>
      <c r="M92" s="313">
        <v>0</v>
      </c>
      <c r="N92" s="397"/>
    </row>
    <row r="93" spans="1:14" ht="11.25" hidden="1">
      <c r="A93" s="435" t="s">
        <v>662</v>
      </c>
      <c r="B93" s="300" t="s">
        <v>663</v>
      </c>
      <c r="C93" s="310">
        <v>40.07</v>
      </c>
      <c r="D93" s="311">
        <v>24.069</v>
      </c>
      <c r="E93" s="311">
        <v>16.001</v>
      </c>
      <c r="F93" s="311">
        <v>-16.001</v>
      </c>
      <c r="G93" s="311">
        <v>0</v>
      </c>
      <c r="H93" s="311">
        <v>-16.001</v>
      </c>
      <c r="I93" s="311">
        <v>116.238</v>
      </c>
      <c r="J93" s="311">
        <v>132.239</v>
      </c>
      <c r="K93" s="311">
        <v>0</v>
      </c>
      <c r="L93" s="311">
        <v>0</v>
      </c>
      <c r="M93" s="313">
        <v>0</v>
      </c>
      <c r="N93" s="397"/>
    </row>
    <row r="94" spans="1:14" ht="11.25" hidden="1">
      <c r="A94" s="435" t="s">
        <v>664</v>
      </c>
      <c r="B94" s="300" t="s">
        <v>665</v>
      </c>
      <c r="C94" s="310">
        <v>23.503</v>
      </c>
      <c r="D94" s="311">
        <v>28.277</v>
      </c>
      <c r="E94" s="311">
        <v>-4.774</v>
      </c>
      <c r="F94" s="311">
        <v>4.774</v>
      </c>
      <c r="G94" s="311">
        <v>0</v>
      </c>
      <c r="H94" s="311">
        <v>4.774</v>
      </c>
      <c r="I94" s="311">
        <v>124.924</v>
      </c>
      <c r="J94" s="311">
        <v>120.15</v>
      </c>
      <c r="K94" s="311">
        <v>0</v>
      </c>
      <c r="L94" s="311">
        <v>0</v>
      </c>
      <c r="M94" s="313">
        <v>0</v>
      </c>
      <c r="N94" s="397"/>
    </row>
    <row r="95" spans="1:14" ht="11.25" hidden="1">
      <c r="A95" s="435" t="s">
        <v>666</v>
      </c>
      <c r="B95" s="300" t="s">
        <v>667</v>
      </c>
      <c r="C95" s="310">
        <v>33.471</v>
      </c>
      <c r="D95" s="311">
        <v>25.778</v>
      </c>
      <c r="E95" s="311">
        <v>7.693</v>
      </c>
      <c r="F95" s="311">
        <v>-7.693</v>
      </c>
      <c r="G95" s="311">
        <v>0</v>
      </c>
      <c r="H95" s="311">
        <v>-7.693</v>
      </c>
      <c r="I95" s="311">
        <v>142.06</v>
      </c>
      <c r="J95" s="311">
        <v>149.753</v>
      </c>
      <c r="K95" s="311">
        <v>0</v>
      </c>
      <c r="L95" s="311">
        <v>0</v>
      </c>
      <c r="M95" s="313">
        <v>0</v>
      </c>
      <c r="N95" s="397"/>
    </row>
    <row r="96" spans="1:14" ht="11.25" hidden="1">
      <c r="A96" s="435" t="s">
        <v>668</v>
      </c>
      <c r="B96" s="300" t="s">
        <v>669</v>
      </c>
      <c r="C96" s="310">
        <v>28.366</v>
      </c>
      <c r="D96" s="311">
        <v>17.058</v>
      </c>
      <c r="E96" s="311">
        <v>11.308</v>
      </c>
      <c r="F96" s="311">
        <v>-11.308</v>
      </c>
      <c r="G96" s="311">
        <v>0</v>
      </c>
      <c r="H96" s="311">
        <v>-11.308</v>
      </c>
      <c r="I96" s="311">
        <v>122.74</v>
      </c>
      <c r="J96" s="311">
        <v>134.048</v>
      </c>
      <c r="K96" s="311">
        <v>0</v>
      </c>
      <c r="L96" s="311">
        <v>0</v>
      </c>
      <c r="M96" s="313">
        <v>0</v>
      </c>
      <c r="N96" s="397"/>
    </row>
    <row r="97" spans="1:14" ht="11.25" hidden="1">
      <c r="A97" s="435" t="s">
        <v>670</v>
      </c>
      <c r="B97" s="300" t="s">
        <v>671</v>
      </c>
      <c r="C97" s="310">
        <v>77.271</v>
      </c>
      <c r="D97" s="311">
        <v>36.009</v>
      </c>
      <c r="E97" s="311">
        <v>41.262</v>
      </c>
      <c r="F97" s="311">
        <v>-41.262</v>
      </c>
      <c r="G97" s="311">
        <v>0</v>
      </c>
      <c r="H97" s="311">
        <v>-41.262</v>
      </c>
      <c r="I97" s="311">
        <v>234.617</v>
      </c>
      <c r="J97" s="311">
        <v>275.879</v>
      </c>
      <c r="K97" s="311">
        <v>0</v>
      </c>
      <c r="L97" s="311">
        <v>0</v>
      </c>
      <c r="M97" s="313">
        <v>0</v>
      </c>
      <c r="N97" s="397"/>
    </row>
    <row r="98" spans="1:14" ht="11.25" hidden="1">
      <c r="A98" s="435" t="s">
        <v>672</v>
      </c>
      <c r="B98" s="300" t="s">
        <v>673</v>
      </c>
      <c r="C98" s="310">
        <v>62.572</v>
      </c>
      <c r="D98" s="311">
        <v>40.3</v>
      </c>
      <c r="E98" s="311">
        <v>22.272</v>
      </c>
      <c r="F98" s="311">
        <v>-22.272</v>
      </c>
      <c r="G98" s="311">
        <v>0</v>
      </c>
      <c r="H98" s="311">
        <v>-22.272</v>
      </c>
      <c r="I98" s="311">
        <v>111.036</v>
      </c>
      <c r="J98" s="311">
        <v>133.308</v>
      </c>
      <c r="K98" s="311">
        <v>0</v>
      </c>
      <c r="L98" s="311">
        <v>0</v>
      </c>
      <c r="M98" s="313">
        <v>0</v>
      </c>
      <c r="N98" s="397"/>
    </row>
    <row r="99" spans="1:14" ht="11.25" hidden="1">
      <c r="A99" s="435" t="s">
        <v>674</v>
      </c>
      <c r="B99" s="300" t="s">
        <v>675</v>
      </c>
      <c r="C99" s="310">
        <v>47.253</v>
      </c>
      <c r="D99" s="311">
        <v>14.125</v>
      </c>
      <c r="E99" s="311">
        <v>33.128</v>
      </c>
      <c r="F99" s="311">
        <v>-33.128</v>
      </c>
      <c r="G99" s="311">
        <v>0</v>
      </c>
      <c r="H99" s="311">
        <v>-33.128</v>
      </c>
      <c r="I99" s="311">
        <v>73.713</v>
      </c>
      <c r="J99" s="311">
        <v>106.841</v>
      </c>
      <c r="K99" s="311">
        <v>0</v>
      </c>
      <c r="L99" s="311">
        <v>0</v>
      </c>
      <c r="M99" s="313">
        <v>0</v>
      </c>
      <c r="N99" s="397"/>
    </row>
    <row r="100" spans="1:14" ht="11.25" hidden="1">
      <c r="A100" s="435" t="s">
        <v>676</v>
      </c>
      <c r="B100" s="300" t="s">
        <v>677</v>
      </c>
      <c r="C100" s="310">
        <v>22.249</v>
      </c>
      <c r="D100" s="311">
        <v>22.289</v>
      </c>
      <c r="E100" s="311">
        <v>-0.04</v>
      </c>
      <c r="F100" s="311">
        <v>0.04</v>
      </c>
      <c r="G100" s="311">
        <v>0</v>
      </c>
      <c r="H100" s="311">
        <v>0.04</v>
      </c>
      <c r="I100" s="311">
        <v>70.882</v>
      </c>
      <c r="J100" s="311">
        <v>70.842</v>
      </c>
      <c r="K100" s="311">
        <v>0</v>
      </c>
      <c r="L100" s="311">
        <v>0</v>
      </c>
      <c r="M100" s="313">
        <v>0</v>
      </c>
      <c r="N100" s="397"/>
    </row>
    <row r="101" spans="1:14" ht="11.25" hidden="1">
      <c r="A101" s="435" t="s">
        <v>678</v>
      </c>
      <c r="B101" s="300" t="s">
        <v>679</v>
      </c>
      <c r="C101" s="310">
        <v>53.923</v>
      </c>
      <c r="D101" s="311">
        <v>44.553</v>
      </c>
      <c r="E101" s="311">
        <v>9.37</v>
      </c>
      <c r="F101" s="311">
        <v>-9.37</v>
      </c>
      <c r="G101" s="311">
        <v>0</v>
      </c>
      <c r="H101" s="311">
        <v>-10.038</v>
      </c>
      <c r="I101" s="311">
        <v>282.164</v>
      </c>
      <c r="J101" s="311">
        <v>292.202</v>
      </c>
      <c r="K101" s="311">
        <v>0.668</v>
      </c>
      <c r="L101" s="311">
        <v>0</v>
      </c>
      <c r="M101" s="313">
        <v>0</v>
      </c>
      <c r="N101" s="397"/>
    </row>
    <row r="102" spans="1:14" ht="11.25" hidden="1">
      <c r="A102" s="435" t="s">
        <v>680</v>
      </c>
      <c r="B102" s="300" t="s">
        <v>681</v>
      </c>
      <c r="C102" s="310">
        <v>65.425</v>
      </c>
      <c r="D102" s="311">
        <v>18.964</v>
      </c>
      <c r="E102" s="311">
        <v>46.461</v>
      </c>
      <c r="F102" s="311">
        <v>-46.461</v>
      </c>
      <c r="G102" s="311">
        <v>0</v>
      </c>
      <c r="H102" s="311">
        <v>-46.461</v>
      </c>
      <c r="I102" s="311">
        <v>110.961</v>
      </c>
      <c r="J102" s="311">
        <v>157.422</v>
      </c>
      <c r="K102" s="311">
        <v>0</v>
      </c>
      <c r="L102" s="311">
        <v>0</v>
      </c>
      <c r="M102" s="313">
        <v>0</v>
      </c>
      <c r="N102" s="397"/>
    </row>
    <row r="103" spans="1:14" ht="11.25" hidden="1">
      <c r="A103" s="435" t="s">
        <v>682</v>
      </c>
      <c r="B103" s="300" t="s">
        <v>683</v>
      </c>
      <c r="C103" s="310">
        <v>77.895</v>
      </c>
      <c r="D103" s="311">
        <v>54.421</v>
      </c>
      <c r="E103" s="311">
        <v>23.474</v>
      </c>
      <c r="F103" s="311">
        <v>-23.474</v>
      </c>
      <c r="G103" s="311">
        <v>0</v>
      </c>
      <c r="H103" s="311">
        <v>-23.474</v>
      </c>
      <c r="I103" s="311">
        <v>197.569</v>
      </c>
      <c r="J103" s="311">
        <v>221.043</v>
      </c>
      <c r="K103" s="311">
        <v>0</v>
      </c>
      <c r="L103" s="311">
        <v>0</v>
      </c>
      <c r="M103" s="313">
        <v>0</v>
      </c>
      <c r="N103" s="397"/>
    </row>
    <row r="104" spans="1:14" ht="11.25" hidden="1">
      <c r="A104" s="435" t="s">
        <v>684</v>
      </c>
      <c r="B104" s="300" t="s">
        <v>685</v>
      </c>
      <c r="C104" s="310">
        <v>40.226</v>
      </c>
      <c r="D104" s="311">
        <v>46.628</v>
      </c>
      <c r="E104" s="311">
        <v>-6.402</v>
      </c>
      <c r="F104" s="311">
        <v>6.402</v>
      </c>
      <c r="G104" s="311">
        <v>0</v>
      </c>
      <c r="H104" s="311">
        <v>6.402</v>
      </c>
      <c r="I104" s="311">
        <v>126.425</v>
      </c>
      <c r="J104" s="311">
        <v>120.023</v>
      </c>
      <c r="K104" s="311">
        <v>0</v>
      </c>
      <c r="L104" s="311">
        <v>0</v>
      </c>
      <c r="M104" s="313">
        <v>0</v>
      </c>
      <c r="N104" s="397"/>
    </row>
    <row r="105" spans="1:14" ht="11.25" hidden="1">
      <c r="A105" s="435" t="s">
        <v>686</v>
      </c>
      <c r="B105" s="300" t="s">
        <v>687</v>
      </c>
      <c r="C105" s="310">
        <v>83.414</v>
      </c>
      <c r="D105" s="311">
        <v>62.938</v>
      </c>
      <c r="E105" s="311">
        <v>20.476</v>
      </c>
      <c r="F105" s="311">
        <v>-20.476</v>
      </c>
      <c r="G105" s="311">
        <v>0</v>
      </c>
      <c r="H105" s="311">
        <v>-20.476</v>
      </c>
      <c r="I105" s="311">
        <v>134.25</v>
      </c>
      <c r="J105" s="311">
        <v>154.726</v>
      </c>
      <c r="K105" s="311">
        <v>0</v>
      </c>
      <c r="L105" s="311">
        <v>0</v>
      </c>
      <c r="M105" s="313">
        <v>0</v>
      </c>
      <c r="N105" s="397"/>
    </row>
    <row r="106" spans="1:14" ht="11.25" hidden="1">
      <c r="A106" s="435" t="s">
        <v>688</v>
      </c>
      <c r="B106" s="300" t="s">
        <v>689</v>
      </c>
      <c r="C106" s="310">
        <v>69.9</v>
      </c>
      <c r="D106" s="311">
        <v>39.167</v>
      </c>
      <c r="E106" s="311">
        <v>30.733</v>
      </c>
      <c r="F106" s="311">
        <v>-30.733</v>
      </c>
      <c r="G106" s="311">
        <v>0</v>
      </c>
      <c r="H106" s="311">
        <v>-30.733</v>
      </c>
      <c r="I106" s="311">
        <v>233.12</v>
      </c>
      <c r="J106" s="311">
        <v>263.853</v>
      </c>
      <c r="K106" s="311">
        <v>0</v>
      </c>
      <c r="L106" s="311">
        <v>0</v>
      </c>
      <c r="M106" s="313">
        <v>0</v>
      </c>
      <c r="N106" s="397"/>
    </row>
    <row r="107" spans="1:14" ht="11.25" hidden="1">
      <c r="A107" s="435" t="s">
        <v>690</v>
      </c>
      <c r="B107" s="300" t="s">
        <v>691</v>
      </c>
      <c r="C107" s="310">
        <v>59.118</v>
      </c>
      <c r="D107" s="311">
        <v>18.687</v>
      </c>
      <c r="E107" s="311">
        <v>40.431</v>
      </c>
      <c r="F107" s="311">
        <v>-40.431</v>
      </c>
      <c r="G107" s="311">
        <v>0</v>
      </c>
      <c r="H107" s="311">
        <v>-40.431</v>
      </c>
      <c r="I107" s="311">
        <v>159.507</v>
      </c>
      <c r="J107" s="311">
        <v>199.938</v>
      </c>
      <c r="K107" s="311">
        <v>0</v>
      </c>
      <c r="L107" s="311">
        <v>0</v>
      </c>
      <c r="M107" s="313">
        <v>0</v>
      </c>
      <c r="N107" s="397"/>
    </row>
    <row r="108" spans="1:14" ht="11.25" hidden="1">
      <c r="A108" s="435" t="s">
        <v>692</v>
      </c>
      <c r="B108" s="300" t="s">
        <v>693</v>
      </c>
      <c r="C108" s="310">
        <v>69.288</v>
      </c>
      <c r="D108" s="311">
        <v>27.243</v>
      </c>
      <c r="E108" s="311">
        <v>42.045</v>
      </c>
      <c r="F108" s="311">
        <v>-42.045</v>
      </c>
      <c r="G108" s="311">
        <v>0.05</v>
      </c>
      <c r="H108" s="311">
        <v>-42.095</v>
      </c>
      <c r="I108" s="311">
        <v>163.33</v>
      </c>
      <c r="J108" s="311">
        <v>205.425</v>
      </c>
      <c r="K108" s="311">
        <v>0</v>
      </c>
      <c r="L108" s="311">
        <v>0</v>
      </c>
      <c r="M108" s="313">
        <v>0</v>
      </c>
      <c r="N108" s="397"/>
    </row>
    <row r="109" spans="1:14" ht="11.25" hidden="1">
      <c r="A109" s="435" t="s">
        <v>694</v>
      </c>
      <c r="B109" s="300" t="s">
        <v>695</v>
      </c>
      <c r="C109" s="310">
        <v>63.055</v>
      </c>
      <c r="D109" s="311">
        <v>51.824</v>
      </c>
      <c r="E109" s="311">
        <v>11.231</v>
      </c>
      <c r="F109" s="311">
        <v>-11.231</v>
      </c>
      <c r="G109" s="311">
        <v>0</v>
      </c>
      <c r="H109" s="311">
        <v>-11.231</v>
      </c>
      <c r="I109" s="311">
        <v>259.451</v>
      </c>
      <c r="J109" s="311">
        <v>270.682</v>
      </c>
      <c r="K109" s="311">
        <v>0</v>
      </c>
      <c r="L109" s="311">
        <v>0</v>
      </c>
      <c r="M109" s="313">
        <v>0</v>
      </c>
      <c r="N109" s="397"/>
    </row>
    <row r="110" spans="1:14" ht="11.25" hidden="1">
      <c r="A110" s="435" t="s">
        <v>696</v>
      </c>
      <c r="B110" s="300" t="s">
        <v>697</v>
      </c>
      <c r="C110" s="310">
        <v>95.011</v>
      </c>
      <c r="D110" s="311">
        <v>93.969</v>
      </c>
      <c r="E110" s="311">
        <v>1.042</v>
      </c>
      <c r="F110" s="311">
        <v>-1.042</v>
      </c>
      <c r="G110" s="311">
        <v>0</v>
      </c>
      <c r="H110" s="311">
        <v>-1.042</v>
      </c>
      <c r="I110" s="311">
        <v>80.511</v>
      </c>
      <c r="J110" s="311">
        <v>81.553</v>
      </c>
      <c r="K110" s="311">
        <v>0</v>
      </c>
      <c r="L110" s="311">
        <v>0</v>
      </c>
      <c r="M110" s="313">
        <v>0</v>
      </c>
      <c r="N110" s="397"/>
    </row>
    <row r="111" spans="1:14" ht="11.25">
      <c r="A111" s="435" t="s">
        <v>698</v>
      </c>
      <c r="B111" s="300" t="s">
        <v>699</v>
      </c>
      <c r="C111" s="296">
        <v>35.17</v>
      </c>
      <c r="D111" s="296">
        <v>16.343</v>
      </c>
      <c r="E111" s="296">
        <v>18.827</v>
      </c>
      <c r="F111" s="296">
        <v>-18.827</v>
      </c>
      <c r="G111" s="296">
        <v>0</v>
      </c>
      <c r="H111" s="296">
        <v>-18.827</v>
      </c>
      <c r="I111" s="296">
        <v>141.611</v>
      </c>
      <c r="J111" s="296">
        <v>160.438</v>
      </c>
      <c r="K111" s="296">
        <v>0</v>
      </c>
      <c r="L111" s="296">
        <v>0</v>
      </c>
      <c r="M111" s="298">
        <v>0</v>
      </c>
      <c r="N111" s="397"/>
    </row>
    <row r="112" spans="1:14" ht="11.25">
      <c r="A112" s="435" t="s">
        <v>700</v>
      </c>
      <c r="B112" s="300" t="s">
        <v>701</v>
      </c>
      <c r="C112" s="296">
        <v>162.3</v>
      </c>
      <c r="D112" s="296">
        <v>92.153</v>
      </c>
      <c r="E112" s="296">
        <v>70.147</v>
      </c>
      <c r="F112" s="296">
        <v>-70.147</v>
      </c>
      <c r="G112" s="296">
        <v>0</v>
      </c>
      <c r="H112" s="296">
        <v>-70.147</v>
      </c>
      <c r="I112" s="296">
        <v>553.58</v>
      </c>
      <c r="J112" s="296">
        <v>623.727</v>
      </c>
      <c r="K112" s="296">
        <v>0</v>
      </c>
      <c r="L112" s="296">
        <v>0</v>
      </c>
      <c r="M112" s="298">
        <v>0</v>
      </c>
      <c r="N112" s="397"/>
    </row>
    <row r="113" spans="1:14" ht="11.25">
      <c r="A113" s="435" t="s">
        <v>702</v>
      </c>
      <c r="B113" s="300" t="s">
        <v>703</v>
      </c>
      <c r="C113" s="296">
        <v>34.975</v>
      </c>
      <c r="D113" s="296">
        <v>27.268</v>
      </c>
      <c r="E113" s="296">
        <v>7.707</v>
      </c>
      <c r="F113" s="296">
        <v>-7.707</v>
      </c>
      <c r="G113" s="296">
        <v>0</v>
      </c>
      <c r="H113" s="296">
        <v>-7.707</v>
      </c>
      <c r="I113" s="296">
        <v>158.705</v>
      </c>
      <c r="J113" s="296">
        <v>166.412</v>
      </c>
      <c r="K113" s="296">
        <v>0</v>
      </c>
      <c r="L113" s="296">
        <v>0</v>
      </c>
      <c r="M113" s="298">
        <v>0</v>
      </c>
      <c r="N113" s="397"/>
    </row>
    <row r="114" spans="1:14" ht="11.25">
      <c r="A114" s="435" t="s">
        <v>704</v>
      </c>
      <c r="B114" s="300" t="s">
        <v>705</v>
      </c>
      <c r="C114" s="296">
        <v>45.716</v>
      </c>
      <c r="D114" s="296">
        <v>32.885</v>
      </c>
      <c r="E114" s="296">
        <v>12.831</v>
      </c>
      <c r="F114" s="296">
        <v>-12.831</v>
      </c>
      <c r="G114" s="296">
        <v>0</v>
      </c>
      <c r="H114" s="296">
        <v>-12.831</v>
      </c>
      <c r="I114" s="296">
        <v>138.737</v>
      </c>
      <c r="J114" s="296">
        <v>151.568</v>
      </c>
      <c r="K114" s="296">
        <v>0</v>
      </c>
      <c r="L114" s="296">
        <v>0</v>
      </c>
      <c r="M114" s="298">
        <v>0</v>
      </c>
      <c r="N114" s="397"/>
    </row>
    <row r="115" spans="1:14" ht="11.25">
      <c r="A115" s="435" t="s">
        <v>706</v>
      </c>
      <c r="B115" s="300" t="s">
        <v>707</v>
      </c>
      <c r="C115" s="296">
        <v>57.33</v>
      </c>
      <c r="D115" s="296">
        <v>24.376</v>
      </c>
      <c r="E115" s="296">
        <v>32.954</v>
      </c>
      <c r="F115" s="296">
        <v>-32.954</v>
      </c>
      <c r="G115" s="296">
        <v>0</v>
      </c>
      <c r="H115" s="296">
        <v>-32.954</v>
      </c>
      <c r="I115" s="296">
        <v>162.674</v>
      </c>
      <c r="J115" s="296">
        <v>195.628</v>
      </c>
      <c r="K115" s="296">
        <v>0</v>
      </c>
      <c r="L115" s="296">
        <v>0</v>
      </c>
      <c r="M115" s="298">
        <v>0</v>
      </c>
      <c r="N115" s="397"/>
    </row>
    <row r="116" spans="1:14" ht="11.25">
      <c r="A116" s="435" t="s">
        <v>708</v>
      </c>
      <c r="B116" s="300" t="s">
        <v>709</v>
      </c>
      <c r="C116" s="296">
        <v>31.85</v>
      </c>
      <c r="D116" s="296">
        <v>8.235</v>
      </c>
      <c r="E116" s="296">
        <v>23.615</v>
      </c>
      <c r="F116" s="296">
        <v>-23.615</v>
      </c>
      <c r="G116" s="296">
        <v>0</v>
      </c>
      <c r="H116" s="296">
        <v>-23.615</v>
      </c>
      <c r="I116" s="296">
        <v>93.465</v>
      </c>
      <c r="J116" s="296">
        <v>117.08</v>
      </c>
      <c r="K116" s="296">
        <v>0</v>
      </c>
      <c r="L116" s="296">
        <v>0</v>
      </c>
      <c r="M116" s="298">
        <v>0</v>
      </c>
      <c r="N116" s="397"/>
    </row>
    <row r="117" spans="1:14" ht="11.25">
      <c r="A117" s="435" t="s">
        <v>710</v>
      </c>
      <c r="B117" s="300" t="s">
        <v>711</v>
      </c>
      <c r="C117" s="296">
        <v>51.411</v>
      </c>
      <c r="D117" s="296">
        <v>23.543</v>
      </c>
      <c r="E117" s="296">
        <v>27.868</v>
      </c>
      <c r="F117" s="296">
        <v>-27.868</v>
      </c>
      <c r="G117" s="296">
        <v>0</v>
      </c>
      <c r="H117" s="296">
        <v>-27.868</v>
      </c>
      <c r="I117" s="296">
        <v>181.011</v>
      </c>
      <c r="J117" s="296">
        <v>208.879</v>
      </c>
      <c r="K117" s="296">
        <v>0</v>
      </c>
      <c r="L117" s="296">
        <v>0</v>
      </c>
      <c r="M117" s="298">
        <v>0</v>
      </c>
      <c r="N117" s="397"/>
    </row>
    <row r="118" spans="1:14" ht="11.25">
      <c r="A118" s="435" t="s">
        <v>712</v>
      </c>
      <c r="B118" s="318" t="s">
        <v>713</v>
      </c>
      <c r="C118" s="296">
        <v>10.856</v>
      </c>
      <c r="D118" s="296">
        <v>16.46</v>
      </c>
      <c r="E118" s="296">
        <v>-5.604</v>
      </c>
      <c r="F118" s="296">
        <v>5.604</v>
      </c>
      <c r="G118" s="296">
        <v>0</v>
      </c>
      <c r="H118" s="296">
        <v>5.604</v>
      </c>
      <c r="I118" s="296">
        <v>221.8</v>
      </c>
      <c r="J118" s="296">
        <v>216.196</v>
      </c>
      <c r="K118" s="296">
        <v>0</v>
      </c>
      <c r="L118" s="296">
        <v>0</v>
      </c>
      <c r="M118" s="298">
        <v>0</v>
      </c>
      <c r="N118" s="397"/>
    </row>
    <row r="119" spans="1:13" ht="11.25">
      <c r="A119" s="436" t="s">
        <v>716</v>
      </c>
      <c r="B119" s="437"/>
      <c r="C119" s="296">
        <v>1441.6179999999997</v>
      </c>
      <c r="D119" s="296">
        <v>907.562</v>
      </c>
      <c r="E119" s="296">
        <v>534.0559999999999</v>
      </c>
      <c r="F119" s="296">
        <v>-534.0559999999999</v>
      </c>
      <c r="G119" s="296">
        <v>0.05</v>
      </c>
      <c r="H119" s="296">
        <v>-534.7739999999999</v>
      </c>
      <c r="I119" s="296">
        <v>4395.081</v>
      </c>
      <c r="J119" s="296">
        <v>4929.855</v>
      </c>
      <c r="K119" s="296">
        <v>0.668</v>
      </c>
      <c r="L119" s="296">
        <v>0</v>
      </c>
      <c r="M119" s="298">
        <v>0</v>
      </c>
    </row>
    <row r="120" spans="1:13" ht="11.25">
      <c r="A120" s="443" t="s">
        <v>717</v>
      </c>
      <c r="B120" s="444"/>
      <c r="C120" s="306">
        <v>2438.4479999999994</v>
      </c>
      <c r="D120" s="306">
        <v>1626.129</v>
      </c>
      <c r="E120" s="306">
        <v>812.319</v>
      </c>
      <c r="F120" s="306">
        <v>-812.319</v>
      </c>
      <c r="G120" s="306">
        <v>-69.95</v>
      </c>
      <c r="H120" s="306">
        <v>-743.0369999999999</v>
      </c>
      <c r="I120" s="306">
        <v>6396.848</v>
      </c>
      <c r="J120" s="306">
        <v>7139.885</v>
      </c>
      <c r="K120" s="306">
        <v>0.668</v>
      </c>
      <c r="L120" s="306">
        <v>0</v>
      </c>
      <c r="M120" s="308">
        <v>0</v>
      </c>
    </row>
    <row r="124" spans="1:9" ht="12.75">
      <c r="A124" s="409" t="s">
        <v>576</v>
      </c>
      <c r="B124" s="368"/>
      <c r="C124" s="410"/>
      <c r="D124" s="363"/>
      <c r="I124" s="364" t="s">
        <v>577</v>
      </c>
    </row>
    <row r="125" spans="1:9" ht="12.75">
      <c r="A125" s="409"/>
      <c r="B125" s="368"/>
      <c r="C125" s="410"/>
      <c r="D125" s="363"/>
      <c r="I125" s="364"/>
    </row>
    <row r="126" spans="1:6" ht="12.75">
      <c r="A126" s="365"/>
      <c r="B126" s="366"/>
      <c r="C126" s="365"/>
      <c r="D126" s="361"/>
      <c r="E126" s="361"/>
      <c r="F126" s="361"/>
    </row>
    <row r="127" spans="1:9" ht="12.75">
      <c r="A127" s="409" t="s">
        <v>578</v>
      </c>
      <c r="B127" s="368"/>
      <c r="C127" s="410"/>
      <c r="D127" s="368"/>
      <c r="I127" s="367" t="s">
        <v>579</v>
      </c>
    </row>
  </sheetData>
  <printOptions/>
  <pageMargins left="0.3937007874015748" right="0.2362204724409449" top="0.3937007874015748" bottom="0.511811023622047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5"/>
  <sheetViews>
    <sheetView workbookViewId="0" topLeftCell="A1">
      <selection activeCell="B15" sqref="B15"/>
    </sheetView>
  </sheetViews>
  <sheetFormatPr defaultColWidth="9.33203125" defaultRowHeight="11.25"/>
  <cols>
    <col min="1" max="1" width="52.33203125" style="77" customWidth="1"/>
    <col min="2" max="2" width="14.33203125" style="77" customWidth="1"/>
    <col min="3" max="3" width="13.66015625" style="77" customWidth="1"/>
    <col min="4" max="4" width="13.83203125" style="77" customWidth="1"/>
    <col min="5" max="5" width="15.66015625" style="77" customWidth="1"/>
    <col min="6" max="16384" width="10.66015625" style="77" customWidth="1"/>
  </cols>
  <sheetData>
    <row r="1" spans="1:5" ht="12.75">
      <c r="A1" s="75"/>
      <c r="B1" s="75"/>
      <c r="C1" s="75"/>
      <c r="D1" s="76" t="s">
        <v>86</v>
      </c>
      <c r="E1" s="75"/>
    </row>
    <row r="2" spans="1:5" ht="12.75">
      <c r="A2" s="75"/>
      <c r="B2" s="75"/>
      <c r="C2" s="75"/>
      <c r="D2" s="76"/>
      <c r="E2" s="75"/>
    </row>
    <row r="3" spans="1:5" ht="18">
      <c r="A3" s="78" t="s">
        <v>87</v>
      </c>
      <c r="B3" s="79"/>
      <c r="C3" s="80"/>
      <c r="D3" s="75"/>
      <c r="E3" s="75"/>
    </row>
    <row r="4" spans="1:5" ht="18">
      <c r="A4" s="78" t="s">
        <v>88</v>
      </c>
      <c r="B4" s="79"/>
      <c r="C4" s="80"/>
      <c r="D4" s="75"/>
      <c r="E4" s="75"/>
    </row>
    <row r="5" spans="1:5" ht="18">
      <c r="A5" s="79"/>
      <c r="B5" s="79"/>
      <c r="C5" s="80"/>
      <c r="D5" s="76" t="s">
        <v>54</v>
      </c>
      <c r="E5" s="75"/>
    </row>
    <row r="6" spans="1:5" ht="33.75">
      <c r="A6" s="81" t="s">
        <v>4</v>
      </c>
      <c r="B6" s="81" t="s">
        <v>89</v>
      </c>
      <c r="C6" s="81" t="s">
        <v>90</v>
      </c>
      <c r="D6" s="81" t="s">
        <v>91</v>
      </c>
      <c r="E6" s="81" t="s">
        <v>11</v>
      </c>
    </row>
    <row r="7" spans="1:5" ht="12.75">
      <c r="A7" s="81">
        <v>1</v>
      </c>
      <c r="B7" s="81">
        <v>2</v>
      </c>
      <c r="C7" s="81">
        <v>3</v>
      </c>
      <c r="D7" s="81">
        <v>4</v>
      </c>
      <c r="E7" s="81">
        <v>5</v>
      </c>
    </row>
    <row r="8" spans="1:5" ht="12.75">
      <c r="A8" s="82" t="s">
        <v>92</v>
      </c>
      <c r="B8" s="83">
        <f>SUM(B11+B24)</f>
        <v>1212526</v>
      </c>
      <c r="C8" s="83">
        <f>SUM(C11+C24)</f>
        <v>103826</v>
      </c>
      <c r="D8" s="84">
        <f aca="true" t="shared" si="0" ref="D8:D18">SUM(C8/B8)</f>
        <v>0.0856278545779637</v>
      </c>
      <c r="E8" s="83">
        <f>SUM(E11+E24)</f>
        <v>103826</v>
      </c>
    </row>
    <row r="9" spans="1:5" ht="12.75">
      <c r="A9" s="85" t="s">
        <v>93</v>
      </c>
      <c r="B9" s="86">
        <v>647368</v>
      </c>
      <c r="C9" s="86">
        <v>59316</v>
      </c>
      <c r="D9" s="87">
        <f t="shared" si="0"/>
        <v>0.09162640105782183</v>
      </c>
      <c r="E9" s="86">
        <v>59316</v>
      </c>
    </row>
    <row r="10" spans="1:5" ht="12.75">
      <c r="A10" s="88" t="s">
        <v>94</v>
      </c>
      <c r="B10" s="86">
        <v>50590</v>
      </c>
      <c r="C10" s="86">
        <v>0</v>
      </c>
      <c r="D10" s="87">
        <f t="shared" si="0"/>
        <v>0</v>
      </c>
      <c r="E10" s="86">
        <v>0</v>
      </c>
    </row>
    <row r="11" spans="1:5" ht="12.75">
      <c r="A11" s="89" t="s">
        <v>95</v>
      </c>
      <c r="B11" s="83">
        <f>SUM(B12+B20+B21)</f>
        <v>596778</v>
      </c>
      <c r="C11" s="83">
        <f>SUM(C12+C20+C21)</f>
        <v>59316</v>
      </c>
      <c r="D11" s="84">
        <f t="shared" si="0"/>
        <v>0.09939374440746811</v>
      </c>
      <c r="E11" s="83">
        <f>SUM(E12+E20+E21)</f>
        <v>59316</v>
      </c>
    </row>
    <row r="12" spans="1:5" ht="12.75">
      <c r="A12" s="82" t="s">
        <v>96</v>
      </c>
      <c r="B12" s="83">
        <f>SUM(B13+B15+B19)</f>
        <v>496805</v>
      </c>
      <c r="C12" s="83">
        <f>SUM(C13+C15+C19)</f>
        <v>51438</v>
      </c>
      <c r="D12" s="84">
        <f t="shared" si="0"/>
        <v>0.10353760529785329</v>
      </c>
      <c r="E12" s="83">
        <f>SUM(E13+E15+E19)</f>
        <v>51438</v>
      </c>
    </row>
    <row r="13" spans="1:5" ht="12.75">
      <c r="A13" s="82" t="s">
        <v>97</v>
      </c>
      <c r="B13" s="83">
        <f>SUM(B14)</f>
        <v>62037</v>
      </c>
      <c r="C13" s="83">
        <f>SUM(C14)</f>
        <v>8684</v>
      </c>
      <c r="D13" s="84">
        <f t="shared" si="0"/>
        <v>0.13998097909312185</v>
      </c>
      <c r="E13" s="83">
        <f>SUM(E14)</f>
        <v>8684</v>
      </c>
    </row>
    <row r="14" spans="1:5" ht="12.75">
      <c r="A14" s="85" t="s">
        <v>98</v>
      </c>
      <c r="B14" s="86">
        <v>62037</v>
      </c>
      <c r="C14" s="86">
        <v>8684</v>
      </c>
      <c r="D14" s="87">
        <f t="shared" si="0"/>
        <v>0.13998097909312185</v>
      </c>
      <c r="E14" s="86">
        <v>8684</v>
      </c>
    </row>
    <row r="15" spans="1:5" ht="12.75">
      <c r="A15" s="82" t="s">
        <v>99</v>
      </c>
      <c r="B15" s="83">
        <f>SUM(B16+B17+B18+B19)</f>
        <v>434768</v>
      </c>
      <c r="C15" s="83">
        <f>SUM(C16+C17+C18)</f>
        <v>40083</v>
      </c>
      <c r="D15" s="84">
        <f t="shared" si="0"/>
        <v>0.09219399771832333</v>
      </c>
      <c r="E15" s="83">
        <f>SUM(E16+E17+E18)</f>
        <v>40083</v>
      </c>
    </row>
    <row r="16" spans="1:5" ht="12.75">
      <c r="A16" s="90" t="s">
        <v>100</v>
      </c>
      <c r="B16" s="86">
        <v>318473</v>
      </c>
      <c r="C16" s="86">
        <v>27598</v>
      </c>
      <c r="D16" s="87">
        <f t="shared" si="0"/>
        <v>0.08665726764906287</v>
      </c>
      <c r="E16" s="86">
        <v>27598</v>
      </c>
    </row>
    <row r="17" spans="1:5" ht="12.75">
      <c r="A17" s="85" t="s">
        <v>101</v>
      </c>
      <c r="B17" s="86">
        <v>99050</v>
      </c>
      <c r="C17" s="86">
        <v>10968</v>
      </c>
      <c r="D17" s="87">
        <f t="shared" si="0"/>
        <v>0.11073195355880869</v>
      </c>
      <c r="E17" s="86">
        <v>10968</v>
      </c>
    </row>
    <row r="18" spans="1:5" ht="12.75">
      <c r="A18" s="85" t="s">
        <v>102</v>
      </c>
      <c r="B18" s="86">
        <v>17245</v>
      </c>
      <c r="C18" s="86">
        <v>1517</v>
      </c>
      <c r="D18" s="87">
        <f t="shared" si="0"/>
        <v>0.08796752681936794</v>
      </c>
      <c r="E18" s="86">
        <v>1517</v>
      </c>
    </row>
    <row r="19" spans="1:5" ht="12.75">
      <c r="A19" s="82" t="s">
        <v>103</v>
      </c>
      <c r="B19" s="86"/>
      <c r="C19" s="83">
        <v>2671</v>
      </c>
      <c r="D19" s="91"/>
      <c r="E19" s="83">
        <v>2671</v>
      </c>
    </row>
    <row r="20" spans="1:5" ht="12.75">
      <c r="A20" s="82" t="s">
        <v>104</v>
      </c>
      <c r="B20" s="83">
        <v>32121</v>
      </c>
      <c r="C20" s="83">
        <v>3041</v>
      </c>
      <c r="D20" s="84">
        <f aca="true" t="shared" si="1" ref="D20:D46">SUM(C20/B20)</f>
        <v>0.09467326671025186</v>
      </c>
      <c r="E20" s="83">
        <v>3041</v>
      </c>
    </row>
    <row r="21" spans="1:5" ht="12.75">
      <c r="A21" s="89" t="s">
        <v>105</v>
      </c>
      <c r="B21" s="83">
        <v>67852</v>
      </c>
      <c r="C21" s="83">
        <v>4837</v>
      </c>
      <c r="D21" s="84">
        <f t="shared" si="1"/>
        <v>0.0712875081058775</v>
      </c>
      <c r="E21" s="83">
        <v>4837</v>
      </c>
    </row>
    <row r="22" spans="1:5" ht="12.75">
      <c r="A22" s="85" t="s">
        <v>106</v>
      </c>
      <c r="B22" s="86">
        <v>633420</v>
      </c>
      <c r="C22" s="86">
        <v>48303</v>
      </c>
      <c r="D22" s="87">
        <f t="shared" si="1"/>
        <v>0.07625745950554134</v>
      </c>
      <c r="E22" s="86">
        <v>48303</v>
      </c>
    </row>
    <row r="23" spans="1:5" ht="12.75">
      <c r="A23" s="88" t="s">
        <v>107</v>
      </c>
      <c r="B23" s="86">
        <v>17672</v>
      </c>
      <c r="C23" s="86">
        <v>3793</v>
      </c>
      <c r="D23" s="87">
        <f t="shared" si="1"/>
        <v>0.21463331824354911</v>
      </c>
      <c r="E23" s="86">
        <v>3793</v>
      </c>
    </row>
    <row r="24" spans="1:5" ht="12.75">
      <c r="A24" s="89" t="s">
        <v>108</v>
      </c>
      <c r="B24" s="83">
        <f>SUM(B22-B23)</f>
        <v>615748</v>
      </c>
      <c r="C24" s="83">
        <f>SUM(C22-C23)</f>
        <v>44510</v>
      </c>
      <c r="D24" s="84">
        <f t="shared" si="1"/>
        <v>0.0722860650785711</v>
      </c>
      <c r="E24" s="83">
        <f>SUM(E22-E23)</f>
        <v>44510</v>
      </c>
    </row>
    <row r="25" spans="1:5" ht="12.75">
      <c r="A25" s="89" t="s">
        <v>109</v>
      </c>
      <c r="B25" s="83">
        <f>SUM(B26+B27+B28)</f>
        <v>615748</v>
      </c>
      <c r="C25" s="83">
        <f>SUM(C26+C27+C28)</f>
        <v>44510</v>
      </c>
      <c r="D25" s="84">
        <f t="shared" si="1"/>
        <v>0.0722860650785711</v>
      </c>
      <c r="E25" s="83">
        <f>SUM(E26+E27+E28)</f>
        <v>44510</v>
      </c>
    </row>
    <row r="26" spans="1:5" ht="12.75">
      <c r="A26" s="85" t="s">
        <v>110</v>
      </c>
      <c r="B26" s="86">
        <v>416738</v>
      </c>
      <c r="C26" s="86">
        <v>34170</v>
      </c>
      <c r="D26" s="87">
        <f t="shared" si="1"/>
        <v>0.08199396263359712</v>
      </c>
      <c r="E26" s="86">
        <v>34170</v>
      </c>
    </row>
    <row r="27" spans="1:5" ht="12.75">
      <c r="A27" s="92" t="s">
        <v>111</v>
      </c>
      <c r="B27" s="86">
        <v>47050</v>
      </c>
      <c r="C27" s="86">
        <v>500</v>
      </c>
      <c r="D27" s="87">
        <f t="shared" si="1"/>
        <v>0.010626992561105207</v>
      </c>
      <c r="E27" s="86">
        <v>500</v>
      </c>
    </row>
    <row r="28" spans="1:5" ht="12.75">
      <c r="A28" s="92" t="s">
        <v>112</v>
      </c>
      <c r="B28" s="86">
        <v>151960</v>
      </c>
      <c r="C28" s="86">
        <v>9840</v>
      </c>
      <c r="D28" s="87">
        <f t="shared" si="1"/>
        <v>0.06475388260068439</v>
      </c>
      <c r="E28" s="86">
        <v>9840</v>
      </c>
    </row>
    <row r="29" spans="1:5" ht="25.5">
      <c r="A29" s="89" t="s">
        <v>113</v>
      </c>
      <c r="B29" s="83">
        <f>SUM(B30+B54+B64)</f>
        <v>1280388</v>
      </c>
      <c r="C29" s="83">
        <f>SUM(C30+C54+C64)</f>
        <v>79481</v>
      </c>
      <c r="D29" s="84">
        <f t="shared" si="1"/>
        <v>0.06207571454902733</v>
      </c>
      <c r="E29" s="83">
        <f>SUM(E30+E54+E64)</f>
        <v>79481</v>
      </c>
    </row>
    <row r="30" spans="1:5" ht="12.75">
      <c r="A30" s="82" t="s">
        <v>114</v>
      </c>
      <c r="B30" s="83">
        <f>SUM(B33+B41)</f>
        <v>1155851</v>
      </c>
      <c r="C30" s="83">
        <f>SUM(C33+C41)</f>
        <v>75461</v>
      </c>
      <c r="D30" s="84">
        <f t="shared" si="1"/>
        <v>0.06528609656434955</v>
      </c>
      <c r="E30" s="83">
        <f>SUM(E33+E41)</f>
        <v>75461</v>
      </c>
    </row>
    <row r="31" spans="1:5" ht="12.75">
      <c r="A31" s="93" t="s">
        <v>115</v>
      </c>
      <c r="B31" s="86">
        <v>589946</v>
      </c>
      <c r="C31" s="86">
        <v>44103</v>
      </c>
      <c r="D31" s="87">
        <f t="shared" si="1"/>
        <v>0.0747576896868527</v>
      </c>
      <c r="E31" s="86">
        <v>44103</v>
      </c>
    </row>
    <row r="32" spans="1:5" ht="12.75">
      <c r="A32" s="88" t="s">
        <v>116</v>
      </c>
      <c r="B32" s="86">
        <v>17314</v>
      </c>
      <c r="C32" s="86">
        <v>3793</v>
      </c>
      <c r="D32" s="87">
        <f t="shared" si="1"/>
        <v>0.21907127180316507</v>
      </c>
      <c r="E32" s="86">
        <v>3793</v>
      </c>
    </row>
    <row r="33" spans="1:5" ht="25.5">
      <c r="A33" s="89" t="s">
        <v>117</v>
      </c>
      <c r="B33" s="83">
        <f>SUM(B34+B36+B37+B38)</f>
        <v>572632</v>
      </c>
      <c r="C33" s="83">
        <f>SUM(C34+C36+C37+C38)</f>
        <v>40310</v>
      </c>
      <c r="D33" s="84">
        <f t="shared" si="1"/>
        <v>0.0703942497101105</v>
      </c>
      <c r="E33" s="83">
        <f>SUM(E34+E36+E37+E38)</f>
        <v>40310</v>
      </c>
    </row>
    <row r="34" spans="1:5" ht="12.75">
      <c r="A34" s="85" t="s">
        <v>118</v>
      </c>
      <c r="B34" s="86">
        <v>306008</v>
      </c>
      <c r="C34" s="86">
        <v>21034</v>
      </c>
      <c r="D34" s="87">
        <f t="shared" si="1"/>
        <v>0.06873676505189406</v>
      </c>
      <c r="E34" s="86">
        <v>21034</v>
      </c>
    </row>
    <row r="35" spans="1:5" ht="12.75">
      <c r="A35" s="90" t="s">
        <v>119</v>
      </c>
      <c r="B35" s="86">
        <v>139403</v>
      </c>
      <c r="C35" s="86">
        <v>9127</v>
      </c>
      <c r="D35" s="87">
        <f t="shared" si="1"/>
        <v>0.06547204866466289</v>
      </c>
      <c r="E35" s="86">
        <v>9127</v>
      </c>
    </row>
    <row r="36" spans="1:5" ht="12.75">
      <c r="A36" s="90" t="s">
        <v>120</v>
      </c>
      <c r="B36" s="86">
        <v>50609</v>
      </c>
      <c r="C36" s="86">
        <v>2169</v>
      </c>
      <c r="D36" s="87">
        <f t="shared" si="1"/>
        <v>0.04285798968562904</v>
      </c>
      <c r="E36" s="86">
        <v>2169</v>
      </c>
    </row>
    <row r="37" spans="1:5" ht="12.75">
      <c r="A37" s="94" t="s">
        <v>121</v>
      </c>
      <c r="B37" s="86">
        <v>208761</v>
      </c>
      <c r="C37" s="86">
        <v>16767</v>
      </c>
      <c r="D37" s="87">
        <f t="shared" si="1"/>
        <v>0.08031672582522598</v>
      </c>
      <c r="E37" s="86">
        <v>16767</v>
      </c>
    </row>
    <row r="38" spans="1:5" ht="12.75">
      <c r="A38" s="94" t="s">
        <v>122</v>
      </c>
      <c r="B38" s="86">
        <v>7254</v>
      </c>
      <c r="C38" s="86">
        <v>340</v>
      </c>
      <c r="D38" s="87">
        <f t="shared" si="1"/>
        <v>0.04687069203198235</v>
      </c>
      <c r="E38" s="86">
        <v>340</v>
      </c>
    </row>
    <row r="39" spans="1:5" ht="12.75">
      <c r="A39" s="90" t="s">
        <v>123</v>
      </c>
      <c r="B39" s="86">
        <v>633809</v>
      </c>
      <c r="C39" s="86">
        <v>35350</v>
      </c>
      <c r="D39" s="87">
        <f t="shared" si="1"/>
        <v>0.055773900339061135</v>
      </c>
      <c r="E39" s="86">
        <v>35350</v>
      </c>
    </row>
    <row r="40" spans="1:5" ht="12.75">
      <c r="A40" s="88" t="s">
        <v>124</v>
      </c>
      <c r="B40" s="86">
        <v>50590</v>
      </c>
      <c r="C40" s="86">
        <v>0</v>
      </c>
      <c r="D40" s="87">
        <f t="shared" si="1"/>
        <v>0</v>
      </c>
      <c r="E40" s="86">
        <v>0</v>
      </c>
    </row>
    <row r="41" spans="1:5" ht="25.5">
      <c r="A41" s="89" t="s">
        <v>125</v>
      </c>
      <c r="B41" s="83">
        <f>SUM(B42+B50)</f>
        <v>583219</v>
      </c>
      <c r="C41" s="83">
        <f>SUM(C42+C50)</f>
        <v>35151</v>
      </c>
      <c r="D41" s="84">
        <f t="shared" si="1"/>
        <v>0.06027067019421521</v>
      </c>
      <c r="E41" s="83">
        <f>SUM(E42+E50)</f>
        <v>35151</v>
      </c>
    </row>
    <row r="42" spans="1:5" ht="12.75">
      <c r="A42" s="85" t="s">
        <v>126</v>
      </c>
      <c r="B42" s="86">
        <f>SUM(B43+B45+B46+B47)</f>
        <v>421331</v>
      </c>
      <c r="C42" s="86">
        <f>SUM(C43+C45+C46+C47)</f>
        <v>24711</v>
      </c>
      <c r="D42" s="87">
        <f t="shared" si="1"/>
        <v>0.058649850117840845</v>
      </c>
      <c r="E42" s="86">
        <f>SUM(E43+E45+E46+E47)</f>
        <v>24711</v>
      </c>
    </row>
    <row r="43" spans="1:5" ht="12.75">
      <c r="A43" s="85" t="s">
        <v>127</v>
      </c>
      <c r="B43" s="86">
        <v>10927</v>
      </c>
      <c r="C43" s="86">
        <v>554</v>
      </c>
      <c r="D43" s="87">
        <f t="shared" si="1"/>
        <v>0.05070010066806992</v>
      </c>
      <c r="E43" s="86">
        <v>554</v>
      </c>
    </row>
    <row r="44" spans="1:5" ht="12.75">
      <c r="A44" s="94" t="s">
        <v>128</v>
      </c>
      <c r="B44" s="86">
        <v>2125</v>
      </c>
      <c r="C44" s="86">
        <v>26</v>
      </c>
      <c r="D44" s="87">
        <f t="shared" si="1"/>
        <v>0.01223529411764706</v>
      </c>
      <c r="E44" s="86">
        <v>26</v>
      </c>
    </row>
    <row r="45" spans="1:5" ht="12.75">
      <c r="A45" s="90" t="s">
        <v>129</v>
      </c>
      <c r="B45" s="86">
        <v>215</v>
      </c>
      <c r="C45" s="86">
        <v>0</v>
      </c>
      <c r="D45" s="87">
        <f t="shared" si="1"/>
        <v>0</v>
      </c>
      <c r="E45" s="86">
        <v>0</v>
      </c>
    </row>
    <row r="46" spans="1:5" ht="12.75">
      <c r="A46" s="94" t="s">
        <v>130</v>
      </c>
      <c r="B46" s="86">
        <v>410189</v>
      </c>
      <c r="C46" s="86">
        <v>24157</v>
      </c>
      <c r="D46" s="87">
        <f t="shared" si="1"/>
        <v>0.05889236425160109</v>
      </c>
      <c r="E46" s="86">
        <v>24157</v>
      </c>
    </row>
    <row r="47" spans="1:5" ht="12.75">
      <c r="A47" s="94" t="s">
        <v>131</v>
      </c>
      <c r="B47" s="86"/>
      <c r="C47" s="86"/>
      <c r="D47" s="91"/>
      <c r="E47" s="86"/>
    </row>
    <row r="48" spans="1:5" ht="33.75">
      <c r="A48" s="81" t="s">
        <v>4</v>
      </c>
      <c r="B48" s="81" t="s">
        <v>89</v>
      </c>
      <c r="C48" s="81" t="s">
        <v>7</v>
      </c>
      <c r="D48" s="81" t="s">
        <v>91</v>
      </c>
      <c r="E48" s="81" t="s">
        <v>132</v>
      </c>
    </row>
    <row r="49" spans="1:5" ht="12.75">
      <c r="A49" s="81">
        <v>1</v>
      </c>
      <c r="B49" s="81">
        <v>2</v>
      </c>
      <c r="C49" s="81">
        <v>3</v>
      </c>
      <c r="D49" s="81">
        <v>4</v>
      </c>
      <c r="E49" s="81">
        <v>5</v>
      </c>
    </row>
    <row r="50" spans="1:5" ht="12.75">
      <c r="A50" s="94" t="s">
        <v>133</v>
      </c>
      <c r="B50" s="86">
        <f>SUM(B51+B53)</f>
        <v>161888</v>
      </c>
      <c r="C50" s="86">
        <f>SUM(C51+C53)</f>
        <v>10440</v>
      </c>
      <c r="D50" s="87">
        <f aca="true" t="shared" si="2" ref="D50:D75">SUM(C50/B50)</f>
        <v>0.06448902945246096</v>
      </c>
      <c r="E50" s="86">
        <f>SUM(E51+E53)</f>
        <v>10440</v>
      </c>
    </row>
    <row r="51" spans="1:5" ht="12.75">
      <c r="A51" s="94" t="s">
        <v>134</v>
      </c>
      <c r="B51" s="86">
        <v>40895</v>
      </c>
      <c r="C51" s="86">
        <v>2836</v>
      </c>
      <c r="D51" s="87">
        <f t="shared" si="2"/>
        <v>0.06934833109182052</v>
      </c>
      <c r="E51" s="86">
        <v>2836</v>
      </c>
    </row>
    <row r="52" spans="1:5" ht="12.75">
      <c r="A52" s="94" t="s">
        <v>135</v>
      </c>
      <c r="B52" s="86">
        <v>8211</v>
      </c>
      <c r="C52" s="86">
        <v>495</v>
      </c>
      <c r="D52" s="87">
        <f t="shared" si="2"/>
        <v>0.06028498355864085</v>
      </c>
      <c r="E52" s="86">
        <v>495</v>
      </c>
    </row>
    <row r="53" spans="1:5" ht="12.75">
      <c r="A53" s="94" t="s">
        <v>136</v>
      </c>
      <c r="B53" s="86">
        <v>120993</v>
      </c>
      <c r="C53" s="86">
        <v>7604</v>
      </c>
      <c r="D53" s="87">
        <f t="shared" si="2"/>
        <v>0.06284661096096468</v>
      </c>
      <c r="E53" s="86">
        <v>7604</v>
      </c>
    </row>
    <row r="54" spans="1:5" ht="12.75">
      <c r="A54" s="89" t="s">
        <v>137</v>
      </c>
      <c r="B54" s="83">
        <f>SUM(B55+B56+B59)</f>
        <v>92313</v>
      </c>
      <c r="C54" s="83">
        <f>SUM(C55+C56+C59)</f>
        <v>3290</v>
      </c>
      <c r="D54" s="84">
        <f t="shared" si="2"/>
        <v>0.03563961738866682</v>
      </c>
      <c r="E54" s="83">
        <f>SUM(E55+E56+E59)</f>
        <v>3290</v>
      </c>
    </row>
    <row r="55" spans="1:5" ht="23.25" customHeight="1">
      <c r="A55" s="95" t="s">
        <v>138</v>
      </c>
      <c r="B55" s="86">
        <v>14625</v>
      </c>
      <c r="C55" s="86">
        <v>1340</v>
      </c>
      <c r="D55" s="87">
        <f t="shared" si="2"/>
        <v>0.09162393162393162</v>
      </c>
      <c r="E55" s="86">
        <v>1340</v>
      </c>
    </row>
    <row r="56" spans="1:5" ht="24" customHeight="1">
      <c r="A56" s="95" t="s">
        <v>139</v>
      </c>
      <c r="B56" s="86">
        <f>SUM(B57+B58)</f>
        <v>6532</v>
      </c>
      <c r="C56" s="86">
        <v>192</v>
      </c>
      <c r="D56" s="87">
        <f t="shared" si="2"/>
        <v>0.029393753827311696</v>
      </c>
      <c r="E56" s="86">
        <v>192</v>
      </c>
    </row>
    <row r="57" spans="1:5" ht="12.75">
      <c r="A57" s="90" t="s">
        <v>140</v>
      </c>
      <c r="B57" s="86">
        <v>1020</v>
      </c>
      <c r="C57" s="86">
        <v>1</v>
      </c>
      <c r="D57" s="87">
        <f t="shared" si="2"/>
        <v>0.000980392156862745</v>
      </c>
      <c r="E57" s="86">
        <v>1</v>
      </c>
    </row>
    <row r="58" spans="1:5" ht="12.75">
      <c r="A58" s="90" t="s">
        <v>141</v>
      </c>
      <c r="B58" s="86">
        <v>5512</v>
      </c>
      <c r="C58" s="86">
        <v>191</v>
      </c>
      <c r="D58" s="87">
        <f t="shared" si="2"/>
        <v>0.03465166908563135</v>
      </c>
      <c r="E58" s="86">
        <v>191</v>
      </c>
    </row>
    <row r="59" spans="1:5" ht="12.75">
      <c r="A59" s="90" t="s">
        <v>142</v>
      </c>
      <c r="B59" s="86">
        <f>SUM(B62+B63)</f>
        <v>71156</v>
      </c>
      <c r="C59" s="86">
        <f>SUM(C62+C63)</f>
        <v>1758</v>
      </c>
      <c r="D59" s="87">
        <f t="shared" si="2"/>
        <v>0.024706279161279442</v>
      </c>
      <c r="E59" s="86">
        <f>SUM(E62+E63)</f>
        <v>1758</v>
      </c>
    </row>
    <row r="60" spans="1:5" ht="12.75">
      <c r="A60" s="90" t="s">
        <v>143</v>
      </c>
      <c r="B60" s="86">
        <v>43372</v>
      </c>
      <c r="C60" s="86">
        <v>1751</v>
      </c>
      <c r="D60" s="87">
        <f t="shared" si="2"/>
        <v>0.04037166835746565</v>
      </c>
      <c r="E60" s="86">
        <v>1751</v>
      </c>
    </row>
    <row r="61" spans="1:5" ht="12.75">
      <c r="A61" s="96" t="s">
        <v>144</v>
      </c>
      <c r="B61" s="86">
        <v>357</v>
      </c>
      <c r="C61" s="86">
        <v>0</v>
      </c>
      <c r="D61" s="87">
        <f t="shared" si="2"/>
        <v>0</v>
      </c>
      <c r="E61" s="86">
        <v>0</v>
      </c>
    </row>
    <row r="62" spans="1:5" ht="12.75">
      <c r="A62" s="90" t="s">
        <v>145</v>
      </c>
      <c r="B62" s="86">
        <f>SUM(B60-B61)</f>
        <v>43015</v>
      </c>
      <c r="C62" s="86">
        <f>SUM(C60-C61)</f>
        <v>1751</v>
      </c>
      <c r="D62" s="87">
        <f t="shared" si="2"/>
        <v>0.04070673021039172</v>
      </c>
      <c r="E62" s="86">
        <f>SUM(E60-E61)</f>
        <v>1751</v>
      </c>
    </row>
    <row r="63" spans="1:5" ht="12.75">
      <c r="A63" s="90" t="s">
        <v>146</v>
      </c>
      <c r="B63" s="86">
        <v>28141</v>
      </c>
      <c r="C63" s="86">
        <v>7</v>
      </c>
      <c r="D63" s="87">
        <f t="shared" si="2"/>
        <v>0.0002487473792686827</v>
      </c>
      <c r="E63" s="86">
        <v>7</v>
      </c>
    </row>
    <row r="64" spans="1:5" ht="12.75">
      <c r="A64" s="82" t="s">
        <v>147</v>
      </c>
      <c r="B64" s="83">
        <f>SUM(B65-B66)</f>
        <v>32224</v>
      </c>
      <c r="C64" s="83">
        <f>SUM(C65-C66)</f>
        <v>730</v>
      </c>
      <c r="D64" s="84">
        <f t="shared" si="2"/>
        <v>0.02265392254220457</v>
      </c>
      <c r="E64" s="83">
        <f>SUM(E65-E66)</f>
        <v>730</v>
      </c>
    </row>
    <row r="65" spans="1:5" ht="12.75">
      <c r="A65" s="85" t="s">
        <v>148</v>
      </c>
      <c r="B65" s="86">
        <f>SUM(B69+B73)</f>
        <v>74106</v>
      </c>
      <c r="C65" s="86">
        <v>2597</v>
      </c>
      <c r="D65" s="87">
        <f t="shared" si="2"/>
        <v>0.03504439586538202</v>
      </c>
      <c r="E65" s="86">
        <v>2597</v>
      </c>
    </row>
    <row r="66" spans="1:5" ht="12.75">
      <c r="A66" s="90" t="s">
        <v>149</v>
      </c>
      <c r="B66" s="86">
        <f>SUM(B72+B74)</f>
        <v>41882</v>
      </c>
      <c r="C66" s="86">
        <f>SUM(C72+C74)</f>
        <v>1867</v>
      </c>
      <c r="D66" s="87">
        <f t="shared" si="2"/>
        <v>0.04457762284513633</v>
      </c>
      <c r="E66" s="86">
        <f>SUM(E72+E74)</f>
        <v>1867</v>
      </c>
    </row>
    <row r="67" spans="1:5" ht="12.75">
      <c r="A67" s="85" t="s">
        <v>150</v>
      </c>
      <c r="B67" s="86">
        <v>89885</v>
      </c>
      <c r="C67" s="86">
        <v>3351</v>
      </c>
      <c r="D67" s="87">
        <f t="shared" si="2"/>
        <v>0.03728097012849752</v>
      </c>
      <c r="E67" s="86">
        <v>3351</v>
      </c>
    </row>
    <row r="68" spans="1:5" ht="12.75">
      <c r="A68" s="96" t="s">
        <v>144</v>
      </c>
      <c r="B68" s="86">
        <v>20303</v>
      </c>
      <c r="C68" s="86">
        <v>754</v>
      </c>
      <c r="D68" s="87">
        <f t="shared" si="2"/>
        <v>0.03713736886174457</v>
      </c>
      <c r="E68" s="86">
        <v>754</v>
      </c>
    </row>
    <row r="69" spans="1:5" ht="12.75">
      <c r="A69" s="90" t="s">
        <v>151</v>
      </c>
      <c r="B69" s="86">
        <f>SUM(B67-B68)</f>
        <v>69582</v>
      </c>
      <c r="C69" s="86">
        <f>SUM(C67-C68)</f>
        <v>2597</v>
      </c>
      <c r="D69" s="87">
        <f t="shared" si="2"/>
        <v>0.03732287085740565</v>
      </c>
      <c r="E69" s="86">
        <f>SUM(E67-E68)</f>
        <v>2597</v>
      </c>
    </row>
    <row r="70" spans="1:5" ht="12.75">
      <c r="A70" s="90" t="s">
        <v>152</v>
      </c>
      <c r="B70" s="86">
        <v>43687</v>
      </c>
      <c r="C70" s="86">
        <v>2527</v>
      </c>
      <c r="D70" s="87">
        <f t="shared" si="2"/>
        <v>0.05784329434385515</v>
      </c>
      <c r="E70" s="86">
        <v>2527</v>
      </c>
    </row>
    <row r="71" spans="1:5" ht="12.75">
      <c r="A71" s="96" t="s">
        <v>153</v>
      </c>
      <c r="B71" s="86">
        <v>6888</v>
      </c>
      <c r="C71" s="86">
        <v>674</v>
      </c>
      <c r="D71" s="87">
        <f t="shared" si="2"/>
        <v>0.0978513356562137</v>
      </c>
      <c r="E71" s="86">
        <v>674</v>
      </c>
    </row>
    <row r="72" spans="1:5" ht="12.75">
      <c r="A72" s="90" t="s">
        <v>154</v>
      </c>
      <c r="B72" s="86">
        <f>SUM(B70-B71)</f>
        <v>36799</v>
      </c>
      <c r="C72" s="86">
        <f>SUM(C70-C71)</f>
        <v>1853</v>
      </c>
      <c r="D72" s="87">
        <f t="shared" si="2"/>
        <v>0.05035462920188048</v>
      </c>
      <c r="E72" s="86">
        <f>SUM(E70-E71)</f>
        <v>1853</v>
      </c>
    </row>
    <row r="73" spans="1:5" ht="12.75">
      <c r="A73" s="90" t="s">
        <v>155</v>
      </c>
      <c r="B73" s="86">
        <v>4524</v>
      </c>
      <c r="C73" s="86">
        <v>0</v>
      </c>
      <c r="D73" s="87">
        <f t="shared" si="2"/>
        <v>0</v>
      </c>
      <c r="E73" s="86">
        <v>0</v>
      </c>
    </row>
    <row r="74" spans="1:5" ht="12.75">
      <c r="A74" s="90" t="s">
        <v>156</v>
      </c>
      <c r="B74" s="86">
        <v>5083</v>
      </c>
      <c r="C74" s="86">
        <v>14</v>
      </c>
      <c r="D74" s="87">
        <f t="shared" si="2"/>
        <v>0.0027542789691127286</v>
      </c>
      <c r="E74" s="86">
        <v>14</v>
      </c>
    </row>
    <row r="75" spans="1:5" ht="25.5">
      <c r="A75" s="89" t="s">
        <v>157</v>
      </c>
      <c r="B75" s="83">
        <f>SUM(B8-B29)</f>
        <v>-67862</v>
      </c>
      <c r="C75" s="83">
        <f>SUM(C8-C29)</f>
        <v>24345</v>
      </c>
      <c r="D75" s="84">
        <f t="shared" si="2"/>
        <v>-0.35874274262473843</v>
      </c>
      <c r="E75" s="83">
        <f>SUM(E8-E29)</f>
        <v>24345</v>
      </c>
    </row>
    <row r="76" spans="1:5" ht="12.75">
      <c r="A76" s="76" t="s">
        <v>45</v>
      </c>
      <c r="B76" s="75"/>
      <c r="C76" s="75"/>
      <c r="D76" s="75"/>
      <c r="E76" s="75"/>
    </row>
    <row r="77" spans="1:5" ht="12.75">
      <c r="A77" s="75"/>
      <c r="B77" s="75"/>
      <c r="C77" s="75"/>
      <c r="D77" s="75"/>
      <c r="E77" s="75"/>
    </row>
    <row r="78" spans="1:5" ht="12.75">
      <c r="A78" s="75"/>
      <c r="B78" s="75"/>
      <c r="C78" s="75"/>
      <c r="D78" s="75"/>
      <c r="E78" s="75"/>
    </row>
    <row r="79" spans="1:5" ht="12.75">
      <c r="A79" s="75"/>
      <c r="B79" s="75"/>
      <c r="C79" s="75"/>
      <c r="D79" s="75"/>
      <c r="E79" s="75"/>
    </row>
    <row r="80" spans="1:5" ht="12.75">
      <c r="A80" s="75"/>
      <c r="B80" s="75"/>
      <c r="C80" s="75"/>
      <c r="D80" s="75"/>
      <c r="E80" s="75"/>
    </row>
    <row r="81" spans="1:5" ht="12.75">
      <c r="A81" s="75"/>
      <c r="B81" s="75"/>
      <c r="C81" s="75"/>
      <c r="D81" s="75"/>
      <c r="E81" s="75"/>
    </row>
    <row r="82" spans="1:5" ht="12.75">
      <c r="A82" s="75"/>
      <c r="B82" s="75"/>
      <c r="C82" s="75"/>
      <c r="D82" s="75"/>
      <c r="E82" s="75"/>
    </row>
    <row r="83" spans="1:5" ht="12.75">
      <c r="A83" s="75"/>
      <c r="B83" s="75"/>
      <c r="C83" s="75"/>
      <c r="D83" s="75"/>
      <c r="E83" s="75"/>
    </row>
    <row r="84" spans="1:5" ht="12.75">
      <c r="A84" s="75"/>
      <c r="B84" s="75"/>
      <c r="C84" s="75"/>
      <c r="D84" s="75"/>
      <c r="E84" s="75"/>
    </row>
    <row r="85" spans="1:5" ht="12.75">
      <c r="A85" s="97" t="s">
        <v>158</v>
      </c>
      <c r="B85" s="76"/>
      <c r="C85" s="97" t="s">
        <v>47</v>
      </c>
      <c r="D85" s="76"/>
      <c r="E85" s="76"/>
    </row>
    <row r="86" spans="1:5" ht="15">
      <c r="A86" s="98"/>
      <c r="B86" s="75"/>
      <c r="C86" s="75"/>
      <c r="D86" s="75"/>
      <c r="E86" s="75"/>
    </row>
    <row r="87" spans="1:5" ht="12.75">
      <c r="A87" s="97" t="s">
        <v>159</v>
      </c>
      <c r="B87" s="76"/>
      <c r="C87" s="97" t="s">
        <v>49</v>
      </c>
      <c r="D87" s="76"/>
      <c r="E87" s="76"/>
    </row>
    <row r="88" spans="1:5" ht="12.75">
      <c r="A88" s="75"/>
      <c r="B88" s="75"/>
      <c r="C88" s="75"/>
      <c r="D88" s="75"/>
      <c r="E88" s="75"/>
    </row>
    <row r="89" spans="1:5" ht="12.75">
      <c r="A89" s="75"/>
      <c r="B89" s="75"/>
      <c r="C89" s="75"/>
      <c r="D89" s="75"/>
      <c r="E89" s="75"/>
    </row>
    <row r="90" spans="1:5" ht="12.75">
      <c r="A90" s="75"/>
      <c r="B90" s="75"/>
      <c r="C90" s="75"/>
      <c r="D90" s="75"/>
      <c r="E90" s="75"/>
    </row>
    <row r="91" spans="1:5" ht="12.75">
      <c r="A91" s="75"/>
      <c r="B91" s="75"/>
      <c r="C91" s="75"/>
      <c r="D91" s="75"/>
      <c r="E91" s="75"/>
    </row>
    <row r="92" spans="1:5" ht="12.75">
      <c r="A92" s="75"/>
      <c r="B92" s="75"/>
      <c r="C92" s="75"/>
      <c r="D92" s="75"/>
      <c r="E92" s="75"/>
    </row>
    <row r="93" spans="1:5" ht="12.75">
      <c r="A93" s="97" t="s">
        <v>50</v>
      </c>
      <c r="B93" s="75"/>
      <c r="C93" s="75"/>
      <c r="D93" s="75"/>
      <c r="E93" s="75"/>
    </row>
    <row r="94" spans="1:5" ht="12.75">
      <c r="A94" s="97" t="s">
        <v>51</v>
      </c>
      <c r="B94" s="75"/>
      <c r="C94" s="75"/>
      <c r="D94" s="75"/>
      <c r="E94" s="75"/>
    </row>
    <row r="95" spans="1:5" ht="12.75">
      <c r="A95" s="75"/>
      <c r="B95" s="75"/>
      <c r="C95" s="75"/>
      <c r="D95" s="75"/>
      <c r="E95" s="75"/>
    </row>
    <row r="96" spans="1:5" ht="12.75">
      <c r="A96" s="75"/>
      <c r="B96" s="75"/>
      <c r="C96" s="75"/>
      <c r="D96" s="75"/>
      <c r="E96" s="75"/>
    </row>
    <row r="97" spans="1:5" ht="12.75">
      <c r="A97" s="75"/>
      <c r="B97" s="75"/>
      <c r="C97" s="75"/>
      <c r="D97" s="75"/>
      <c r="E97" s="75"/>
    </row>
    <row r="98" spans="1:5" ht="12.75">
      <c r="A98" s="75"/>
      <c r="B98" s="75"/>
      <c r="C98" s="75"/>
      <c r="D98" s="75"/>
      <c r="E98" s="75"/>
    </row>
    <row r="99" spans="1:5" ht="12.75">
      <c r="A99" s="75"/>
      <c r="B99" s="75"/>
      <c r="C99" s="75"/>
      <c r="D99" s="75"/>
      <c r="E99" s="75"/>
    </row>
    <row r="100" spans="1:5" ht="12.75">
      <c r="A100" s="75"/>
      <c r="B100" s="75"/>
      <c r="C100" s="75"/>
      <c r="D100" s="75"/>
      <c r="E100" s="75"/>
    </row>
    <row r="101" spans="1:5" ht="12.75">
      <c r="A101" s="75"/>
      <c r="B101" s="75"/>
      <c r="C101" s="75"/>
      <c r="D101" s="75"/>
      <c r="E101" s="75"/>
    </row>
    <row r="102" spans="1:5" ht="12.75">
      <c r="A102" s="75"/>
      <c r="B102" s="75"/>
      <c r="C102" s="75"/>
      <c r="D102" s="75"/>
      <c r="E102" s="75"/>
    </row>
    <row r="103" spans="1:5" ht="12.75">
      <c r="A103" s="75"/>
      <c r="B103" s="75"/>
      <c r="C103" s="75"/>
      <c r="D103" s="75"/>
      <c r="E103" s="75"/>
    </row>
    <row r="104" spans="1:5" ht="12.75">
      <c r="A104" s="75"/>
      <c r="B104" s="75"/>
      <c r="C104" s="75"/>
      <c r="D104" s="75"/>
      <c r="E104" s="75"/>
    </row>
    <row r="105" spans="1:5" ht="12.75">
      <c r="A105" s="75"/>
      <c r="B105" s="75"/>
      <c r="C105" s="75"/>
      <c r="D105" s="75"/>
      <c r="E105" s="75"/>
    </row>
    <row r="106" spans="1:5" ht="12.75">
      <c r="A106" s="75"/>
      <c r="B106" s="75"/>
      <c r="C106" s="75"/>
      <c r="D106" s="75"/>
      <c r="E106" s="75"/>
    </row>
    <row r="107" spans="1:5" ht="12.75">
      <c r="A107" s="75"/>
      <c r="B107" s="75"/>
      <c r="C107" s="75"/>
      <c r="D107" s="75"/>
      <c r="E107" s="75"/>
    </row>
    <row r="108" spans="1:5" ht="12.75">
      <c r="A108" s="75"/>
      <c r="B108" s="75"/>
      <c r="C108" s="75"/>
      <c r="D108" s="75"/>
      <c r="E108" s="75"/>
    </row>
    <row r="109" spans="1:5" ht="12.75">
      <c r="A109" s="75"/>
      <c r="B109" s="75"/>
      <c r="C109" s="75"/>
      <c r="D109" s="75"/>
      <c r="E109" s="75"/>
    </row>
    <row r="110" spans="1:5" ht="12.75">
      <c r="A110" s="75"/>
      <c r="B110" s="75"/>
      <c r="C110" s="75"/>
      <c r="D110" s="75"/>
      <c r="E110" s="75"/>
    </row>
    <row r="111" spans="1:5" ht="12.75">
      <c r="A111" s="75"/>
      <c r="B111" s="75"/>
      <c r="C111" s="75"/>
      <c r="D111" s="75"/>
      <c r="E111" s="75"/>
    </row>
    <row r="112" spans="1:5" ht="12.75">
      <c r="A112" s="75"/>
      <c r="B112" s="75"/>
      <c r="C112" s="75"/>
      <c r="D112" s="75"/>
      <c r="E112" s="75"/>
    </row>
    <row r="113" spans="1:5" ht="12.75">
      <c r="A113" s="75"/>
      <c r="B113" s="75"/>
      <c r="C113" s="75"/>
      <c r="D113" s="75"/>
      <c r="E113" s="75"/>
    </row>
    <row r="114" spans="1:5" ht="12.75">
      <c r="A114" s="75"/>
      <c r="B114" s="75"/>
      <c r="C114" s="75"/>
      <c r="D114" s="75"/>
      <c r="E114" s="75"/>
    </row>
    <row r="115" spans="1:5" ht="12.75">
      <c r="A115" s="75"/>
      <c r="B115" s="75"/>
      <c r="C115" s="75"/>
      <c r="D115" s="75"/>
      <c r="E115" s="75"/>
    </row>
  </sheetData>
  <printOptions/>
  <pageMargins left="0.5" right="0.53" top="0.7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08"/>
  <sheetViews>
    <sheetView workbookViewId="0" topLeftCell="A1">
      <selection activeCell="A1" sqref="A1"/>
    </sheetView>
  </sheetViews>
  <sheetFormatPr defaultColWidth="9.33203125" defaultRowHeight="11.25"/>
  <cols>
    <col min="1" max="1" width="32" style="99" customWidth="1"/>
    <col min="2" max="2" width="12.66015625" style="99" customWidth="1"/>
    <col min="3" max="3" width="11" style="99" customWidth="1"/>
    <col min="4" max="4" width="11.33203125" style="99" customWidth="1"/>
    <col min="5" max="6" width="10.66015625" style="99" customWidth="1"/>
    <col min="7" max="7" width="11.5" style="99" customWidth="1"/>
    <col min="8" max="16384" width="10.66015625" style="99" customWidth="1"/>
  </cols>
  <sheetData>
    <row r="1" ht="12">
      <c r="G1" s="100"/>
    </row>
    <row r="2" spans="1:38" ht="14.25">
      <c r="A2" s="100"/>
      <c r="B2" s="100"/>
      <c r="C2" s="100"/>
      <c r="D2" s="101"/>
      <c r="E2" s="102"/>
      <c r="F2" s="100"/>
      <c r="G2" s="103" t="s">
        <v>160</v>
      </c>
      <c r="H2" s="102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</row>
    <row r="3" spans="1:38" ht="15.75">
      <c r="A3" s="104" t="s">
        <v>161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</row>
    <row r="4" spans="1:38" ht="15.75">
      <c r="A4" s="104" t="s">
        <v>162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</row>
    <row r="5" spans="1:38" ht="18">
      <c r="A5" s="105"/>
      <c r="B5" s="100"/>
      <c r="C5" s="100"/>
      <c r="D5" s="101"/>
      <c r="E5" s="106"/>
      <c r="F5" s="107"/>
      <c r="G5" s="108" t="s">
        <v>163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</row>
    <row r="6" spans="1:38" ht="45">
      <c r="A6" s="109" t="s">
        <v>164</v>
      </c>
      <c r="B6" s="109" t="s">
        <v>165</v>
      </c>
      <c r="C6" s="109" t="s">
        <v>166</v>
      </c>
      <c r="D6" s="109" t="s">
        <v>167</v>
      </c>
      <c r="E6" s="109" t="s">
        <v>168</v>
      </c>
      <c r="F6" s="109" t="s">
        <v>169</v>
      </c>
      <c r="G6" s="109" t="s">
        <v>170</v>
      </c>
      <c r="H6" s="109" t="s">
        <v>171</v>
      </c>
      <c r="I6" s="110"/>
      <c r="J6" s="110"/>
      <c r="K6" s="110"/>
      <c r="L6" s="110"/>
      <c r="M6" s="110"/>
      <c r="N6" s="11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</row>
    <row r="7" spans="1:38" ht="10.5" customHeight="1">
      <c r="A7" s="111">
        <v>1</v>
      </c>
      <c r="B7" s="112">
        <v>2</v>
      </c>
      <c r="C7" s="113">
        <v>3</v>
      </c>
      <c r="D7" s="113">
        <v>4</v>
      </c>
      <c r="E7" s="113">
        <v>5</v>
      </c>
      <c r="F7" s="112">
        <v>6</v>
      </c>
      <c r="G7" s="111">
        <v>7</v>
      </c>
      <c r="H7" s="112">
        <v>8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</row>
    <row r="8" spans="1:38" s="119" customFormat="1" ht="12.75">
      <c r="A8" s="114" t="s">
        <v>172</v>
      </c>
      <c r="B8" s="115">
        <f>SUM(B9+B17+B31)</f>
        <v>647368</v>
      </c>
      <c r="C8" s="116">
        <v>1</v>
      </c>
      <c r="D8" s="115">
        <f>SUM(D9+D17+D31)</f>
        <v>59316</v>
      </c>
      <c r="E8" s="117">
        <f aca="true" t="shared" si="0" ref="E8:E15">SUM(D8/B8)</f>
        <v>0.09162640105782183</v>
      </c>
      <c r="F8" s="115">
        <f>SUM(F9+F17+F31)</f>
        <v>51596</v>
      </c>
      <c r="G8" s="115">
        <f>SUM(G9+G17+G31)</f>
        <v>59316</v>
      </c>
      <c r="H8" s="116">
        <f aca="true" t="shared" si="1" ref="H8:H15">SUM(G8/F8)</f>
        <v>1.1496240018606094</v>
      </c>
      <c r="I8" s="100"/>
      <c r="J8" s="100"/>
      <c r="K8" s="100"/>
      <c r="L8" s="100"/>
      <c r="M8" s="100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</row>
    <row r="9" spans="1:38" s="119" customFormat="1" ht="12.75">
      <c r="A9" s="114" t="s">
        <v>173</v>
      </c>
      <c r="B9" s="115">
        <f>SUM(B10+B12)</f>
        <v>496805</v>
      </c>
      <c r="C9" s="116">
        <v>1</v>
      </c>
      <c r="D9" s="115">
        <f>SUM(D10+D12+D16)</f>
        <v>51438</v>
      </c>
      <c r="E9" s="120">
        <f t="shared" si="0"/>
        <v>0.10353760529785329</v>
      </c>
      <c r="F9" s="115">
        <f>SUM(F10+F12)</f>
        <v>41008</v>
      </c>
      <c r="G9" s="115">
        <f>SUM(G10+G12+G16)</f>
        <v>51438</v>
      </c>
      <c r="H9" s="116">
        <f t="shared" si="1"/>
        <v>1.2543406164650799</v>
      </c>
      <c r="I9" s="100"/>
      <c r="J9" s="100"/>
      <c r="K9" s="100"/>
      <c r="L9" s="100"/>
      <c r="M9" s="100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</row>
    <row r="10" spans="1:38" s="122" customFormat="1" ht="12.75">
      <c r="A10" s="114" t="s">
        <v>174</v>
      </c>
      <c r="B10" s="115">
        <f>SUM(B11)</f>
        <v>62037</v>
      </c>
      <c r="C10" s="116">
        <f>SUM(C11)</f>
        <v>1</v>
      </c>
      <c r="D10" s="115">
        <f>SUM(D11)</f>
        <v>8684</v>
      </c>
      <c r="E10" s="120">
        <f t="shared" si="0"/>
        <v>0.13998097909312185</v>
      </c>
      <c r="F10" s="115">
        <f>SUM(F11)</f>
        <v>4984</v>
      </c>
      <c r="G10" s="115">
        <f>SUM(G11)</f>
        <v>8684</v>
      </c>
      <c r="H10" s="116">
        <f t="shared" si="1"/>
        <v>1.7423756019261638</v>
      </c>
      <c r="I10" s="100"/>
      <c r="J10" s="100"/>
      <c r="K10" s="100"/>
      <c r="L10" s="100"/>
      <c r="M10" s="100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</row>
    <row r="11" spans="1:38" s="122" customFormat="1" ht="12">
      <c r="A11" s="123" t="s">
        <v>175</v>
      </c>
      <c r="B11" s="124">
        <v>62037</v>
      </c>
      <c r="C11" s="125">
        <v>1</v>
      </c>
      <c r="D11" s="124">
        <v>8684</v>
      </c>
      <c r="E11" s="126">
        <f t="shared" si="0"/>
        <v>0.13998097909312185</v>
      </c>
      <c r="F11" s="124">
        <v>4984</v>
      </c>
      <c r="G11" s="124">
        <v>8684</v>
      </c>
      <c r="H11" s="125">
        <f t="shared" si="1"/>
        <v>1.7423756019261638</v>
      </c>
      <c r="I11" s="100"/>
      <c r="J11" s="100"/>
      <c r="K11" s="100"/>
      <c r="L11" s="100"/>
      <c r="M11" s="100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</row>
    <row r="12" spans="1:38" s="122" customFormat="1" ht="12.75">
      <c r="A12" s="114" t="s">
        <v>176</v>
      </c>
      <c r="B12" s="115">
        <f>SUM(B13+B14+B15+B16)</f>
        <v>434768</v>
      </c>
      <c r="C12" s="116">
        <v>1</v>
      </c>
      <c r="D12" s="115">
        <f>SUM(D13+D14+D15)</f>
        <v>40083</v>
      </c>
      <c r="E12" s="120">
        <f t="shared" si="0"/>
        <v>0.09219399771832333</v>
      </c>
      <c r="F12" s="115">
        <f>SUM(F13+F14+F15+F16)</f>
        <v>36024</v>
      </c>
      <c r="G12" s="115">
        <f>SUM(G13+G14+G15)</f>
        <v>40083</v>
      </c>
      <c r="H12" s="116">
        <f t="shared" si="1"/>
        <v>1.1126748834110594</v>
      </c>
      <c r="I12" s="100"/>
      <c r="J12" s="100"/>
      <c r="K12" s="100"/>
      <c r="L12" s="100"/>
      <c r="M12" s="100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</row>
    <row r="13" spans="1:38" s="122" customFormat="1" ht="12">
      <c r="A13" s="123" t="s">
        <v>177</v>
      </c>
      <c r="B13" s="124">
        <v>318473</v>
      </c>
      <c r="C13" s="125">
        <v>1</v>
      </c>
      <c r="D13" s="124">
        <v>27598</v>
      </c>
      <c r="E13" s="126">
        <f t="shared" si="0"/>
        <v>0.08665726764906287</v>
      </c>
      <c r="F13" s="124">
        <v>25782</v>
      </c>
      <c r="G13" s="124">
        <v>27598</v>
      </c>
      <c r="H13" s="125">
        <f t="shared" si="1"/>
        <v>1.0704367388100224</v>
      </c>
      <c r="I13" s="100"/>
      <c r="J13" s="100"/>
      <c r="K13" s="100"/>
      <c r="L13" s="100"/>
      <c r="M13" s="100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</row>
    <row r="14" spans="1:38" s="122" customFormat="1" ht="12">
      <c r="A14" s="123" t="s">
        <v>178</v>
      </c>
      <c r="B14" s="124">
        <v>99050</v>
      </c>
      <c r="C14" s="125">
        <v>1</v>
      </c>
      <c r="D14" s="127">
        <v>10968</v>
      </c>
      <c r="E14" s="126">
        <f t="shared" si="0"/>
        <v>0.11073195355880869</v>
      </c>
      <c r="F14" s="124">
        <v>8724</v>
      </c>
      <c r="G14" s="127">
        <v>10968</v>
      </c>
      <c r="H14" s="125">
        <f t="shared" si="1"/>
        <v>1.2572214580467675</v>
      </c>
      <c r="I14" s="100"/>
      <c r="J14" s="100"/>
      <c r="K14" s="100"/>
      <c r="L14" s="100"/>
      <c r="M14" s="100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</row>
    <row r="15" spans="1:38" s="122" customFormat="1" ht="12">
      <c r="A15" s="128" t="s">
        <v>179</v>
      </c>
      <c r="B15" s="124">
        <v>17245</v>
      </c>
      <c r="C15" s="125">
        <v>1</v>
      </c>
      <c r="D15" s="127">
        <v>1517</v>
      </c>
      <c r="E15" s="126">
        <f t="shared" si="0"/>
        <v>0.08796752681936794</v>
      </c>
      <c r="F15" s="124">
        <v>1518</v>
      </c>
      <c r="G15" s="127">
        <v>1517</v>
      </c>
      <c r="H15" s="125">
        <f t="shared" si="1"/>
        <v>0.9993412384716732</v>
      </c>
      <c r="I15" s="100"/>
      <c r="J15" s="100"/>
      <c r="K15" s="100"/>
      <c r="L15" s="100"/>
      <c r="M15" s="100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</row>
    <row r="16" spans="1:38" s="122" customFormat="1" ht="12.75">
      <c r="A16" s="129" t="s">
        <v>180</v>
      </c>
      <c r="B16" s="124"/>
      <c r="C16" s="125"/>
      <c r="D16" s="130">
        <v>2671</v>
      </c>
      <c r="E16" s="120"/>
      <c r="F16" s="124"/>
      <c r="G16" s="130">
        <v>2671</v>
      </c>
      <c r="H16" s="125"/>
      <c r="I16" s="100"/>
      <c r="J16" s="100"/>
      <c r="K16" s="100"/>
      <c r="L16" s="100"/>
      <c r="M16" s="100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</row>
    <row r="17" spans="1:38" s="122" customFormat="1" ht="12.75">
      <c r="A17" s="114" t="s">
        <v>181</v>
      </c>
      <c r="B17" s="115">
        <f>SUM(B18+B19+B20+B21+B22+B23+B24+B25+B27+B28)</f>
        <v>82711</v>
      </c>
      <c r="C17" s="116">
        <v>1</v>
      </c>
      <c r="D17" s="115">
        <f>SUM(D18+D19+D20+D21+D22+D23+D24+D25+D27+D28)</f>
        <v>3041</v>
      </c>
      <c r="E17" s="120">
        <f aca="true" t="shared" si="2" ref="E17:E32">SUM(D17/B17)</f>
        <v>0.0367665727654121</v>
      </c>
      <c r="F17" s="115">
        <f>SUM(F18+F19+F20+F21+F22+F23+F24+F25+F27+F28)</f>
        <v>5894</v>
      </c>
      <c r="G17" s="115">
        <f>SUM(G18+G19+G20+G21+G22+G23+G24+G25+G27+G28)</f>
        <v>3041</v>
      </c>
      <c r="H17" s="116">
        <f>SUM(G17/F17)</f>
        <v>0.5159484221241941</v>
      </c>
      <c r="I17" s="100"/>
      <c r="J17" s="100"/>
      <c r="K17" s="100"/>
      <c r="L17" s="100"/>
      <c r="M17" s="100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</row>
    <row r="18" spans="1:38" s="122" customFormat="1" ht="12">
      <c r="A18" s="123" t="s">
        <v>182</v>
      </c>
      <c r="B18" s="124">
        <v>2901</v>
      </c>
      <c r="C18" s="125">
        <v>1</v>
      </c>
      <c r="D18" s="127"/>
      <c r="E18" s="126">
        <f t="shared" si="2"/>
        <v>0</v>
      </c>
      <c r="F18" s="124"/>
      <c r="G18" s="127"/>
      <c r="H18" s="125"/>
      <c r="I18" s="100"/>
      <c r="J18" s="100"/>
      <c r="K18" s="100"/>
      <c r="L18" s="100"/>
      <c r="M18" s="100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</row>
    <row r="19" spans="1:38" s="122" customFormat="1" ht="24" customHeight="1">
      <c r="A19" s="131" t="s">
        <v>183</v>
      </c>
      <c r="B19" s="124">
        <v>2400</v>
      </c>
      <c r="C19" s="125">
        <v>1</v>
      </c>
      <c r="D19" s="127">
        <v>116</v>
      </c>
      <c r="E19" s="126">
        <f t="shared" si="2"/>
        <v>0.04833333333333333</v>
      </c>
      <c r="F19" s="124">
        <v>200</v>
      </c>
      <c r="G19" s="127">
        <v>116</v>
      </c>
      <c r="H19" s="125">
        <f aca="true" t="shared" si="3" ref="H19:H25">SUM(G19/F19)</f>
        <v>0.58</v>
      </c>
      <c r="I19" s="100"/>
      <c r="J19" s="100"/>
      <c r="K19" s="100"/>
      <c r="L19" s="100"/>
      <c r="M19" s="100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</row>
    <row r="20" spans="1:38" s="122" customFormat="1" ht="12">
      <c r="A20" s="123" t="s">
        <v>184</v>
      </c>
      <c r="B20" s="124">
        <v>7820</v>
      </c>
      <c r="C20" s="125">
        <v>1</v>
      </c>
      <c r="D20" s="127">
        <v>387</v>
      </c>
      <c r="E20" s="126">
        <f t="shared" si="2"/>
        <v>0.04948849104859335</v>
      </c>
      <c r="F20" s="124">
        <v>279</v>
      </c>
      <c r="G20" s="127">
        <v>387</v>
      </c>
      <c r="H20" s="125">
        <f t="shared" si="3"/>
        <v>1.3870967741935485</v>
      </c>
      <c r="I20" s="100"/>
      <c r="J20" s="100"/>
      <c r="K20" s="100"/>
      <c r="L20" s="100"/>
      <c r="M20" s="100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</row>
    <row r="21" spans="1:38" s="122" customFormat="1" ht="22.5">
      <c r="A21" s="131" t="s">
        <v>185</v>
      </c>
      <c r="B21" s="124">
        <v>8500</v>
      </c>
      <c r="C21" s="125">
        <v>1</v>
      </c>
      <c r="D21" s="127">
        <v>711</v>
      </c>
      <c r="E21" s="126">
        <f t="shared" si="2"/>
        <v>0.08364705882352941</v>
      </c>
      <c r="F21" s="124">
        <v>478</v>
      </c>
      <c r="G21" s="127">
        <v>711</v>
      </c>
      <c r="H21" s="125">
        <f t="shared" si="3"/>
        <v>1.4874476987447698</v>
      </c>
      <c r="I21" s="100"/>
      <c r="J21" s="100"/>
      <c r="K21" s="100"/>
      <c r="L21" s="100"/>
      <c r="M21" s="100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</row>
    <row r="22" spans="1:38" s="122" customFormat="1" ht="33.75">
      <c r="A22" s="131" t="s">
        <v>186</v>
      </c>
      <c r="B22" s="124">
        <v>1280</v>
      </c>
      <c r="C22" s="125">
        <v>1</v>
      </c>
      <c r="D22" s="127">
        <v>97</v>
      </c>
      <c r="E22" s="126">
        <f t="shared" si="2"/>
        <v>0.07578125</v>
      </c>
      <c r="F22" s="124">
        <v>90</v>
      </c>
      <c r="G22" s="127">
        <v>97</v>
      </c>
      <c r="H22" s="125">
        <f t="shared" si="3"/>
        <v>1.0777777777777777</v>
      </c>
      <c r="I22" s="100"/>
      <c r="J22" s="100"/>
      <c r="K22" s="100"/>
      <c r="L22" s="100"/>
      <c r="M22" s="100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</row>
    <row r="23" spans="1:38" s="122" customFormat="1" ht="22.5">
      <c r="A23" s="131" t="s">
        <v>187</v>
      </c>
      <c r="B23" s="124">
        <v>100</v>
      </c>
      <c r="C23" s="125">
        <v>1</v>
      </c>
      <c r="D23" s="127">
        <v>6</v>
      </c>
      <c r="E23" s="126">
        <f t="shared" si="2"/>
        <v>0.06</v>
      </c>
      <c r="F23" s="124">
        <v>8</v>
      </c>
      <c r="G23" s="127">
        <v>6</v>
      </c>
      <c r="H23" s="125">
        <f t="shared" si="3"/>
        <v>0.75</v>
      </c>
      <c r="I23" s="100"/>
      <c r="J23" s="100"/>
      <c r="K23" s="100"/>
      <c r="L23" s="100"/>
      <c r="M23" s="100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</row>
    <row r="24" spans="1:38" s="122" customFormat="1" ht="12">
      <c r="A24" s="123" t="s">
        <v>188</v>
      </c>
      <c r="B24" s="124">
        <v>5900</v>
      </c>
      <c r="C24" s="125">
        <v>1</v>
      </c>
      <c r="D24" s="127">
        <v>392</v>
      </c>
      <c r="E24" s="126">
        <f t="shared" si="2"/>
        <v>0.06644067796610169</v>
      </c>
      <c r="F24" s="124">
        <v>492</v>
      </c>
      <c r="G24" s="127">
        <v>392</v>
      </c>
      <c r="H24" s="125">
        <f t="shared" si="3"/>
        <v>0.7967479674796748</v>
      </c>
      <c r="I24" s="100"/>
      <c r="J24" s="100"/>
      <c r="K24" s="100"/>
      <c r="L24" s="100"/>
      <c r="M24" s="100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</row>
    <row r="25" spans="1:38" s="122" customFormat="1" ht="12">
      <c r="A25" s="123" t="s">
        <v>189</v>
      </c>
      <c r="B25" s="124">
        <v>2850</v>
      </c>
      <c r="C25" s="125">
        <v>1</v>
      </c>
      <c r="D25" s="127">
        <v>550</v>
      </c>
      <c r="E25" s="126">
        <f t="shared" si="2"/>
        <v>0.19298245614035087</v>
      </c>
      <c r="F25" s="124">
        <v>238</v>
      </c>
      <c r="G25" s="127">
        <v>550</v>
      </c>
      <c r="H25" s="125">
        <f t="shared" si="3"/>
        <v>2.310924369747899</v>
      </c>
      <c r="I25" s="100"/>
      <c r="J25" s="100"/>
      <c r="K25" s="100"/>
      <c r="L25" s="100"/>
      <c r="M25" s="10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</row>
    <row r="26" spans="1:38" s="122" customFormat="1" ht="33.75">
      <c r="A26" s="132" t="s">
        <v>190</v>
      </c>
      <c r="B26" s="133">
        <v>1300</v>
      </c>
      <c r="C26" s="134">
        <v>1</v>
      </c>
      <c r="D26" s="133"/>
      <c r="E26" s="135">
        <f t="shared" si="2"/>
        <v>0</v>
      </c>
      <c r="F26" s="133">
        <v>0</v>
      </c>
      <c r="G26" s="133"/>
      <c r="H26" s="134">
        <v>0</v>
      </c>
      <c r="I26" s="100"/>
      <c r="J26" s="100"/>
      <c r="K26" s="100"/>
      <c r="L26" s="100"/>
      <c r="M26" s="100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</row>
    <row r="27" spans="1:38" s="122" customFormat="1" ht="22.5">
      <c r="A27" s="136" t="s">
        <v>191</v>
      </c>
      <c r="B27" s="124">
        <v>49290</v>
      </c>
      <c r="C27" s="125">
        <v>0.999</v>
      </c>
      <c r="D27" s="127"/>
      <c r="E27" s="126">
        <f t="shared" si="2"/>
        <v>0</v>
      </c>
      <c r="F27" s="124">
        <v>3419</v>
      </c>
      <c r="G27" s="127"/>
      <c r="H27" s="125">
        <f>SUM(G27/F27)</f>
        <v>0</v>
      </c>
      <c r="I27" s="100"/>
      <c r="J27" s="100"/>
      <c r="K27" s="100"/>
      <c r="L27" s="100"/>
      <c r="M27" s="100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1:38" s="122" customFormat="1" ht="22.5">
      <c r="A28" s="137" t="s">
        <v>192</v>
      </c>
      <c r="B28" s="124">
        <f>SUM(B29+B30)</f>
        <v>1670</v>
      </c>
      <c r="C28" s="125">
        <v>1.024</v>
      </c>
      <c r="D28" s="124">
        <f>SUM(D29+D30)</f>
        <v>782</v>
      </c>
      <c r="E28" s="126">
        <f t="shared" si="2"/>
        <v>0.4682634730538922</v>
      </c>
      <c r="F28" s="124">
        <f>SUM(F29+F30)</f>
        <v>690</v>
      </c>
      <c r="G28" s="124">
        <f>SUM(G29+G30)</f>
        <v>782</v>
      </c>
      <c r="H28" s="125">
        <f>SUM(G28/F28)</f>
        <v>1.1333333333333333</v>
      </c>
      <c r="I28" s="100"/>
      <c r="J28" s="100"/>
      <c r="K28" s="100"/>
      <c r="L28" s="100"/>
      <c r="M28" s="100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</row>
    <row r="29" spans="1:38" s="122" customFormat="1" ht="22.5">
      <c r="A29" s="132" t="s">
        <v>193</v>
      </c>
      <c r="B29" s="133">
        <v>1370</v>
      </c>
      <c r="C29" s="134">
        <v>1.029</v>
      </c>
      <c r="D29" s="133">
        <v>738</v>
      </c>
      <c r="E29" s="135">
        <f t="shared" si="2"/>
        <v>0.5386861313868613</v>
      </c>
      <c r="F29" s="133">
        <v>690</v>
      </c>
      <c r="G29" s="133">
        <v>738</v>
      </c>
      <c r="H29" s="134">
        <f>SUM(G29/F29)</f>
        <v>1.0695652173913044</v>
      </c>
      <c r="I29" s="100"/>
      <c r="J29" s="100"/>
      <c r="K29" s="100"/>
      <c r="L29" s="100"/>
      <c r="M29" s="100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</row>
    <row r="30" spans="1:38" s="122" customFormat="1" ht="33.75">
      <c r="A30" s="132" t="s">
        <v>194</v>
      </c>
      <c r="B30" s="133">
        <v>300</v>
      </c>
      <c r="C30" s="134">
        <v>1</v>
      </c>
      <c r="D30" s="133">
        <v>44</v>
      </c>
      <c r="E30" s="135">
        <f t="shared" si="2"/>
        <v>0.14666666666666667</v>
      </c>
      <c r="F30" s="133">
        <v>0</v>
      </c>
      <c r="G30" s="133">
        <v>44</v>
      </c>
      <c r="H30" s="134">
        <v>0</v>
      </c>
      <c r="I30" s="100"/>
      <c r="J30" s="100"/>
      <c r="K30" s="100"/>
      <c r="L30" s="100"/>
      <c r="M30" s="100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</row>
    <row r="31" spans="1:38" s="122" customFormat="1" ht="12.75">
      <c r="A31" s="138" t="s">
        <v>195</v>
      </c>
      <c r="B31" s="115">
        <f>SUM(B32)</f>
        <v>67852</v>
      </c>
      <c r="C31" s="116">
        <f>SUM(C32)</f>
        <v>1</v>
      </c>
      <c r="D31" s="115">
        <f>SUM(D32)</f>
        <v>4837</v>
      </c>
      <c r="E31" s="120">
        <f t="shared" si="2"/>
        <v>0.0712875081058775</v>
      </c>
      <c r="F31" s="115">
        <f>SUM(F32)</f>
        <v>4694</v>
      </c>
      <c r="G31" s="115">
        <f>SUM(G32)</f>
        <v>4837</v>
      </c>
      <c r="H31" s="116">
        <f>SUM(G31/F31)</f>
        <v>1.0304644226672348</v>
      </c>
      <c r="I31" s="139"/>
      <c r="J31" s="139"/>
      <c r="K31" s="139"/>
      <c r="L31" s="139"/>
      <c r="M31" s="139"/>
      <c r="N31" s="140"/>
      <c r="O31" s="140"/>
      <c r="P31" s="140"/>
      <c r="Q31" s="140"/>
      <c r="R31" s="140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</row>
    <row r="32" spans="1:38" ht="22.5">
      <c r="A32" s="131" t="s">
        <v>196</v>
      </c>
      <c r="B32" s="124">
        <v>67852</v>
      </c>
      <c r="C32" s="125">
        <v>1</v>
      </c>
      <c r="D32" s="124">
        <v>4837</v>
      </c>
      <c r="E32" s="126">
        <f t="shared" si="2"/>
        <v>0.0712875081058775</v>
      </c>
      <c r="F32" s="124">
        <v>4694</v>
      </c>
      <c r="G32" s="124">
        <v>4837</v>
      </c>
      <c r="H32" s="125">
        <f>SUM(G32/F32)</f>
        <v>1.0304644226672348</v>
      </c>
      <c r="I32" s="110"/>
      <c r="J32" s="110"/>
      <c r="K32" s="110"/>
      <c r="L32" s="11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</row>
    <row r="33" spans="1:38" ht="12">
      <c r="A33" s="141" t="s">
        <v>197</v>
      </c>
      <c r="B33" s="142"/>
      <c r="C33" s="143"/>
      <c r="D33" s="143"/>
      <c r="E33" s="144"/>
      <c r="F33" s="143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</row>
    <row r="34" spans="1:38" ht="12.75">
      <c r="A34" s="145"/>
      <c r="B34" s="142"/>
      <c r="C34" s="143"/>
      <c r="D34" s="143"/>
      <c r="E34" s="144"/>
      <c r="F34" s="143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</row>
    <row r="35" spans="1:38" ht="12.75">
      <c r="A35" s="145"/>
      <c r="B35" s="142"/>
      <c r="C35" s="143"/>
      <c r="D35" s="143"/>
      <c r="E35" s="144"/>
      <c r="F35" s="143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</row>
    <row r="36" spans="1:38" ht="12.75">
      <c r="A36" s="145"/>
      <c r="B36" s="142"/>
      <c r="C36" s="143"/>
      <c r="D36" s="143"/>
      <c r="E36" s="144"/>
      <c r="F36" s="143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</row>
    <row r="37" spans="1:38" ht="12">
      <c r="A37" s="100" t="s">
        <v>198</v>
      </c>
      <c r="B37" s="146"/>
      <c r="C37" s="147"/>
      <c r="D37" s="148" t="s">
        <v>47</v>
      </c>
      <c r="E37" s="149"/>
      <c r="F37" s="15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</row>
    <row r="38" spans="1:38" ht="12">
      <c r="A38" s="110"/>
      <c r="B38" s="146"/>
      <c r="C38" s="148"/>
      <c r="D38" s="147"/>
      <c r="E38" s="149"/>
      <c r="F38" s="15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</row>
    <row r="39" spans="1:38" ht="12">
      <c r="A39" s="100" t="s">
        <v>199</v>
      </c>
      <c r="B39" s="146"/>
      <c r="C39" s="147"/>
      <c r="D39" s="148" t="s">
        <v>49</v>
      </c>
      <c r="E39" s="149"/>
      <c r="F39" s="15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</row>
    <row r="40" spans="1:38" ht="14.25">
      <c r="A40" s="101"/>
      <c r="B40" s="151"/>
      <c r="C40" s="148"/>
      <c r="D40" s="152"/>
      <c r="E40" s="153"/>
      <c r="F40" s="154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</row>
    <row r="41" spans="1:38" ht="12">
      <c r="A41" s="100"/>
      <c r="B41" s="148"/>
      <c r="C41" s="148"/>
      <c r="D41" s="148"/>
      <c r="E41" s="100"/>
      <c r="F41" s="148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</row>
    <row r="42" spans="1:38" ht="12">
      <c r="A42" s="100"/>
      <c r="B42" s="148"/>
      <c r="C42" s="148"/>
      <c r="D42" s="148"/>
      <c r="E42" s="100"/>
      <c r="F42" s="148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</row>
    <row r="43" spans="1:38" ht="12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</row>
    <row r="44" spans="1:38" ht="12">
      <c r="A44" s="100" t="s">
        <v>200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</row>
    <row r="45" spans="1:38" ht="12">
      <c r="A45" s="100" t="s">
        <v>51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</row>
    <row r="46" spans="1:38" ht="12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</row>
    <row r="47" spans="1:38" ht="12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</row>
    <row r="48" spans="1:38" ht="12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</row>
    <row r="49" spans="1:38" ht="12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</row>
    <row r="50" spans="1:38" ht="12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</row>
    <row r="51" spans="1:38" ht="12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</row>
    <row r="52" spans="1:38" ht="12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</row>
    <row r="53" spans="1:38" ht="12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</row>
    <row r="54" spans="1:38" ht="12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</row>
    <row r="55" spans="1:38" ht="12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</row>
    <row r="56" spans="1:38" ht="12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</row>
    <row r="57" spans="1:38" ht="12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</row>
    <row r="58" spans="1:38" ht="12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</row>
    <row r="59" spans="1:38" ht="12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</row>
    <row r="60" spans="1:38" ht="12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</row>
    <row r="61" spans="1:38" ht="12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</row>
    <row r="62" spans="1:38" ht="12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</row>
    <row r="63" spans="1:38" ht="12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</row>
    <row r="64" spans="1:38" ht="12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</row>
    <row r="65" spans="1:38" ht="12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</row>
    <row r="66" spans="1:38" ht="12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</row>
    <row r="67" spans="1:38" ht="12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</row>
    <row r="68" spans="1:38" ht="12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</row>
    <row r="69" spans="1:38" ht="12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</row>
    <row r="70" spans="1:38" ht="12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</row>
    <row r="71" spans="1:38" ht="12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</row>
    <row r="72" spans="1:38" ht="12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</row>
    <row r="73" spans="1:38" ht="12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</row>
    <row r="74" spans="1:38" ht="12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</row>
    <row r="75" spans="1:38" ht="1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</row>
    <row r="76" spans="1:38" ht="12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</row>
    <row r="77" spans="1:38" ht="12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</row>
    <row r="78" spans="1:38" ht="12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</row>
    <row r="79" spans="1:38" ht="12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</row>
    <row r="80" spans="1:38" ht="12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</row>
    <row r="81" spans="1:38" ht="12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</row>
    <row r="82" spans="1:38" ht="12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</row>
    <row r="83" spans="1:38" ht="12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</row>
    <row r="84" spans="1:38" ht="12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</row>
    <row r="85" spans="1:38" ht="12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</row>
    <row r="86" spans="1:38" ht="12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</row>
    <row r="87" spans="1:38" ht="12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</row>
    <row r="88" spans="1:38" ht="12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</row>
    <row r="89" spans="1:38" ht="12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</row>
    <row r="90" spans="1:38" ht="12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</row>
    <row r="91" spans="1:38" ht="12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</row>
    <row r="92" spans="1:38" ht="12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</row>
    <row r="93" spans="1:38" ht="12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</row>
    <row r="94" spans="1:38" ht="12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</row>
    <row r="95" spans="1:38" ht="12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</row>
    <row r="96" spans="1:38" ht="12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</row>
    <row r="97" spans="1:38" ht="12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</row>
    <row r="98" spans="1:38" ht="12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</row>
    <row r="99" spans="1:38" ht="12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</row>
    <row r="100" spans="1:38" ht="12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</row>
    <row r="101" spans="1:38" ht="12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</row>
    <row r="102" spans="1:38" ht="12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</row>
    <row r="103" spans="1:38" ht="12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</row>
    <row r="104" spans="1:38" ht="12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</row>
    <row r="105" spans="1:38" ht="12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</row>
    <row r="106" spans="1:38" ht="12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</row>
    <row r="107" spans="1:38" ht="12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</row>
    <row r="108" spans="1:38" ht="12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</row>
    <row r="109" spans="1:38" ht="12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</row>
    <row r="110" spans="1:38" ht="12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</row>
    <row r="111" spans="1:38" ht="12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</row>
    <row r="112" spans="1:38" ht="12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</row>
    <row r="113" spans="1:38" ht="12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</row>
    <row r="114" spans="1:38" ht="12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</row>
    <row r="115" spans="1:38" ht="12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</row>
    <row r="116" spans="1:38" ht="12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</row>
    <row r="117" spans="1:38" ht="12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</row>
    <row r="118" spans="1:38" ht="12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</row>
    <row r="119" spans="1:38" ht="12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</row>
    <row r="120" spans="1:38" ht="12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</row>
    <row r="121" spans="1:38" ht="12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</row>
    <row r="122" spans="1:38" ht="12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</row>
    <row r="123" spans="1:38" ht="12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</row>
    <row r="124" spans="1:38" ht="12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</row>
    <row r="125" spans="1:38" ht="12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</row>
    <row r="126" spans="1:38" ht="12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</row>
    <row r="127" spans="1:38" ht="12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</row>
    <row r="128" spans="1:38" ht="12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</row>
    <row r="129" spans="1:38" ht="12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</row>
    <row r="130" spans="1:38" ht="12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</row>
    <row r="131" spans="1:38" ht="12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</row>
    <row r="132" spans="1:38" ht="12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</row>
    <row r="133" spans="1:38" ht="12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</row>
    <row r="134" spans="1:38" ht="12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</row>
    <row r="135" spans="1:38" ht="12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</row>
    <row r="136" spans="1:38" ht="12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</row>
    <row r="137" spans="1:38" ht="12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</row>
    <row r="138" spans="1:38" ht="12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</row>
    <row r="139" spans="1:38" ht="12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</row>
    <row r="140" spans="1:38" ht="12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</row>
    <row r="141" spans="1:38" ht="12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</row>
    <row r="142" spans="1:38" ht="12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</row>
    <row r="143" spans="1:38" ht="12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</row>
    <row r="144" spans="1:38" ht="12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</row>
    <row r="145" spans="1:38" ht="12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</row>
    <row r="146" spans="1:38" ht="12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</row>
    <row r="147" spans="1:38" ht="12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</row>
    <row r="148" spans="1:38" ht="12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</row>
    <row r="149" spans="1:38" ht="12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</row>
    <row r="150" spans="1:38" ht="12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</row>
    <row r="151" spans="1:38" ht="12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</row>
    <row r="152" spans="1:38" ht="12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</row>
    <row r="153" spans="1:38" ht="12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</row>
    <row r="154" spans="1:38" ht="12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</row>
    <row r="155" spans="1:38" ht="12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</row>
    <row r="156" spans="1:38" ht="12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</row>
    <row r="157" spans="1:38" ht="12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</row>
    <row r="158" spans="1:38" ht="12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</row>
    <row r="159" spans="1:38" ht="12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</row>
    <row r="160" spans="1:38" ht="12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</row>
    <row r="161" spans="1:38" ht="12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</row>
    <row r="162" spans="1:38" ht="12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</row>
    <row r="163" spans="1:38" ht="12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</row>
    <row r="164" spans="1:38" ht="12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</row>
    <row r="165" spans="1:38" ht="12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</row>
    <row r="166" spans="1:38" ht="12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</row>
    <row r="167" spans="1:38" ht="12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</row>
    <row r="168" spans="1:38" ht="12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</row>
    <row r="169" spans="1:38" ht="12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</row>
    <row r="170" spans="1:38" ht="12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</row>
    <row r="171" spans="1:38" ht="12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</row>
    <row r="172" spans="1:38" ht="12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</row>
    <row r="173" spans="1:38" ht="12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</row>
    <row r="174" spans="1:38" ht="12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</row>
    <row r="175" spans="1:38" ht="12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</row>
    <row r="176" spans="1:38" ht="12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</row>
    <row r="177" spans="1:38" ht="12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</row>
    <row r="178" spans="1:38" ht="12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</row>
    <row r="179" spans="1:38" ht="12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</row>
    <row r="180" spans="1:38" ht="12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</row>
    <row r="181" spans="1:38" ht="12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</row>
    <row r="182" spans="1:38" ht="12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</row>
    <row r="183" spans="1:38" ht="12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</row>
    <row r="184" spans="1:38" ht="12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</row>
    <row r="185" spans="1:38" ht="12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</row>
    <row r="186" spans="1:38" ht="12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</row>
    <row r="187" spans="1:38" ht="12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</row>
    <row r="188" spans="1:38" ht="12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</row>
    <row r="189" spans="1:38" ht="12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</row>
    <row r="190" spans="1:38" ht="12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</row>
    <row r="191" spans="1:38" ht="12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</row>
    <row r="192" spans="1:38" ht="12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</row>
    <row r="193" spans="1:38" ht="12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</row>
    <row r="194" spans="1:38" ht="12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</row>
    <row r="195" spans="1:38" ht="12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</row>
    <row r="196" spans="1:38" ht="12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</row>
    <row r="197" spans="1:38" ht="12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</row>
    <row r="198" spans="1:38" ht="12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</row>
    <row r="199" spans="1:38" ht="12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</row>
    <row r="200" spans="1:38" ht="12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</row>
    <row r="201" spans="1:38" ht="12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</row>
    <row r="202" spans="1:38" ht="12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</row>
    <row r="203" spans="1:38" ht="12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</row>
    <row r="204" spans="1:38" ht="12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</row>
    <row r="205" spans="1:38" ht="12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</row>
    <row r="206" spans="1:38" ht="12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</row>
    <row r="207" spans="1:38" ht="12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</row>
    <row r="208" spans="1:38" ht="12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</row>
    <row r="209" spans="1:38" ht="12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</row>
    <row r="210" spans="1:38" ht="12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</row>
    <row r="211" spans="1:38" ht="12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</row>
    <row r="212" spans="1:38" ht="12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</row>
    <row r="213" spans="1:38" ht="12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</row>
    <row r="214" spans="1:38" ht="12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</row>
    <row r="215" spans="1:38" ht="12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</row>
    <row r="216" spans="1:38" ht="12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</row>
    <row r="217" spans="1:38" ht="12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</row>
    <row r="218" spans="1:38" ht="12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</row>
    <row r="219" spans="1:38" ht="12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</row>
    <row r="220" spans="1:38" ht="12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</row>
    <row r="221" spans="1:38" ht="12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</row>
    <row r="222" spans="1:38" ht="12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</row>
    <row r="223" spans="1:38" ht="12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</row>
    <row r="224" spans="1:38" ht="12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</row>
    <row r="225" spans="1:38" ht="12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</row>
    <row r="226" spans="1:38" ht="12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</row>
    <row r="227" spans="1:38" ht="12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</row>
    <row r="228" spans="1:38" ht="12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</row>
    <row r="229" spans="1:38" ht="12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</row>
    <row r="230" spans="1:38" ht="12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</row>
    <row r="231" spans="1:38" ht="12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</row>
    <row r="232" spans="1:38" ht="12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</row>
    <row r="233" spans="1:38" ht="12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</row>
    <row r="234" spans="1:38" ht="12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</row>
    <row r="235" spans="1:38" ht="12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</row>
    <row r="236" spans="1:38" ht="12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</row>
    <row r="237" spans="1:38" ht="12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</row>
    <row r="238" spans="1:38" ht="12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</row>
    <row r="239" spans="1:38" ht="12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</row>
    <row r="240" spans="1:38" ht="12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</row>
    <row r="241" spans="1:38" ht="12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</row>
    <row r="242" spans="1:38" ht="12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</row>
    <row r="243" spans="1:38" ht="12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</row>
    <row r="244" spans="1:38" ht="12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</row>
    <row r="245" spans="1:38" ht="12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</row>
    <row r="246" spans="1:38" ht="12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</row>
    <row r="247" spans="1:38" ht="12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</row>
    <row r="248" spans="1:38" ht="12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</row>
    <row r="249" spans="1:38" ht="12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</row>
    <row r="250" spans="1:38" ht="12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</row>
    <row r="251" spans="1:38" ht="12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</row>
    <row r="252" spans="1:38" ht="12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</row>
    <row r="253" spans="1:38" ht="12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</row>
    <row r="254" spans="1:38" ht="12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</row>
    <row r="255" spans="1:38" ht="12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</row>
    <row r="256" spans="1:38" ht="12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</row>
    <row r="257" spans="1:38" ht="12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</row>
    <row r="258" spans="1:38" ht="12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</row>
    <row r="259" spans="1:38" ht="12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</row>
    <row r="260" spans="1:38" ht="12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</row>
    <row r="261" spans="1:38" ht="12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</row>
    <row r="262" spans="1:38" ht="12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</row>
    <row r="263" spans="1:38" ht="12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</row>
    <row r="264" spans="1:38" ht="12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</row>
    <row r="265" spans="1:38" ht="12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</row>
    <row r="266" spans="1:38" ht="12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</row>
    <row r="267" spans="1:38" ht="12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</row>
    <row r="268" spans="1:38" ht="12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</row>
    <row r="269" spans="1:38" ht="12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</row>
    <row r="270" spans="1:38" ht="12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</row>
    <row r="271" spans="1:38" ht="12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</row>
    <row r="272" spans="1:38" ht="12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</row>
    <row r="273" spans="1:38" ht="12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</row>
    <row r="274" spans="1:38" ht="12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</row>
    <row r="275" spans="1:38" ht="12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</row>
    <row r="276" spans="1:38" ht="12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</row>
    <row r="277" spans="1:38" ht="12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</row>
    <row r="278" spans="1:38" ht="12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</row>
    <row r="279" spans="1:38" ht="12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</row>
    <row r="280" spans="1:38" ht="12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</row>
    <row r="281" spans="1:38" ht="12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</row>
    <row r="282" spans="1:38" ht="12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</row>
    <row r="283" spans="1:38" ht="12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</row>
    <row r="284" spans="1:38" ht="12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</row>
    <row r="285" spans="1:38" ht="12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</row>
    <row r="286" spans="1:38" ht="12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</row>
    <row r="287" spans="1:38" ht="12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</row>
    <row r="288" spans="1:38" ht="12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</row>
    <row r="289" spans="1:38" ht="12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</row>
    <row r="290" spans="1:38" ht="12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</row>
    <row r="291" spans="1:38" ht="12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</row>
    <row r="292" spans="1:38" ht="12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</row>
    <row r="293" spans="1:38" ht="12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</row>
    <row r="294" spans="1:38" ht="12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</row>
    <row r="295" spans="1:38" ht="12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</row>
    <row r="296" spans="1:38" ht="12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</row>
    <row r="297" spans="1:38" ht="12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</row>
    <row r="298" spans="1:38" ht="12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</row>
    <row r="299" spans="1:38" ht="12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</row>
    <row r="300" spans="1:38" ht="12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</row>
    <row r="301" spans="1:38" ht="12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</row>
    <row r="302" spans="1:38" ht="12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</row>
    <row r="303" spans="1:38" ht="12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</row>
    <row r="304" spans="1:38" ht="12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</row>
    <row r="305" spans="1:38" ht="12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</row>
    <row r="306" spans="1:38" ht="12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</row>
    <row r="307" spans="1:38" ht="12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</row>
    <row r="308" spans="1:38" ht="12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</row>
    <row r="309" spans="1:38" ht="12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</row>
    <row r="310" spans="1:38" ht="12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</row>
    <row r="311" spans="1:38" ht="12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</row>
    <row r="312" spans="1:38" ht="12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</row>
    <row r="313" spans="1:38" ht="12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</row>
    <row r="314" spans="1:38" ht="12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</row>
    <row r="315" spans="1:38" ht="12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</row>
    <row r="316" spans="1:38" ht="12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</row>
    <row r="317" spans="1:38" ht="12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</row>
    <row r="318" spans="1:38" ht="12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</row>
    <row r="319" spans="1:38" ht="12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</row>
    <row r="320" spans="1:38" ht="12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</row>
    <row r="321" spans="1:38" ht="12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</row>
    <row r="322" spans="1:38" ht="12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</row>
    <row r="323" spans="1:38" ht="12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</row>
    <row r="324" spans="1:38" ht="12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</row>
    <row r="325" spans="1:38" ht="12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</row>
    <row r="326" spans="1:38" ht="12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</row>
    <row r="327" spans="1:38" ht="12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</row>
    <row r="328" spans="1:38" ht="12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</row>
    <row r="329" spans="1:38" ht="12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</row>
    <row r="330" spans="1:38" ht="12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</row>
    <row r="331" spans="1:38" ht="12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</row>
    <row r="332" spans="1:38" ht="12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</row>
    <row r="333" spans="1:38" ht="12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</row>
    <row r="334" spans="1:38" ht="12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</row>
    <row r="335" spans="1:38" ht="12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</row>
    <row r="336" spans="1:38" ht="12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</row>
    <row r="337" spans="1:38" ht="12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</row>
    <row r="338" spans="1:38" ht="12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</row>
    <row r="339" spans="1:38" ht="12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</row>
    <row r="340" spans="1:38" ht="12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</row>
    <row r="341" spans="1:38" ht="12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</row>
    <row r="342" spans="1:38" ht="12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</row>
    <row r="343" spans="1:38" ht="12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</row>
    <row r="344" spans="1:38" ht="12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</row>
    <row r="345" spans="1:38" ht="12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</row>
    <row r="346" spans="1:38" ht="12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</row>
    <row r="347" spans="1:38" ht="12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</row>
    <row r="348" spans="1:38" ht="12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</row>
    <row r="349" spans="1:38" ht="12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</row>
    <row r="350" spans="1:38" ht="12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</row>
    <row r="351" spans="1:38" ht="12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</row>
    <row r="352" spans="1:38" ht="12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</row>
    <row r="353" spans="1:38" ht="12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</row>
    <row r="354" spans="1:38" ht="12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</row>
    <row r="355" spans="1:38" ht="12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</row>
    <row r="356" spans="1:38" ht="12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</row>
    <row r="357" spans="1:38" ht="12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</row>
    <row r="358" spans="1:38" ht="12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</row>
    <row r="359" spans="1:38" ht="12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</row>
    <row r="360" spans="1:38" ht="12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</row>
    <row r="361" spans="1:38" ht="12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</row>
    <row r="362" spans="1:38" ht="12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</row>
    <row r="363" spans="1:38" ht="12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</row>
    <row r="364" spans="1:38" ht="12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</row>
    <row r="365" spans="1:38" ht="12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</row>
    <row r="366" spans="1:38" ht="12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</row>
    <row r="367" spans="1:38" ht="12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</row>
    <row r="368" spans="1:38" ht="12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</row>
    <row r="369" spans="1:38" ht="12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</row>
    <row r="370" spans="1:38" ht="12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</row>
    <row r="371" spans="1:38" ht="12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</row>
    <row r="372" spans="1:38" ht="12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</row>
    <row r="373" spans="1:38" ht="12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</row>
    <row r="374" spans="1:38" ht="12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</row>
    <row r="375" spans="1:38" ht="12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</row>
    <row r="376" spans="1:38" ht="12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</row>
    <row r="377" spans="1:38" ht="12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</row>
    <row r="378" spans="1:38" ht="12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</row>
    <row r="379" spans="1:38" ht="12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</row>
    <row r="380" spans="1:38" ht="12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</row>
    <row r="381" spans="1:38" ht="12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</row>
    <row r="382" spans="1:38" ht="12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</row>
    <row r="383" spans="1:38" ht="12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</row>
    <row r="384" spans="1:38" ht="12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</row>
    <row r="385" spans="1:38" ht="12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</row>
    <row r="386" spans="1:38" ht="12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</row>
    <row r="387" spans="1:38" ht="12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</row>
    <row r="388" spans="1:38" ht="12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</row>
    <row r="389" spans="1:38" ht="12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</row>
    <row r="390" spans="1:38" ht="12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</row>
    <row r="391" spans="1:38" ht="12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</row>
    <row r="392" spans="1:38" ht="12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</row>
    <row r="393" spans="1:38" ht="12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</row>
    <row r="394" spans="1:38" ht="12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</row>
    <row r="395" spans="1:38" ht="12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</row>
    <row r="396" spans="1:38" ht="12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</row>
    <row r="397" spans="1:38" ht="12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</row>
    <row r="398" spans="1:38" ht="12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</row>
    <row r="399" spans="1:38" ht="12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</row>
    <row r="400" spans="1:38" ht="12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</row>
    <row r="401" spans="1:38" ht="12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</row>
    <row r="402" spans="1:38" ht="12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</row>
    <row r="403" spans="1:38" ht="12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</row>
    <row r="404" spans="1:38" ht="12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</row>
    <row r="405" spans="1:38" ht="12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</row>
    <row r="406" spans="1:38" ht="12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</row>
    <row r="407" spans="1:38" ht="12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</row>
    <row r="408" spans="1:38" ht="12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</row>
  </sheetData>
  <printOptions/>
  <pageMargins left="0.5" right="0.47" top="0.75" bottom="0.49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60"/>
  <sheetViews>
    <sheetView workbookViewId="0" topLeftCell="A1">
      <selection activeCell="A8" sqref="A8"/>
    </sheetView>
  </sheetViews>
  <sheetFormatPr defaultColWidth="9.33203125" defaultRowHeight="11.25"/>
  <cols>
    <col min="1" max="1" width="28.33203125" style="155" customWidth="1"/>
    <col min="2" max="2" width="11.66015625" style="155" customWidth="1"/>
    <col min="3" max="3" width="13" style="155" customWidth="1"/>
    <col min="4" max="4" width="12.16015625" style="155" customWidth="1"/>
    <col min="5" max="5" width="10.16015625" style="155" customWidth="1"/>
    <col min="6" max="6" width="10.33203125" style="155" customWidth="1"/>
    <col min="7" max="7" width="11.33203125" style="155" customWidth="1"/>
    <col min="8" max="8" width="12.83203125" style="155" customWidth="1"/>
    <col min="9" max="16384" width="10.66015625" style="155" customWidth="1"/>
  </cols>
  <sheetData>
    <row r="1" ht="12">
      <c r="H1" s="156"/>
    </row>
    <row r="2" spans="1:13" ht="12.75">
      <c r="A2" s="156"/>
      <c r="B2" s="156"/>
      <c r="C2" s="156"/>
      <c r="D2" s="157"/>
      <c r="E2" s="157"/>
      <c r="F2" s="156"/>
      <c r="G2" s="156"/>
      <c r="H2" s="156" t="s">
        <v>201</v>
      </c>
      <c r="I2" s="156"/>
      <c r="J2" s="156"/>
      <c r="K2" s="156"/>
      <c r="L2" s="156"/>
      <c r="M2" s="156"/>
    </row>
    <row r="3" spans="1:13" ht="15.75">
      <c r="A3" s="158" t="s">
        <v>202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5.75">
      <c r="A4" s="158" t="s">
        <v>203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ht="14.25">
      <c r="A5" s="156"/>
      <c r="B5" s="156"/>
      <c r="C5" s="156"/>
      <c r="D5" s="159"/>
      <c r="E5" s="160"/>
      <c r="F5" s="156"/>
      <c r="G5" s="156"/>
      <c r="H5" s="161" t="s">
        <v>3</v>
      </c>
      <c r="I5" s="156"/>
      <c r="J5" s="156"/>
      <c r="K5" s="156"/>
      <c r="L5" s="156"/>
      <c r="M5" s="156"/>
    </row>
    <row r="6" spans="1:19" ht="83.25" customHeight="1">
      <c r="A6" s="162" t="s">
        <v>4</v>
      </c>
      <c r="B6" s="162" t="s">
        <v>5</v>
      </c>
      <c r="C6" s="162" t="s">
        <v>204</v>
      </c>
      <c r="D6" s="162" t="s">
        <v>7</v>
      </c>
      <c r="E6" s="162" t="s">
        <v>205</v>
      </c>
      <c r="F6" s="162" t="s">
        <v>206</v>
      </c>
      <c r="G6" s="162" t="s">
        <v>10</v>
      </c>
      <c r="H6" s="162" t="s">
        <v>11</v>
      </c>
      <c r="I6" s="162" t="s">
        <v>12</v>
      </c>
      <c r="J6" s="163"/>
      <c r="K6" s="163"/>
      <c r="L6" s="163"/>
      <c r="M6" s="163"/>
      <c r="N6" s="164"/>
      <c r="O6" s="164"/>
      <c r="P6" s="164"/>
      <c r="Q6" s="164"/>
      <c r="R6" s="164"/>
      <c r="S6" s="164"/>
    </row>
    <row r="7" spans="1:19" ht="12">
      <c r="A7" s="162">
        <v>1</v>
      </c>
      <c r="B7" s="162">
        <v>2</v>
      </c>
      <c r="C7" s="162">
        <v>3</v>
      </c>
      <c r="D7" s="162">
        <v>4</v>
      </c>
      <c r="E7" s="162">
        <v>5</v>
      </c>
      <c r="F7" s="162">
        <v>6</v>
      </c>
      <c r="G7" s="165" t="s">
        <v>207</v>
      </c>
      <c r="H7" s="165">
        <v>8</v>
      </c>
      <c r="I7" s="165">
        <v>9</v>
      </c>
      <c r="J7" s="166"/>
      <c r="K7" s="166"/>
      <c r="L7" s="166"/>
      <c r="M7" s="166"/>
      <c r="N7" s="167"/>
      <c r="O7" s="167"/>
      <c r="P7" s="167"/>
      <c r="Q7" s="167"/>
      <c r="R7" s="167"/>
      <c r="S7" s="167"/>
    </row>
    <row r="8" spans="1:23" ht="15.75" customHeight="1">
      <c r="A8" s="168" t="s">
        <v>208</v>
      </c>
      <c r="B8" s="169">
        <f>SUM(B9+B10)</f>
        <v>647944</v>
      </c>
      <c r="C8" s="169">
        <f>SUM(C9+C10)</f>
        <v>647944</v>
      </c>
      <c r="D8" s="169">
        <f>SUM(D9+D10)</f>
        <v>47194</v>
      </c>
      <c r="E8" s="170">
        <f aca="true" t="shared" si="0" ref="E8:E49">SUM(D8/B8)</f>
        <v>0.07283654142950625</v>
      </c>
      <c r="F8" s="170">
        <f aca="true" t="shared" si="1" ref="F8:F49">SUM(D8/C8)</f>
        <v>0.07283654142950625</v>
      </c>
      <c r="G8" s="169">
        <f>SUM(G9+G10)</f>
        <v>57359</v>
      </c>
      <c r="H8" s="169">
        <f>SUM(H9+H10)</f>
        <v>47194</v>
      </c>
      <c r="I8" s="170">
        <f aca="true" t="shared" si="2" ref="I8:I49">SUM(H8/G8)</f>
        <v>0.8227828239683398</v>
      </c>
      <c r="J8" s="157"/>
      <c r="K8" s="157"/>
      <c r="L8" s="157"/>
      <c r="M8" s="157"/>
      <c r="N8" s="171"/>
      <c r="O8" s="171"/>
      <c r="P8" s="171"/>
      <c r="Q8" s="171"/>
      <c r="R8" s="171"/>
      <c r="S8" s="171"/>
      <c r="T8" s="171"/>
      <c r="U8" s="171"/>
      <c r="V8" s="171"/>
      <c r="W8" s="171"/>
    </row>
    <row r="9" spans="1:13" ht="12">
      <c r="A9" s="172" t="s">
        <v>209</v>
      </c>
      <c r="B9" s="173">
        <f>SUM(B12+B15+B18+B21+B24+B27+B30+B33+B36+B39+B42+B45+B48+B53+B56+B59+B62+B65+B68+B71+B74+B77+B79+B81+B84+B86+B89)</f>
        <v>589947</v>
      </c>
      <c r="C9" s="173">
        <f>SUM(C12+C15+C18+C21+C24+C27+C30+C33+C36+C39+C42+C45+C48+C53+C56+C59+C62+C65+C68+C71+C74+C77+C79+C81+C84+C86+C89)</f>
        <v>589947</v>
      </c>
      <c r="D9" s="173">
        <f>SUM(D12+D15+D21+D24+D18+D27+D30+D33+D36+D39+D42+D45+D48+D53+D56+D59+D62+D65+D68+D71+D74+D77+D79+D81+D84+D86+D89)</f>
        <v>44103</v>
      </c>
      <c r="E9" s="174">
        <f t="shared" si="0"/>
        <v>0.07475756296752081</v>
      </c>
      <c r="F9" s="174">
        <f t="shared" si="1"/>
        <v>0.07475756296752081</v>
      </c>
      <c r="G9" s="173">
        <f>SUM(G12+G15+G18+G21+G24+G27+G30+G33+G36+G39+G42+G45+G48+G53+G56+G59+G62+G65+G68+G71+G74+G77+G79+G81+G84+G86+G89)</f>
        <v>52590</v>
      </c>
      <c r="H9" s="173">
        <f>SUM(H12+H15+H21+H24+H18+H27+H30+H33+H36+H39+H42+H45+H48+H53+H56+H59+H62+H65+H68+H71+H74+H77+H79+H81+H84+H86+H89)</f>
        <v>44103</v>
      </c>
      <c r="I9" s="174">
        <f t="shared" si="2"/>
        <v>0.8386195094124358</v>
      </c>
      <c r="J9" s="156"/>
      <c r="K9" s="156"/>
      <c r="L9" s="156"/>
      <c r="M9" s="156"/>
    </row>
    <row r="10" spans="1:13" ht="12">
      <c r="A10" s="172" t="s">
        <v>210</v>
      </c>
      <c r="B10" s="173">
        <f>SUM(B13+B16+B19+B22+B25+B28+B31+B34+B37+B40+B43+B46+B49+B54+B57+B60+B63+B66+B69+B72+B75+B82+B87)</f>
        <v>57997</v>
      </c>
      <c r="C10" s="173">
        <f>SUM(C13+C16+C19+C22+C25+C28+C31+C34+C37+C40+C43+C46+C49+C54+C57+C60+C63+C66+C69+C72+C75+C82+C87)</f>
        <v>57997</v>
      </c>
      <c r="D10" s="173">
        <f>SUM(D13+D16+D19+D22+D25+D28+D31+D34+D37+D40+D43+D46+D49+D54+D57+D60+D63+D66+D69+D72+D75+D82+D87)</f>
        <v>3091</v>
      </c>
      <c r="E10" s="174">
        <f t="shared" si="0"/>
        <v>0.05329586013069641</v>
      </c>
      <c r="F10" s="174">
        <f t="shared" si="1"/>
        <v>0.05329586013069641</v>
      </c>
      <c r="G10" s="173">
        <f>SUM(G13+G16+G19+G22+G25+G28+G31+G34+G37+G40+G43+G46+G49+G54+G57+G60+G63+G66+G69+G72+G75+G82+G87)</f>
        <v>4769</v>
      </c>
      <c r="H10" s="173">
        <f>SUM(H13+H16+H19+H22+H25+H28+H31+H34+H37+H40+H43+H46+H49+H54+H57+H60+H63+H66+H69+H72+H75+H82+H87)</f>
        <v>3091</v>
      </c>
      <c r="I10" s="174">
        <f t="shared" si="2"/>
        <v>0.6481442650450828</v>
      </c>
      <c r="J10" s="156"/>
      <c r="K10" s="156"/>
      <c r="L10" s="156"/>
      <c r="M10" s="156"/>
    </row>
    <row r="11" spans="1:13" ht="25.5">
      <c r="A11" s="175" t="s">
        <v>211</v>
      </c>
      <c r="B11" s="176">
        <f>SUM(B12+B13)</f>
        <v>845</v>
      </c>
      <c r="C11" s="176">
        <f>SUM(C12+C13)</f>
        <v>845</v>
      </c>
      <c r="D11" s="176">
        <f>SUM(D12+D13)</f>
        <v>77</v>
      </c>
      <c r="E11" s="177">
        <f t="shared" si="0"/>
        <v>0.09112426035502959</v>
      </c>
      <c r="F11" s="177">
        <f t="shared" si="1"/>
        <v>0.09112426035502959</v>
      </c>
      <c r="G11" s="176">
        <f>SUM(G12+G13)</f>
        <v>77</v>
      </c>
      <c r="H11" s="176">
        <f>SUM(H12+H13)</f>
        <v>77</v>
      </c>
      <c r="I11" s="177">
        <f t="shared" si="2"/>
        <v>1</v>
      </c>
      <c r="J11" s="156"/>
      <c r="K11" s="156"/>
      <c r="L11" s="156"/>
      <c r="M11" s="156"/>
    </row>
    <row r="12" spans="1:13" ht="12">
      <c r="A12" s="178" t="s">
        <v>209</v>
      </c>
      <c r="B12" s="179">
        <v>795</v>
      </c>
      <c r="C12" s="179">
        <v>795</v>
      </c>
      <c r="D12" s="179">
        <v>72</v>
      </c>
      <c r="E12" s="174">
        <f t="shared" si="0"/>
        <v>0.09056603773584905</v>
      </c>
      <c r="F12" s="174">
        <f t="shared" si="1"/>
        <v>0.09056603773584905</v>
      </c>
      <c r="G12" s="180">
        <v>72</v>
      </c>
      <c r="H12" s="179">
        <v>72</v>
      </c>
      <c r="I12" s="174">
        <f t="shared" si="2"/>
        <v>1</v>
      </c>
      <c r="J12" s="156"/>
      <c r="K12" s="156"/>
      <c r="L12" s="156"/>
      <c r="M12" s="156"/>
    </row>
    <row r="13" spans="1:13" ht="12">
      <c r="A13" s="172" t="s">
        <v>210</v>
      </c>
      <c r="B13" s="179">
        <v>50</v>
      </c>
      <c r="C13" s="179">
        <v>50</v>
      </c>
      <c r="D13" s="179">
        <v>5</v>
      </c>
      <c r="E13" s="174">
        <f t="shared" si="0"/>
        <v>0.1</v>
      </c>
      <c r="F13" s="174">
        <f t="shared" si="1"/>
        <v>0.1</v>
      </c>
      <c r="G13" s="180">
        <v>5</v>
      </c>
      <c r="H13" s="179">
        <v>5</v>
      </c>
      <c r="I13" s="174">
        <f t="shared" si="2"/>
        <v>1</v>
      </c>
      <c r="J13" s="156"/>
      <c r="K13" s="156"/>
      <c r="L13" s="156"/>
      <c r="M13" s="156"/>
    </row>
    <row r="14" spans="1:13" ht="12.75">
      <c r="A14" s="181" t="s">
        <v>212</v>
      </c>
      <c r="B14" s="176">
        <f>SUM(B15+B16)</f>
        <v>6079</v>
      </c>
      <c r="C14" s="176">
        <f>SUM(C15+C16)</f>
        <v>6079</v>
      </c>
      <c r="D14" s="176">
        <f>SUM(D15+D16)</f>
        <v>272</v>
      </c>
      <c r="E14" s="177">
        <f t="shared" si="0"/>
        <v>0.04474420134890607</v>
      </c>
      <c r="F14" s="177">
        <f t="shared" si="1"/>
        <v>0.04474420134890607</v>
      </c>
      <c r="G14" s="176">
        <f>SUM(G15+G16)</f>
        <v>447</v>
      </c>
      <c r="H14" s="176">
        <f>SUM(H15+H16)</f>
        <v>272</v>
      </c>
      <c r="I14" s="177">
        <f t="shared" si="2"/>
        <v>0.6085011185682326</v>
      </c>
      <c r="J14" s="156"/>
      <c r="K14" s="156"/>
      <c r="L14" s="156"/>
      <c r="M14" s="156"/>
    </row>
    <row r="15" spans="1:13" ht="12">
      <c r="A15" s="182" t="s">
        <v>209</v>
      </c>
      <c r="B15" s="179">
        <v>4882</v>
      </c>
      <c r="C15" s="179">
        <v>4882</v>
      </c>
      <c r="D15" s="179">
        <v>240</v>
      </c>
      <c r="E15" s="174">
        <f t="shared" si="0"/>
        <v>0.04916018025399427</v>
      </c>
      <c r="F15" s="174">
        <f t="shared" si="1"/>
        <v>0.04916018025399427</v>
      </c>
      <c r="G15" s="180">
        <v>407</v>
      </c>
      <c r="H15" s="179">
        <v>240</v>
      </c>
      <c r="I15" s="174">
        <f t="shared" si="2"/>
        <v>0.5896805896805897</v>
      </c>
      <c r="J15" s="156"/>
      <c r="K15" s="156"/>
      <c r="L15" s="156"/>
      <c r="M15" s="156"/>
    </row>
    <row r="16" spans="1:13" ht="12">
      <c r="A16" s="172" t="s">
        <v>210</v>
      </c>
      <c r="B16" s="179">
        <v>1197</v>
      </c>
      <c r="C16" s="179">
        <v>1197</v>
      </c>
      <c r="D16" s="179">
        <v>32</v>
      </c>
      <c r="E16" s="174">
        <f t="shared" si="0"/>
        <v>0.026733500417710943</v>
      </c>
      <c r="F16" s="174">
        <f t="shared" si="1"/>
        <v>0.026733500417710943</v>
      </c>
      <c r="G16" s="180">
        <v>40</v>
      </c>
      <c r="H16" s="179">
        <v>32</v>
      </c>
      <c r="I16" s="174">
        <f t="shared" si="2"/>
        <v>0.8</v>
      </c>
      <c r="J16" s="156"/>
      <c r="K16" s="156"/>
      <c r="L16" s="156"/>
      <c r="M16" s="156"/>
    </row>
    <row r="17" spans="1:13" ht="12.75">
      <c r="A17" s="181" t="s">
        <v>213</v>
      </c>
      <c r="B17" s="176">
        <f>SUM(B18+B19)</f>
        <v>3543</v>
      </c>
      <c r="C17" s="176">
        <f>SUM(C18+C19)</f>
        <v>3543</v>
      </c>
      <c r="D17" s="176">
        <f>SUM(D18+D19)</f>
        <v>262</v>
      </c>
      <c r="E17" s="177">
        <f t="shared" si="0"/>
        <v>0.07394863110358453</v>
      </c>
      <c r="F17" s="177">
        <f t="shared" si="1"/>
        <v>0.07394863110358453</v>
      </c>
      <c r="G17" s="176">
        <f>SUM(G18+G19)</f>
        <v>293</v>
      </c>
      <c r="H17" s="176">
        <f>SUM(H18+H19)</f>
        <v>262</v>
      </c>
      <c r="I17" s="177">
        <f t="shared" si="2"/>
        <v>0.89419795221843</v>
      </c>
      <c r="J17" s="156"/>
      <c r="K17" s="156"/>
      <c r="L17" s="156"/>
      <c r="M17" s="156"/>
    </row>
    <row r="18" spans="1:13" ht="12">
      <c r="A18" s="182" t="s">
        <v>209</v>
      </c>
      <c r="B18" s="179">
        <v>3299</v>
      </c>
      <c r="C18" s="179">
        <v>3299</v>
      </c>
      <c r="D18" s="179">
        <v>251</v>
      </c>
      <c r="E18" s="174">
        <f t="shared" si="0"/>
        <v>0.07608366171567142</v>
      </c>
      <c r="F18" s="174">
        <f t="shared" si="1"/>
        <v>0.07608366171567142</v>
      </c>
      <c r="G18" s="180">
        <v>268</v>
      </c>
      <c r="H18" s="179">
        <v>251</v>
      </c>
      <c r="I18" s="174">
        <f t="shared" si="2"/>
        <v>0.9365671641791045</v>
      </c>
      <c r="J18" s="156"/>
      <c r="K18" s="156"/>
      <c r="L18" s="156"/>
      <c r="M18" s="156"/>
    </row>
    <row r="19" spans="1:13" ht="12">
      <c r="A19" s="172" t="s">
        <v>210</v>
      </c>
      <c r="B19" s="179">
        <v>244</v>
      </c>
      <c r="C19" s="179">
        <v>244</v>
      </c>
      <c r="D19" s="179">
        <v>11</v>
      </c>
      <c r="E19" s="174">
        <f t="shared" si="0"/>
        <v>0.045081967213114756</v>
      </c>
      <c r="F19" s="174">
        <f t="shared" si="1"/>
        <v>0.045081967213114756</v>
      </c>
      <c r="G19" s="180">
        <v>25</v>
      </c>
      <c r="H19" s="179">
        <v>11</v>
      </c>
      <c r="I19" s="174">
        <f t="shared" si="2"/>
        <v>0.44</v>
      </c>
      <c r="J19" s="156"/>
      <c r="K19" s="156"/>
      <c r="L19" s="156"/>
      <c r="M19" s="156"/>
    </row>
    <row r="20" spans="1:13" ht="12.75">
      <c r="A20" s="181" t="s">
        <v>214</v>
      </c>
      <c r="B20" s="176">
        <f>SUM(B21+B22)</f>
        <v>23241</v>
      </c>
      <c r="C20" s="176">
        <f>SUM(C21+C22)</f>
        <v>23241</v>
      </c>
      <c r="D20" s="176">
        <f>SUM(D21+D22)</f>
        <v>1631</v>
      </c>
      <c r="E20" s="177">
        <f t="shared" si="0"/>
        <v>0.07017770319693645</v>
      </c>
      <c r="F20" s="177">
        <f t="shared" si="1"/>
        <v>0.07017770319693645</v>
      </c>
      <c r="G20" s="176">
        <f>SUM(G21+G22)</f>
        <v>2002</v>
      </c>
      <c r="H20" s="176">
        <f>SUM(H21+H22)</f>
        <v>1631</v>
      </c>
      <c r="I20" s="177">
        <f t="shared" si="2"/>
        <v>0.8146853146853147</v>
      </c>
      <c r="J20" s="156"/>
      <c r="K20" s="156"/>
      <c r="L20" s="156"/>
      <c r="M20" s="156"/>
    </row>
    <row r="21" spans="1:13" ht="12">
      <c r="A21" s="182" t="s">
        <v>215</v>
      </c>
      <c r="B21" s="179">
        <v>20683</v>
      </c>
      <c r="C21" s="179">
        <v>20683</v>
      </c>
      <c r="D21" s="179">
        <v>1583</v>
      </c>
      <c r="E21" s="174">
        <f t="shared" si="0"/>
        <v>0.07653628583861143</v>
      </c>
      <c r="F21" s="174">
        <f t="shared" si="1"/>
        <v>0.07653628583861143</v>
      </c>
      <c r="G21" s="180">
        <v>1814</v>
      </c>
      <c r="H21" s="179">
        <v>1583</v>
      </c>
      <c r="I21" s="174">
        <f t="shared" si="2"/>
        <v>0.8726571113561191</v>
      </c>
      <c r="J21" s="156"/>
      <c r="K21" s="156"/>
      <c r="L21" s="156"/>
      <c r="M21" s="156"/>
    </row>
    <row r="22" spans="1:13" ht="12">
      <c r="A22" s="172" t="s">
        <v>210</v>
      </c>
      <c r="B22" s="179">
        <v>2558</v>
      </c>
      <c r="C22" s="179">
        <v>2558</v>
      </c>
      <c r="D22" s="179">
        <v>48</v>
      </c>
      <c r="E22" s="174">
        <f t="shared" si="0"/>
        <v>0.018764659890539485</v>
      </c>
      <c r="F22" s="174">
        <f t="shared" si="1"/>
        <v>0.018764659890539485</v>
      </c>
      <c r="G22" s="180">
        <v>188</v>
      </c>
      <c r="H22" s="179">
        <v>48</v>
      </c>
      <c r="I22" s="174">
        <f t="shared" si="2"/>
        <v>0.2553191489361702</v>
      </c>
      <c r="J22" s="156"/>
      <c r="K22" s="156"/>
      <c r="L22" s="156"/>
      <c r="M22" s="156"/>
    </row>
    <row r="23" spans="1:13" ht="12.75">
      <c r="A23" s="181" t="s">
        <v>216</v>
      </c>
      <c r="B23" s="176">
        <f>SUM(B24+B25)</f>
        <v>10162</v>
      </c>
      <c r="C23" s="176">
        <f>SUM(C24+C25)</f>
        <v>10162</v>
      </c>
      <c r="D23" s="176">
        <f>SUM(D24+D25)</f>
        <v>1333</v>
      </c>
      <c r="E23" s="177">
        <f t="shared" si="0"/>
        <v>0.13117496555796104</v>
      </c>
      <c r="F23" s="177">
        <f t="shared" si="1"/>
        <v>0.13117496555796104</v>
      </c>
      <c r="G23" s="176">
        <f>SUM(G24+G25)</f>
        <v>1485</v>
      </c>
      <c r="H23" s="176">
        <f>SUM(H24+H25)</f>
        <v>1333</v>
      </c>
      <c r="I23" s="177">
        <f t="shared" si="2"/>
        <v>0.8976430976430977</v>
      </c>
      <c r="J23" s="156"/>
      <c r="K23" s="156"/>
      <c r="L23" s="156"/>
      <c r="M23" s="156"/>
    </row>
    <row r="24" spans="1:13" ht="12">
      <c r="A24" s="182" t="s">
        <v>209</v>
      </c>
      <c r="B24" s="179">
        <v>9773</v>
      </c>
      <c r="C24" s="179">
        <v>9773</v>
      </c>
      <c r="D24" s="179">
        <v>1324</v>
      </c>
      <c r="E24" s="174">
        <f t="shared" si="0"/>
        <v>0.13547528906170062</v>
      </c>
      <c r="F24" s="174">
        <f t="shared" si="1"/>
        <v>0.13547528906170062</v>
      </c>
      <c r="G24" s="180">
        <v>1471</v>
      </c>
      <c r="H24" s="179">
        <v>1324</v>
      </c>
      <c r="I24" s="174">
        <f t="shared" si="2"/>
        <v>0.9000679809653297</v>
      </c>
      <c r="J24" s="156"/>
      <c r="K24" s="156"/>
      <c r="L24" s="156"/>
      <c r="M24" s="156"/>
    </row>
    <row r="25" spans="1:13" ht="12">
      <c r="A25" s="172" t="s">
        <v>210</v>
      </c>
      <c r="B25" s="179">
        <v>389</v>
      </c>
      <c r="C25" s="179">
        <v>389</v>
      </c>
      <c r="D25" s="179">
        <v>9</v>
      </c>
      <c r="E25" s="174">
        <f t="shared" si="0"/>
        <v>0.02313624678663239</v>
      </c>
      <c r="F25" s="174">
        <f t="shared" si="1"/>
        <v>0.02313624678663239</v>
      </c>
      <c r="G25" s="180">
        <v>14</v>
      </c>
      <c r="H25" s="179">
        <v>9</v>
      </c>
      <c r="I25" s="174">
        <f t="shared" si="2"/>
        <v>0.6428571428571429</v>
      </c>
      <c r="J25" s="156"/>
      <c r="K25" s="156"/>
      <c r="L25" s="156"/>
      <c r="M25" s="156"/>
    </row>
    <row r="26" spans="1:13" ht="12.75">
      <c r="A26" s="181" t="s">
        <v>29</v>
      </c>
      <c r="B26" s="176">
        <f>SUM(B27+B28)</f>
        <v>4594</v>
      </c>
      <c r="C26" s="176">
        <f>SUM(C27+C28)</f>
        <v>4594</v>
      </c>
      <c r="D26" s="176">
        <f>SUM(D27+D28)</f>
        <v>227</v>
      </c>
      <c r="E26" s="177">
        <f t="shared" si="0"/>
        <v>0.049412276882890724</v>
      </c>
      <c r="F26" s="177">
        <f t="shared" si="1"/>
        <v>0.049412276882890724</v>
      </c>
      <c r="G26" s="176">
        <f>SUM(G27+G28)</f>
        <v>377</v>
      </c>
      <c r="H26" s="176">
        <f>SUM(H27+H28)</f>
        <v>227</v>
      </c>
      <c r="I26" s="177">
        <f t="shared" si="2"/>
        <v>0.6021220159151194</v>
      </c>
      <c r="J26" s="156"/>
      <c r="K26" s="156"/>
      <c r="L26" s="156"/>
      <c r="M26" s="156"/>
    </row>
    <row r="27" spans="1:13" ht="12">
      <c r="A27" s="182" t="s">
        <v>209</v>
      </c>
      <c r="B27" s="179">
        <v>4197</v>
      </c>
      <c r="C27" s="179">
        <v>4197</v>
      </c>
      <c r="D27" s="179">
        <v>223</v>
      </c>
      <c r="E27" s="174">
        <f t="shared" si="0"/>
        <v>0.053133190374076725</v>
      </c>
      <c r="F27" s="174">
        <f t="shared" si="1"/>
        <v>0.053133190374076725</v>
      </c>
      <c r="G27" s="180">
        <v>338</v>
      </c>
      <c r="H27" s="179">
        <v>223</v>
      </c>
      <c r="I27" s="174">
        <f t="shared" si="2"/>
        <v>0.6597633136094675</v>
      </c>
      <c r="J27" s="156"/>
      <c r="K27" s="156"/>
      <c r="L27" s="156"/>
      <c r="M27" s="156"/>
    </row>
    <row r="28" spans="1:13" ht="12">
      <c r="A28" s="172" t="s">
        <v>210</v>
      </c>
      <c r="B28" s="179">
        <v>397</v>
      </c>
      <c r="C28" s="179">
        <v>397</v>
      </c>
      <c r="D28" s="179">
        <v>4</v>
      </c>
      <c r="E28" s="174">
        <f t="shared" si="0"/>
        <v>0.010075566750629723</v>
      </c>
      <c r="F28" s="174">
        <f t="shared" si="1"/>
        <v>0.010075566750629723</v>
      </c>
      <c r="G28" s="180">
        <v>39</v>
      </c>
      <c r="H28" s="179">
        <v>4</v>
      </c>
      <c r="I28" s="174">
        <f t="shared" si="2"/>
        <v>0.10256410256410256</v>
      </c>
      <c r="J28" s="156"/>
      <c r="K28" s="156"/>
      <c r="L28" s="156"/>
      <c r="M28" s="156"/>
    </row>
    <row r="29" spans="1:13" ht="12.75">
      <c r="A29" s="181" t="s">
        <v>32</v>
      </c>
      <c r="B29" s="176">
        <f>SUM(B30+B31)</f>
        <v>98506</v>
      </c>
      <c r="C29" s="176">
        <f>SUM(C30+C31)</f>
        <v>98506</v>
      </c>
      <c r="D29" s="176">
        <f>SUM(D30+D31)</f>
        <v>6395</v>
      </c>
      <c r="E29" s="177">
        <f t="shared" si="0"/>
        <v>0.06491990335614074</v>
      </c>
      <c r="F29" s="177">
        <f t="shared" si="1"/>
        <v>0.06491990335614074</v>
      </c>
      <c r="G29" s="176">
        <f>SUM(G30+G31)</f>
        <v>7570</v>
      </c>
      <c r="H29" s="176">
        <f>SUM(H30+H31)</f>
        <v>6395</v>
      </c>
      <c r="I29" s="177">
        <f t="shared" si="2"/>
        <v>0.844782034346103</v>
      </c>
      <c r="J29" s="156"/>
      <c r="K29" s="156"/>
      <c r="L29" s="156"/>
      <c r="M29" s="156"/>
    </row>
    <row r="30" spans="1:13" ht="12">
      <c r="A30" s="182" t="s">
        <v>209</v>
      </c>
      <c r="B30" s="179">
        <v>88641</v>
      </c>
      <c r="C30" s="179">
        <v>88641</v>
      </c>
      <c r="D30" s="179">
        <v>5699</v>
      </c>
      <c r="E30" s="174">
        <f t="shared" si="0"/>
        <v>0.06429304723547793</v>
      </c>
      <c r="F30" s="174">
        <f t="shared" si="1"/>
        <v>0.06429304723547793</v>
      </c>
      <c r="G30" s="180">
        <v>6630</v>
      </c>
      <c r="H30" s="179">
        <v>5699</v>
      </c>
      <c r="I30" s="174">
        <f t="shared" si="2"/>
        <v>0.8595776772247361</v>
      </c>
      <c r="J30" s="156"/>
      <c r="K30" s="156"/>
      <c r="L30" s="156"/>
      <c r="M30" s="156"/>
    </row>
    <row r="31" spans="1:13" ht="12">
      <c r="A31" s="172" t="s">
        <v>210</v>
      </c>
      <c r="B31" s="179">
        <v>9865</v>
      </c>
      <c r="C31" s="179">
        <v>9865</v>
      </c>
      <c r="D31" s="179">
        <v>696</v>
      </c>
      <c r="E31" s="174">
        <f t="shared" si="0"/>
        <v>0.0705524581855043</v>
      </c>
      <c r="F31" s="174">
        <f t="shared" si="1"/>
        <v>0.0705524581855043</v>
      </c>
      <c r="G31" s="180">
        <v>940</v>
      </c>
      <c r="H31" s="179">
        <v>696</v>
      </c>
      <c r="I31" s="174">
        <f t="shared" si="2"/>
        <v>0.7404255319148936</v>
      </c>
      <c r="J31" s="156"/>
      <c r="K31" s="156"/>
      <c r="L31" s="156"/>
      <c r="M31" s="156"/>
    </row>
    <row r="32" spans="1:13" ht="12.75">
      <c r="A32" s="181" t="s">
        <v>217</v>
      </c>
      <c r="B32" s="176">
        <f>SUM(B33+B34)</f>
        <v>89925</v>
      </c>
      <c r="C32" s="176">
        <f>SUM(C33+C34)</f>
        <v>89925</v>
      </c>
      <c r="D32" s="176">
        <f>SUM(D33+D34)</f>
        <v>5897</v>
      </c>
      <c r="E32" s="177">
        <f t="shared" si="0"/>
        <v>0.06557686961356686</v>
      </c>
      <c r="F32" s="177">
        <f t="shared" si="1"/>
        <v>0.06557686961356686</v>
      </c>
      <c r="G32" s="176">
        <f>SUM(G33+G34)</f>
        <v>7090</v>
      </c>
      <c r="H32" s="176">
        <f>SUM(H33+H34)</f>
        <v>5897</v>
      </c>
      <c r="I32" s="177">
        <f t="shared" si="2"/>
        <v>0.8317348377997179</v>
      </c>
      <c r="J32" s="156"/>
      <c r="K32" s="156"/>
      <c r="L32" s="156"/>
      <c r="M32" s="156"/>
    </row>
    <row r="33" spans="1:13" ht="12">
      <c r="A33" s="182" t="s">
        <v>209</v>
      </c>
      <c r="B33" s="179">
        <v>78100</v>
      </c>
      <c r="C33" s="179">
        <v>78100</v>
      </c>
      <c r="D33" s="179">
        <v>5298</v>
      </c>
      <c r="E33" s="174">
        <f t="shared" si="0"/>
        <v>0.06783610755441741</v>
      </c>
      <c r="F33" s="174">
        <f t="shared" si="1"/>
        <v>0.06783610755441741</v>
      </c>
      <c r="G33" s="180">
        <v>6377</v>
      </c>
      <c r="H33" s="179">
        <v>5298</v>
      </c>
      <c r="I33" s="174">
        <f t="shared" si="2"/>
        <v>0.8307981809628352</v>
      </c>
      <c r="J33" s="156"/>
      <c r="K33" s="156"/>
      <c r="L33" s="156"/>
      <c r="M33" s="156"/>
    </row>
    <row r="34" spans="1:13" ht="12">
      <c r="A34" s="172" t="s">
        <v>210</v>
      </c>
      <c r="B34" s="179">
        <v>11825</v>
      </c>
      <c r="C34" s="179">
        <v>11825</v>
      </c>
      <c r="D34" s="179">
        <v>599</v>
      </c>
      <c r="E34" s="174">
        <f t="shared" si="0"/>
        <v>0.0506553911205074</v>
      </c>
      <c r="F34" s="174">
        <f t="shared" si="1"/>
        <v>0.0506553911205074</v>
      </c>
      <c r="G34" s="180">
        <v>713</v>
      </c>
      <c r="H34" s="179">
        <v>599</v>
      </c>
      <c r="I34" s="174">
        <f t="shared" si="2"/>
        <v>0.8401122019635343</v>
      </c>
      <c r="J34" s="156"/>
      <c r="K34" s="156"/>
      <c r="L34" s="156"/>
      <c r="M34" s="156"/>
    </row>
    <row r="35" spans="1:13" ht="26.25" customHeight="1">
      <c r="A35" s="183" t="s">
        <v>36</v>
      </c>
      <c r="B35" s="176">
        <f>SUM(B36+B37)</f>
        <v>52861</v>
      </c>
      <c r="C35" s="176">
        <f>SUM(C36+C37)</f>
        <v>52861</v>
      </c>
      <c r="D35" s="176">
        <f>SUM(D36+D37)</f>
        <v>3524</v>
      </c>
      <c r="E35" s="177">
        <f t="shared" si="0"/>
        <v>0.06666540549743667</v>
      </c>
      <c r="F35" s="177">
        <f t="shared" si="1"/>
        <v>0.06666540549743667</v>
      </c>
      <c r="G35" s="176">
        <f>SUM(G36+G37)</f>
        <v>4921</v>
      </c>
      <c r="H35" s="176">
        <f>SUM(H36+H37)</f>
        <v>3524</v>
      </c>
      <c r="I35" s="177">
        <f t="shared" si="2"/>
        <v>0.716114610851453</v>
      </c>
      <c r="J35" s="156"/>
      <c r="K35" s="156"/>
      <c r="L35" s="156"/>
      <c r="M35" s="156"/>
    </row>
    <row r="36" spans="1:13" ht="12">
      <c r="A36" s="182" t="s">
        <v>209</v>
      </c>
      <c r="B36" s="179">
        <v>49243</v>
      </c>
      <c r="C36" s="179">
        <v>49243</v>
      </c>
      <c r="D36" s="179">
        <v>3474</v>
      </c>
      <c r="E36" s="174">
        <f t="shared" si="0"/>
        <v>0.07054809820685173</v>
      </c>
      <c r="F36" s="174">
        <f t="shared" si="1"/>
        <v>0.07054809820685173</v>
      </c>
      <c r="G36" s="180">
        <v>4748</v>
      </c>
      <c r="H36" s="179">
        <v>3474</v>
      </c>
      <c r="I36" s="174">
        <f t="shared" si="2"/>
        <v>0.7316764953664701</v>
      </c>
      <c r="J36" s="156"/>
      <c r="K36" s="156"/>
      <c r="L36" s="156"/>
      <c r="M36" s="156"/>
    </row>
    <row r="37" spans="1:13" ht="12">
      <c r="A37" s="172" t="s">
        <v>210</v>
      </c>
      <c r="B37" s="179">
        <v>3618</v>
      </c>
      <c r="C37" s="179">
        <v>3618</v>
      </c>
      <c r="D37" s="179">
        <v>50</v>
      </c>
      <c r="E37" s="174">
        <f t="shared" si="0"/>
        <v>0.013819789939192924</v>
      </c>
      <c r="F37" s="174">
        <f t="shared" si="1"/>
        <v>0.013819789939192924</v>
      </c>
      <c r="G37" s="180">
        <v>173</v>
      </c>
      <c r="H37" s="179">
        <v>50</v>
      </c>
      <c r="I37" s="174">
        <f t="shared" si="2"/>
        <v>0.28901734104046245</v>
      </c>
      <c r="J37" s="156"/>
      <c r="K37" s="156"/>
      <c r="L37" s="156"/>
      <c r="M37" s="156"/>
    </row>
    <row r="38" spans="1:13" ht="12.75">
      <c r="A38" s="181" t="s">
        <v>40</v>
      </c>
      <c r="B38" s="176">
        <f>SUM(B39+B40)</f>
        <v>45777</v>
      </c>
      <c r="C38" s="176">
        <f>SUM(C39+C40)</f>
        <v>45777</v>
      </c>
      <c r="D38" s="176">
        <f>SUM(D39+D40)</f>
        <v>3335</v>
      </c>
      <c r="E38" s="177">
        <f t="shared" si="0"/>
        <v>0.07285317954431264</v>
      </c>
      <c r="F38" s="177">
        <f t="shared" si="1"/>
        <v>0.07285317954431264</v>
      </c>
      <c r="G38" s="176">
        <f>SUM(G39+G40)</f>
        <v>4471</v>
      </c>
      <c r="H38" s="176">
        <f>SUM(H39+H40)</f>
        <v>3335</v>
      </c>
      <c r="I38" s="177">
        <f t="shared" si="2"/>
        <v>0.7459181391187654</v>
      </c>
      <c r="J38" s="156"/>
      <c r="K38" s="156"/>
      <c r="L38" s="156"/>
      <c r="M38" s="156"/>
    </row>
    <row r="39" spans="1:13" ht="12">
      <c r="A39" s="182" t="s">
        <v>209</v>
      </c>
      <c r="B39" s="179">
        <v>43422</v>
      </c>
      <c r="C39" s="179">
        <v>43422</v>
      </c>
      <c r="D39" s="179">
        <v>3269</v>
      </c>
      <c r="E39" s="174">
        <f t="shared" si="0"/>
        <v>0.0752844180369398</v>
      </c>
      <c r="F39" s="174">
        <f t="shared" si="1"/>
        <v>0.0752844180369398</v>
      </c>
      <c r="G39" s="180">
        <v>4307</v>
      </c>
      <c r="H39" s="179">
        <v>3269</v>
      </c>
      <c r="I39" s="174">
        <f t="shared" si="2"/>
        <v>0.7589969816577664</v>
      </c>
      <c r="J39" s="156"/>
      <c r="K39" s="156"/>
      <c r="L39" s="156"/>
      <c r="M39" s="156"/>
    </row>
    <row r="40" spans="1:13" ht="12">
      <c r="A40" s="172" t="s">
        <v>210</v>
      </c>
      <c r="B40" s="179">
        <v>2355</v>
      </c>
      <c r="C40" s="179">
        <v>2355</v>
      </c>
      <c r="D40" s="179">
        <v>66</v>
      </c>
      <c r="E40" s="174">
        <f t="shared" si="0"/>
        <v>0.02802547770700637</v>
      </c>
      <c r="F40" s="174">
        <f t="shared" si="1"/>
        <v>0.02802547770700637</v>
      </c>
      <c r="G40" s="180">
        <v>164</v>
      </c>
      <c r="H40" s="179">
        <v>66</v>
      </c>
      <c r="I40" s="174">
        <f t="shared" si="2"/>
        <v>0.4024390243902439</v>
      </c>
      <c r="J40" s="156"/>
      <c r="K40" s="156"/>
      <c r="L40" s="156"/>
      <c r="M40" s="156"/>
    </row>
    <row r="41" spans="1:13" ht="12.75">
      <c r="A41" s="181" t="s">
        <v>25</v>
      </c>
      <c r="B41" s="176">
        <f>SUM(B42+B43)</f>
        <v>12176</v>
      </c>
      <c r="C41" s="176">
        <f>SUM(C42+C43)</f>
        <v>12176</v>
      </c>
      <c r="D41" s="176">
        <f>SUM(D42+D43)</f>
        <v>463</v>
      </c>
      <c r="E41" s="177">
        <f t="shared" si="0"/>
        <v>0.03802562417871222</v>
      </c>
      <c r="F41" s="177">
        <f t="shared" si="1"/>
        <v>0.03802562417871222</v>
      </c>
      <c r="G41" s="176">
        <f>SUM(G42+G43)</f>
        <v>879</v>
      </c>
      <c r="H41" s="176">
        <f>SUM(H42+H43)</f>
        <v>463</v>
      </c>
      <c r="I41" s="177">
        <f t="shared" si="2"/>
        <v>0.5267349260523322</v>
      </c>
      <c r="J41" s="156"/>
      <c r="K41" s="156"/>
      <c r="L41" s="156"/>
      <c r="M41" s="156"/>
    </row>
    <row r="42" spans="1:13" ht="12">
      <c r="A42" s="182" t="s">
        <v>209</v>
      </c>
      <c r="B42" s="179">
        <v>7457</v>
      </c>
      <c r="C42" s="179">
        <v>7457</v>
      </c>
      <c r="D42" s="179">
        <v>426</v>
      </c>
      <c r="E42" s="174">
        <f t="shared" si="0"/>
        <v>0.05712753117875821</v>
      </c>
      <c r="F42" s="174">
        <f t="shared" si="1"/>
        <v>0.05712753117875821</v>
      </c>
      <c r="G42" s="180">
        <v>639</v>
      </c>
      <c r="H42" s="179">
        <v>426</v>
      </c>
      <c r="I42" s="174">
        <f t="shared" si="2"/>
        <v>0.6666666666666666</v>
      </c>
      <c r="J42" s="156"/>
      <c r="K42" s="156"/>
      <c r="L42" s="156"/>
      <c r="M42" s="156"/>
    </row>
    <row r="43" spans="1:13" ht="12">
      <c r="A43" s="172" t="s">
        <v>210</v>
      </c>
      <c r="B43" s="179">
        <v>4719</v>
      </c>
      <c r="C43" s="179">
        <v>4719</v>
      </c>
      <c r="D43" s="179">
        <v>37</v>
      </c>
      <c r="E43" s="174">
        <f t="shared" si="0"/>
        <v>0.007840644204280567</v>
      </c>
      <c r="F43" s="174">
        <f t="shared" si="1"/>
        <v>0.007840644204280567</v>
      </c>
      <c r="G43" s="180">
        <v>240</v>
      </c>
      <c r="H43" s="179">
        <v>37</v>
      </c>
      <c r="I43" s="174">
        <f t="shared" si="2"/>
        <v>0.15416666666666667</v>
      </c>
      <c r="J43" s="156"/>
      <c r="K43" s="156"/>
      <c r="L43" s="156"/>
      <c r="M43" s="156"/>
    </row>
    <row r="44" spans="1:13" ht="12.75">
      <c r="A44" s="181" t="s">
        <v>218</v>
      </c>
      <c r="B44" s="176">
        <f>SUM(B45+B46)</f>
        <v>150609</v>
      </c>
      <c r="C44" s="176">
        <f>SUM(C45+C46)</f>
        <v>150609</v>
      </c>
      <c r="D44" s="176">
        <f>SUM(D45+D46)</f>
        <v>12794</v>
      </c>
      <c r="E44" s="177">
        <f t="shared" si="0"/>
        <v>0.08494844265614937</v>
      </c>
      <c r="F44" s="177">
        <f t="shared" si="1"/>
        <v>0.08494844265614937</v>
      </c>
      <c r="G44" s="176">
        <f>SUM(G45+G46)</f>
        <v>15261</v>
      </c>
      <c r="H44" s="176">
        <f>SUM(H45+H46)</f>
        <v>12794</v>
      </c>
      <c r="I44" s="177">
        <f t="shared" si="2"/>
        <v>0.8383461110019003</v>
      </c>
      <c r="J44" s="156"/>
      <c r="K44" s="156"/>
      <c r="L44" s="156"/>
      <c r="M44" s="156"/>
    </row>
    <row r="45" spans="1:13" ht="12">
      <c r="A45" s="182" t="s">
        <v>209</v>
      </c>
      <c r="B45" s="179">
        <v>143520</v>
      </c>
      <c r="C45" s="179">
        <v>143520</v>
      </c>
      <c r="D45" s="179">
        <v>12012</v>
      </c>
      <c r="E45" s="174">
        <f t="shared" si="0"/>
        <v>0.08369565217391305</v>
      </c>
      <c r="F45" s="174">
        <f t="shared" si="1"/>
        <v>0.08369565217391305</v>
      </c>
      <c r="G45" s="180">
        <v>13982</v>
      </c>
      <c r="H45" s="179">
        <v>12012</v>
      </c>
      <c r="I45" s="174">
        <f t="shared" si="2"/>
        <v>0.8591045630095837</v>
      </c>
      <c r="J45" s="156"/>
      <c r="K45" s="156"/>
      <c r="L45" s="156"/>
      <c r="M45" s="156"/>
    </row>
    <row r="46" spans="1:13" ht="12">
      <c r="A46" s="172" t="s">
        <v>210</v>
      </c>
      <c r="B46" s="179">
        <v>7089</v>
      </c>
      <c r="C46" s="179">
        <v>7089</v>
      </c>
      <c r="D46" s="179">
        <v>782</v>
      </c>
      <c r="E46" s="174">
        <f t="shared" si="0"/>
        <v>0.11031175059952038</v>
      </c>
      <c r="F46" s="174">
        <f t="shared" si="1"/>
        <v>0.11031175059952038</v>
      </c>
      <c r="G46" s="180">
        <v>1279</v>
      </c>
      <c r="H46" s="179">
        <v>782</v>
      </c>
      <c r="I46" s="174">
        <f t="shared" si="2"/>
        <v>0.6114151681000782</v>
      </c>
      <c r="J46" s="156"/>
      <c r="K46" s="156"/>
      <c r="L46" s="156"/>
      <c r="M46" s="156"/>
    </row>
    <row r="47" spans="1:13" ht="12.75">
      <c r="A47" s="181" t="s">
        <v>219</v>
      </c>
      <c r="B47" s="176">
        <f>SUM(B48+B49)</f>
        <v>11976</v>
      </c>
      <c r="C47" s="176">
        <f>SUM(C48+C49)</f>
        <v>11976</v>
      </c>
      <c r="D47" s="176">
        <f>SUM(D48+D49)</f>
        <v>584</v>
      </c>
      <c r="E47" s="177">
        <f t="shared" si="0"/>
        <v>0.04876419505678023</v>
      </c>
      <c r="F47" s="177">
        <f t="shared" si="1"/>
        <v>0.04876419505678023</v>
      </c>
      <c r="G47" s="176">
        <f>SUM(G48+G49)</f>
        <v>959</v>
      </c>
      <c r="H47" s="176">
        <f>SUM(H48+H49)</f>
        <v>584</v>
      </c>
      <c r="I47" s="177">
        <f t="shared" si="2"/>
        <v>0.6089676746611054</v>
      </c>
      <c r="J47" s="156"/>
      <c r="K47" s="156"/>
      <c r="L47" s="156"/>
      <c r="M47" s="156"/>
    </row>
    <row r="48" spans="1:13" ht="12">
      <c r="A48" s="182" t="s">
        <v>209</v>
      </c>
      <c r="B48" s="179">
        <v>10695</v>
      </c>
      <c r="C48" s="179">
        <v>10695</v>
      </c>
      <c r="D48" s="179">
        <v>555</v>
      </c>
      <c r="E48" s="174">
        <f t="shared" si="0"/>
        <v>0.051893408134642355</v>
      </c>
      <c r="F48" s="174">
        <f t="shared" si="1"/>
        <v>0.051893408134642355</v>
      </c>
      <c r="G48" s="180">
        <v>892</v>
      </c>
      <c r="H48" s="179">
        <v>555</v>
      </c>
      <c r="I48" s="174">
        <f t="shared" si="2"/>
        <v>0.6221973094170403</v>
      </c>
      <c r="J48" s="156"/>
      <c r="K48" s="156"/>
      <c r="L48" s="156"/>
      <c r="M48" s="156"/>
    </row>
    <row r="49" spans="1:13" ht="12">
      <c r="A49" s="172" t="s">
        <v>210</v>
      </c>
      <c r="B49" s="179">
        <v>1281</v>
      </c>
      <c r="C49" s="179">
        <v>1281</v>
      </c>
      <c r="D49" s="179">
        <v>29</v>
      </c>
      <c r="E49" s="174">
        <f t="shared" si="0"/>
        <v>0.02263856362217018</v>
      </c>
      <c r="F49" s="174">
        <f t="shared" si="1"/>
        <v>0.02263856362217018</v>
      </c>
      <c r="G49" s="180">
        <v>67</v>
      </c>
      <c r="H49" s="179">
        <v>29</v>
      </c>
      <c r="I49" s="174">
        <f t="shared" si="2"/>
        <v>0.43283582089552236</v>
      </c>
      <c r="J49" s="156"/>
      <c r="K49" s="156"/>
      <c r="L49" s="156"/>
      <c r="M49" s="156"/>
    </row>
    <row r="50" spans="1:29" ht="84" customHeight="1">
      <c r="A50" s="162" t="s">
        <v>4</v>
      </c>
      <c r="B50" s="162" t="s">
        <v>5</v>
      </c>
      <c r="C50" s="162" t="s">
        <v>204</v>
      </c>
      <c r="D50" s="162" t="s">
        <v>7</v>
      </c>
      <c r="E50" s="162" t="s">
        <v>205</v>
      </c>
      <c r="F50" s="162" t="s">
        <v>206</v>
      </c>
      <c r="G50" s="162" t="s">
        <v>10</v>
      </c>
      <c r="H50" s="162" t="s">
        <v>11</v>
      </c>
      <c r="I50" s="162" t="s">
        <v>12</v>
      </c>
      <c r="J50" s="163"/>
      <c r="K50" s="163"/>
      <c r="L50" s="163"/>
      <c r="M50" s="163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</row>
    <row r="51" spans="1:29" ht="12">
      <c r="A51" s="162">
        <v>1</v>
      </c>
      <c r="B51" s="162">
        <v>2</v>
      </c>
      <c r="C51" s="162">
        <v>3</v>
      </c>
      <c r="D51" s="162">
        <v>4</v>
      </c>
      <c r="E51" s="162">
        <v>5</v>
      </c>
      <c r="F51" s="162">
        <v>6</v>
      </c>
      <c r="G51" s="165">
        <v>7</v>
      </c>
      <c r="H51" s="165">
        <v>8</v>
      </c>
      <c r="I51" s="165">
        <v>9</v>
      </c>
      <c r="J51" s="163"/>
      <c r="K51" s="163"/>
      <c r="L51" s="163"/>
      <c r="M51" s="163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</row>
    <row r="52" spans="1:13" ht="37.5" customHeight="1">
      <c r="A52" s="183" t="s">
        <v>220</v>
      </c>
      <c r="B52" s="176">
        <f>SUM(B53+B54)</f>
        <v>8547</v>
      </c>
      <c r="C52" s="176">
        <f>SUM(C53+C54)</f>
        <v>8547</v>
      </c>
      <c r="D52" s="176">
        <f>SUM(D53+D54)</f>
        <v>575</v>
      </c>
      <c r="E52" s="177">
        <f aca="true" t="shared" si="3" ref="E52:E89">SUM(D52/B52)</f>
        <v>0.06727506727506727</v>
      </c>
      <c r="F52" s="177">
        <f aca="true" t="shared" si="4" ref="F52:F89">SUM(D52/C52)</f>
        <v>0.06727506727506727</v>
      </c>
      <c r="G52" s="176">
        <f>SUM(G53+G54)</f>
        <v>652</v>
      </c>
      <c r="H52" s="176">
        <f>SUM(H53+H54)</f>
        <v>575</v>
      </c>
      <c r="I52" s="177">
        <f aca="true" t="shared" si="5" ref="I52:I89">SUM(H52/G52)</f>
        <v>0.8819018404907976</v>
      </c>
      <c r="J52" s="156"/>
      <c r="K52" s="156"/>
      <c r="L52" s="156"/>
      <c r="M52" s="156"/>
    </row>
    <row r="53" spans="1:13" ht="12">
      <c r="A53" s="182" t="s">
        <v>209</v>
      </c>
      <c r="B53" s="179">
        <v>6121</v>
      </c>
      <c r="C53" s="179">
        <v>6121</v>
      </c>
      <c r="D53" s="179">
        <v>421</v>
      </c>
      <c r="E53" s="174">
        <f t="shared" si="3"/>
        <v>0.06877961117464466</v>
      </c>
      <c r="F53" s="174">
        <f t="shared" si="4"/>
        <v>0.06877961117464466</v>
      </c>
      <c r="G53" s="180">
        <v>484</v>
      </c>
      <c r="H53" s="179">
        <v>421</v>
      </c>
      <c r="I53" s="174">
        <f t="shared" si="5"/>
        <v>0.8698347107438017</v>
      </c>
      <c r="J53" s="156"/>
      <c r="K53" s="156"/>
      <c r="L53" s="156"/>
      <c r="M53" s="156"/>
    </row>
    <row r="54" spans="1:13" ht="12">
      <c r="A54" s="172" t="s">
        <v>210</v>
      </c>
      <c r="B54" s="179">
        <v>2426</v>
      </c>
      <c r="C54" s="179">
        <v>2426</v>
      </c>
      <c r="D54" s="179">
        <v>154</v>
      </c>
      <c r="E54" s="174">
        <f t="shared" si="3"/>
        <v>0.06347897774113767</v>
      </c>
      <c r="F54" s="174">
        <f t="shared" si="4"/>
        <v>0.06347897774113767</v>
      </c>
      <c r="G54" s="180">
        <v>168</v>
      </c>
      <c r="H54" s="179">
        <v>154</v>
      </c>
      <c r="I54" s="174">
        <f t="shared" si="5"/>
        <v>0.9166666666666666</v>
      </c>
      <c r="J54" s="156"/>
      <c r="K54" s="156"/>
      <c r="L54" s="156"/>
      <c r="M54" s="156"/>
    </row>
    <row r="55" spans="1:9" ht="12.75">
      <c r="A55" s="181" t="s">
        <v>38</v>
      </c>
      <c r="B55" s="176">
        <f>SUM(B56+B57)</f>
        <v>13613</v>
      </c>
      <c r="C55" s="176">
        <f>SUM(C56+C57)</f>
        <v>13613</v>
      </c>
      <c r="D55" s="176">
        <f>SUM(D56+D57)</f>
        <v>1041</v>
      </c>
      <c r="E55" s="177">
        <f t="shared" si="3"/>
        <v>0.07647102034819658</v>
      </c>
      <c r="F55" s="177">
        <f t="shared" si="4"/>
        <v>0.07647102034819658</v>
      </c>
      <c r="G55" s="176">
        <f>SUM(G56+G57)</f>
        <v>1142</v>
      </c>
      <c r="H55" s="176">
        <f>SUM(H56+H57)</f>
        <v>1041</v>
      </c>
      <c r="I55" s="177">
        <f t="shared" si="5"/>
        <v>0.9115586690017513</v>
      </c>
    </row>
    <row r="56" spans="1:9" ht="12">
      <c r="A56" s="184" t="s">
        <v>209</v>
      </c>
      <c r="B56" s="179">
        <v>12076</v>
      </c>
      <c r="C56" s="179">
        <v>12076</v>
      </c>
      <c r="D56" s="179">
        <v>948</v>
      </c>
      <c r="E56" s="174">
        <f t="shared" si="3"/>
        <v>0.0785028155018218</v>
      </c>
      <c r="F56" s="174">
        <f t="shared" si="4"/>
        <v>0.0785028155018218</v>
      </c>
      <c r="G56" s="180">
        <v>1021</v>
      </c>
      <c r="H56" s="179">
        <v>948</v>
      </c>
      <c r="I56" s="174">
        <f t="shared" si="5"/>
        <v>0.9285014691478942</v>
      </c>
    </row>
    <row r="57" spans="1:9" ht="12">
      <c r="A57" s="172" t="s">
        <v>210</v>
      </c>
      <c r="B57" s="179">
        <v>1537</v>
      </c>
      <c r="C57" s="179">
        <v>1537</v>
      </c>
      <c r="D57" s="179">
        <v>93</v>
      </c>
      <c r="E57" s="174">
        <f t="shared" si="3"/>
        <v>0.0605074821080026</v>
      </c>
      <c r="F57" s="174">
        <f t="shared" si="4"/>
        <v>0.0605074821080026</v>
      </c>
      <c r="G57" s="180">
        <v>121</v>
      </c>
      <c r="H57" s="179">
        <v>93</v>
      </c>
      <c r="I57" s="174">
        <f t="shared" si="5"/>
        <v>0.768595041322314</v>
      </c>
    </row>
    <row r="58" spans="1:9" ht="12.75">
      <c r="A58" s="181" t="s">
        <v>221</v>
      </c>
      <c r="B58" s="176">
        <f>SUM(B59+B60)</f>
        <v>13714</v>
      </c>
      <c r="C58" s="176">
        <f>SUM(C59+C60)</f>
        <v>13714</v>
      </c>
      <c r="D58" s="176">
        <f>SUM(D59+D60)</f>
        <v>710</v>
      </c>
      <c r="E58" s="177">
        <f t="shared" si="3"/>
        <v>0.05177191191483156</v>
      </c>
      <c r="F58" s="177">
        <f t="shared" si="4"/>
        <v>0.05177191191483156</v>
      </c>
      <c r="G58" s="176">
        <f>SUM(G59+G60)</f>
        <v>1475</v>
      </c>
      <c r="H58" s="176">
        <f>SUM(H59+H60)</f>
        <v>710</v>
      </c>
      <c r="I58" s="177">
        <f t="shared" si="5"/>
        <v>0.48135593220338985</v>
      </c>
    </row>
    <row r="59" spans="1:9" ht="12">
      <c r="A59" s="182" t="s">
        <v>209</v>
      </c>
      <c r="B59" s="179">
        <v>12271</v>
      </c>
      <c r="C59" s="179">
        <v>12271</v>
      </c>
      <c r="D59" s="179">
        <v>612</v>
      </c>
      <c r="E59" s="174">
        <f t="shared" si="3"/>
        <v>0.04987368592616739</v>
      </c>
      <c r="F59" s="174">
        <f t="shared" si="4"/>
        <v>0.04987368592616739</v>
      </c>
      <c r="G59" s="180">
        <v>1287</v>
      </c>
      <c r="H59" s="179">
        <v>612</v>
      </c>
      <c r="I59" s="174">
        <f t="shared" si="5"/>
        <v>0.4755244755244755</v>
      </c>
    </row>
    <row r="60" spans="1:9" ht="12">
      <c r="A60" s="172" t="s">
        <v>210</v>
      </c>
      <c r="B60" s="179">
        <v>1443</v>
      </c>
      <c r="C60" s="179">
        <v>1443</v>
      </c>
      <c r="D60" s="179">
        <v>98</v>
      </c>
      <c r="E60" s="174">
        <f t="shared" si="3"/>
        <v>0.06791406791406791</v>
      </c>
      <c r="F60" s="174">
        <f t="shared" si="4"/>
        <v>0.06791406791406791</v>
      </c>
      <c r="G60" s="180">
        <v>188</v>
      </c>
      <c r="H60" s="179">
        <v>98</v>
      </c>
      <c r="I60" s="174">
        <f t="shared" si="5"/>
        <v>0.5212765957446809</v>
      </c>
    </row>
    <row r="61" spans="1:9" ht="12.75">
      <c r="A61" s="181" t="s">
        <v>222</v>
      </c>
      <c r="B61" s="176">
        <f>SUM(B62+B63)</f>
        <v>1392</v>
      </c>
      <c r="C61" s="176">
        <f>SUM(C62+C63)</f>
        <v>1392</v>
      </c>
      <c r="D61" s="176">
        <f>SUM(D62+D63)</f>
        <v>44</v>
      </c>
      <c r="E61" s="177">
        <f t="shared" si="3"/>
        <v>0.031609195402298854</v>
      </c>
      <c r="F61" s="177">
        <f t="shared" si="4"/>
        <v>0.031609195402298854</v>
      </c>
      <c r="G61" s="176">
        <f>SUM(G62+G63)</f>
        <v>127</v>
      </c>
      <c r="H61" s="176">
        <f>SUM(H62+H63)</f>
        <v>44</v>
      </c>
      <c r="I61" s="177">
        <f t="shared" si="5"/>
        <v>0.3464566929133858</v>
      </c>
    </row>
    <row r="62" spans="1:9" ht="12">
      <c r="A62" s="182" t="s">
        <v>209</v>
      </c>
      <c r="B62" s="179">
        <v>1350</v>
      </c>
      <c r="C62" s="179">
        <v>1350</v>
      </c>
      <c r="D62" s="179">
        <v>42</v>
      </c>
      <c r="E62" s="174">
        <f t="shared" si="3"/>
        <v>0.03111111111111111</v>
      </c>
      <c r="F62" s="174">
        <f t="shared" si="4"/>
        <v>0.03111111111111111</v>
      </c>
      <c r="G62" s="180">
        <v>124</v>
      </c>
      <c r="H62" s="179">
        <v>42</v>
      </c>
      <c r="I62" s="174">
        <f t="shared" si="5"/>
        <v>0.3387096774193548</v>
      </c>
    </row>
    <row r="63" spans="1:9" ht="12">
      <c r="A63" s="172" t="s">
        <v>210</v>
      </c>
      <c r="B63" s="179">
        <v>42</v>
      </c>
      <c r="C63" s="179">
        <v>42</v>
      </c>
      <c r="D63" s="179">
        <v>2</v>
      </c>
      <c r="E63" s="174">
        <f t="shared" si="3"/>
        <v>0.047619047619047616</v>
      </c>
      <c r="F63" s="174">
        <f t="shared" si="4"/>
        <v>0.047619047619047616</v>
      </c>
      <c r="G63" s="180">
        <v>3</v>
      </c>
      <c r="H63" s="179">
        <v>2</v>
      </c>
      <c r="I63" s="174">
        <f t="shared" si="5"/>
        <v>0.6666666666666666</v>
      </c>
    </row>
    <row r="64" spans="1:9" ht="12.75">
      <c r="A64" s="181" t="s">
        <v>223</v>
      </c>
      <c r="B64" s="176">
        <f>SUM(B65+B66)</f>
        <v>612</v>
      </c>
      <c r="C64" s="176">
        <f>SUM(C65+C66)</f>
        <v>612</v>
      </c>
      <c r="D64" s="176">
        <f>SUM(D65+D66)</f>
        <v>50</v>
      </c>
      <c r="E64" s="177">
        <f t="shared" si="3"/>
        <v>0.08169934640522876</v>
      </c>
      <c r="F64" s="177">
        <f t="shared" si="4"/>
        <v>0.08169934640522876</v>
      </c>
      <c r="G64" s="176">
        <f>SUM(G65+G66)</f>
        <v>58</v>
      </c>
      <c r="H64" s="176">
        <f>SUM(H65+H66)</f>
        <v>50</v>
      </c>
      <c r="I64" s="177">
        <f t="shared" si="5"/>
        <v>0.8620689655172413</v>
      </c>
    </row>
    <row r="65" spans="1:9" ht="12">
      <c r="A65" s="182" t="s">
        <v>209</v>
      </c>
      <c r="B65" s="179">
        <v>586</v>
      </c>
      <c r="C65" s="179">
        <v>586</v>
      </c>
      <c r="D65" s="179">
        <v>50</v>
      </c>
      <c r="E65" s="174">
        <f t="shared" si="3"/>
        <v>0.08532423208191127</v>
      </c>
      <c r="F65" s="174">
        <f t="shared" si="4"/>
        <v>0.08532423208191127</v>
      </c>
      <c r="G65" s="180">
        <v>58</v>
      </c>
      <c r="H65" s="179">
        <v>50</v>
      </c>
      <c r="I65" s="174">
        <f t="shared" si="5"/>
        <v>0.8620689655172413</v>
      </c>
    </row>
    <row r="66" spans="1:9" ht="12">
      <c r="A66" s="172" t="s">
        <v>210</v>
      </c>
      <c r="B66" s="179">
        <v>26</v>
      </c>
      <c r="C66" s="179">
        <v>26</v>
      </c>
      <c r="D66" s="179"/>
      <c r="E66" s="174">
        <f t="shared" si="3"/>
        <v>0</v>
      </c>
      <c r="F66" s="174">
        <f t="shared" si="4"/>
        <v>0</v>
      </c>
      <c r="G66" s="180">
        <v>0</v>
      </c>
      <c r="H66" s="179"/>
      <c r="I66" s="174" t="e">
        <f t="shared" si="5"/>
        <v>#DIV/0!</v>
      </c>
    </row>
    <row r="67" spans="1:9" ht="12.75">
      <c r="A67" s="181" t="s">
        <v>224</v>
      </c>
      <c r="B67" s="176">
        <f>SUM(B68+B69)</f>
        <v>757</v>
      </c>
      <c r="C67" s="176">
        <f>SUM(C68+C69)</f>
        <v>757</v>
      </c>
      <c r="D67" s="176">
        <f>SUM(D68+D69)</f>
        <v>15</v>
      </c>
      <c r="E67" s="177">
        <f t="shared" si="3"/>
        <v>0.019815059445178335</v>
      </c>
      <c r="F67" s="177">
        <f t="shared" si="4"/>
        <v>0.019815059445178335</v>
      </c>
      <c r="G67" s="176">
        <f>SUM(G68+G69)</f>
        <v>23</v>
      </c>
      <c r="H67" s="176">
        <f>SUM(H68+H69)</f>
        <v>15</v>
      </c>
      <c r="I67" s="177">
        <f t="shared" si="5"/>
        <v>0.6521739130434783</v>
      </c>
    </row>
    <row r="68" spans="1:9" ht="12">
      <c r="A68" s="182" t="s">
        <v>209</v>
      </c>
      <c r="B68" s="179">
        <v>232</v>
      </c>
      <c r="C68" s="179">
        <v>232</v>
      </c>
      <c r="D68" s="179">
        <v>13</v>
      </c>
      <c r="E68" s="174">
        <f t="shared" si="3"/>
        <v>0.05603448275862069</v>
      </c>
      <c r="F68" s="174">
        <f t="shared" si="4"/>
        <v>0.05603448275862069</v>
      </c>
      <c r="G68" s="180">
        <v>16</v>
      </c>
      <c r="H68" s="179">
        <v>13</v>
      </c>
      <c r="I68" s="174">
        <f t="shared" si="5"/>
        <v>0.8125</v>
      </c>
    </row>
    <row r="69" spans="1:9" ht="12">
      <c r="A69" s="172" t="s">
        <v>210</v>
      </c>
      <c r="B69" s="179">
        <v>525</v>
      </c>
      <c r="C69" s="179">
        <v>525</v>
      </c>
      <c r="D69" s="179">
        <v>2</v>
      </c>
      <c r="E69" s="174">
        <f t="shared" si="3"/>
        <v>0.0038095238095238095</v>
      </c>
      <c r="F69" s="174">
        <f t="shared" si="4"/>
        <v>0.0038095238095238095</v>
      </c>
      <c r="G69" s="180">
        <v>7</v>
      </c>
      <c r="H69" s="179">
        <v>2</v>
      </c>
      <c r="I69" s="174">
        <f t="shared" si="5"/>
        <v>0.2857142857142857</v>
      </c>
    </row>
    <row r="70" spans="1:13" ht="12.75">
      <c r="A70" s="181" t="s">
        <v>225</v>
      </c>
      <c r="B70" s="176">
        <f>SUM(B71+B72)</f>
        <v>5201</v>
      </c>
      <c r="C70" s="176">
        <f>SUM(C71+C72)</f>
        <v>5201</v>
      </c>
      <c r="D70" s="176">
        <f>SUM(D71+D72)</f>
        <v>418</v>
      </c>
      <c r="E70" s="177">
        <f t="shared" si="3"/>
        <v>0.08036915977696597</v>
      </c>
      <c r="F70" s="177">
        <f t="shared" si="4"/>
        <v>0.08036915977696597</v>
      </c>
      <c r="G70" s="176">
        <f>SUM(G71+G72)</f>
        <v>495</v>
      </c>
      <c r="H70" s="176">
        <f>SUM(H71+H72)</f>
        <v>418</v>
      </c>
      <c r="I70" s="177">
        <f t="shared" si="5"/>
        <v>0.8444444444444444</v>
      </c>
      <c r="J70" s="156"/>
      <c r="K70" s="156"/>
      <c r="L70" s="156"/>
      <c r="M70" s="156"/>
    </row>
    <row r="71" spans="1:13" ht="12">
      <c r="A71" s="182" t="s">
        <v>209</v>
      </c>
      <c r="B71" s="179">
        <v>4886</v>
      </c>
      <c r="C71" s="179">
        <v>4886</v>
      </c>
      <c r="D71" s="179">
        <v>413</v>
      </c>
      <c r="E71" s="174">
        <f t="shared" si="3"/>
        <v>0.08452722063037249</v>
      </c>
      <c r="F71" s="174">
        <f t="shared" si="4"/>
        <v>0.08452722063037249</v>
      </c>
      <c r="G71" s="180">
        <v>469</v>
      </c>
      <c r="H71" s="179">
        <v>413</v>
      </c>
      <c r="I71" s="174">
        <f t="shared" si="5"/>
        <v>0.8805970149253731</v>
      </c>
      <c r="J71" s="156"/>
      <c r="K71" s="156"/>
      <c r="L71" s="156"/>
      <c r="M71" s="156"/>
    </row>
    <row r="72" spans="1:13" ht="12">
      <c r="A72" s="172" t="s">
        <v>210</v>
      </c>
      <c r="B72" s="179">
        <v>315</v>
      </c>
      <c r="C72" s="179">
        <v>315</v>
      </c>
      <c r="D72" s="179">
        <v>5</v>
      </c>
      <c r="E72" s="174">
        <f t="shared" si="3"/>
        <v>0.015873015873015872</v>
      </c>
      <c r="F72" s="174">
        <f t="shared" si="4"/>
        <v>0.015873015873015872</v>
      </c>
      <c r="G72" s="180">
        <v>26</v>
      </c>
      <c r="H72" s="179">
        <v>5</v>
      </c>
      <c r="I72" s="174">
        <f t="shared" si="5"/>
        <v>0.19230769230769232</v>
      </c>
      <c r="J72" s="156"/>
      <c r="K72" s="156"/>
      <c r="L72" s="156"/>
      <c r="M72" s="156"/>
    </row>
    <row r="73" spans="1:13" ht="24.75" customHeight="1">
      <c r="A73" s="185" t="s">
        <v>226</v>
      </c>
      <c r="B73" s="176">
        <f>SUM(B74+B75)</f>
        <v>1125</v>
      </c>
      <c r="C73" s="176">
        <f>SUM(C74+C75)</f>
        <v>1125</v>
      </c>
      <c r="D73" s="176">
        <f>SUM(D74+D75)</f>
        <v>5</v>
      </c>
      <c r="E73" s="177">
        <f t="shared" si="3"/>
        <v>0.0044444444444444444</v>
      </c>
      <c r="F73" s="177">
        <f t="shared" si="4"/>
        <v>0.0044444444444444444</v>
      </c>
      <c r="G73" s="176">
        <f>SUM(G74+G75)</f>
        <v>6</v>
      </c>
      <c r="H73" s="176">
        <f>SUM(H74+H75)</f>
        <v>5</v>
      </c>
      <c r="I73" s="177">
        <f t="shared" si="5"/>
        <v>0.8333333333333334</v>
      </c>
      <c r="J73" s="156"/>
      <c r="K73" s="156"/>
      <c r="L73" s="156"/>
      <c r="M73" s="156"/>
    </row>
    <row r="74" spans="1:13" ht="12">
      <c r="A74" s="182" t="s">
        <v>209</v>
      </c>
      <c r="B74" s="179">
        <v>1123</v>
      </c>
      <c r="C74" s="179">
        <v>1123</v>
      </c>
      <c r="D74" s="179">
        <v>5</v>
      </c>
      <c r="E74" s="174">
        <f t="shared" si="3"/>
        <v>0.004452359750667854</v>
      </c>
      <c r="F74" s="174">
        <f t="shared" si="4"/>
        <v>0.004452359750667854</v>
      </c>
      <c r="G74" s="180">
        <v>6</v>
      </c>
      <c r="H74" s="179">
        <v>5</v>
      </c>
      <c r="I74" s="174">
        <f t="shared" si="5"/>
        <v>0.8333333333333334</v>
      </c>
      <c r="J74" s="156"/>
      <c r="K74" s="156"/>
      <c r="L74" s="156"/>
      <c r="M74" s="156"/>
    </row>
    <row r="75" spans="1:13" ht="12">
      <c r="A75" s="172" t="s">
        <v>210</v>
      </c>
      <c r="B75" s="179">
        <v>2</v>
      </c>
      <c r="C75" s="179">
        <v>2</v>
      </c>
      <c r="D75" s="179"/>
      <c r="E75" s="174">
        <f t="shared" si="3"/>
        <v>0</v>
      </c>
      <c r="F75" s="174">
        <f t="shared" si="4"/>
        <v>0</v>
      </c>
      <c r="G75" s="180"/>
      <c r="H75" s="179"/>
      <c r="I75" s="174" t="e">
        <f t="shared" si="5"/>
        <v>#DIV/0!</v>
      </c>
      <c r="J75" s="156"/>
      <c r="K75" s="156"/>
      <c r="L75" s="156"/>
      <c r="M75" s="156"/>
    </row>
    <row r="76" spans="1:13" ht="14.25" customHeight="1">
      <c r="A76" s="175" t="s">
        <v>227</v>
      </c>
      <c r="B76" s="176">
        <f>SUM(B77)</f>
        <v>52</v>
      </c>
      <c r="C76" s="176">
        <f>SUM(C77)</f>
        <v>52</v>
      </c>
      <c r="D76" s="176">
        <f>SUM(D77)</f>
        <v>3</v>
      </c>
      <c r="E76" s="177">
        <f t="shared" si="3"/>
        <v>0.057692307692307696</v>
      </c>
      <c r="F76" s="177">
        <f t="shared" si="4"/>
        <v>0.057692307692307696</v>
      </c>
      <c r="G76" s="176">
        <f>SUM(G77)</f>
        <v>4</v>
      </c>
      <c r="H76" s="176">
        <f>SUM(H77)</f>
        <v>3</v>
      </c>
      <c r="I76" s="177">
        <f t="shared" si="5"/>
        <v>0.75</v>
      </c>
      <c r="J76" s="156"/>
      <c r="K76" s="156"/>
      <c r="L76" s="156"/>
      <c r="M76" s="156"/>
    </row>
    <row r="77" spans="1:13" ht="12">
      <c r="A77" s="182" t="s">
        <v>209</v>
      </c>
      <c r="B77" s="179">
        <v>52</v>
      </c>
      <c r="C77" s="179">
        <v>52</v>
      </c>
      <c r="D77" s="179">
        <v>3</v>
      </c>
      <c r="E77" s="174">
        <f t="shared" si="3"/>
        <v>0.057692307692307696</v>
      </c>
      <c r="F77" s="174">
        <f t="shared" si="4"/>
        <v>0.057692307692307696</v>
      </c>
      <c r="G77" s="180">
        <v>4</v>
      </c>
      <c r="H77" s="179">
        <v>3</v>
      </c>
      <c r="I77" s="174">
        <f t="shared" si="5"/>
        <v>0.75</v>
      </c>
      <c r="J77" s="156"/>
      <c r="K77" s="156"/>
      <c r="L77" s="156"/>
      <c r="M77" s="156"/>
    </row>
    <row r="78" spans="1:13" ht="25.5" customHeight="1">
      <c r="A78" s="185" t="s">
        <v>228</v>
      </c>
      <c r="B78" s="176">
        <f>SUM(B79)</f>
        <v>790</v>
      </c>
      <c r="C78" s="176">
        <f>SUM(C79)</f>
        <v>790</v>
      </c>
      <c r="D78" s="176">
        <f>SUM(D79)</f>
        <v>66</v>
      </c>
      <c r="E78" s="177">
        <f t="shared" si="3"/>
        <v>0.08354430379746836</v>
      </c>
      <c r="F78" s="177">
        <f t="shared" si="4"/>
        <v>0.08354430379746836</v>
      </c>
      <c r="G78" s="176">
        <f>SUM(G79)</f>
        <v>66</v>
      </c>
      <c r="H78" s="176">
        <f>SUM(H79)</f>
        <v>66</v>
      </c>
      <c r="I78" s="177">
        <f t="shared" si="5"/>
        <v>1</v>
      </c>
      <c r="J78" s="156"/>
      <c r="K78" s="156"/>
      <c r="L78" s="156"/>
      <c r="M78" s="156"/>
    </row>
    <row r="79" spans="1:13" ht="12">
      <c r="A79" s="182" t="s">
        <v>209</v>
      </c>
      <c r="B79" s="179">
        <v>790</v>
      </c>
      <c r="C79" s="179">
        <v>790</v>
      </c>
      <c r="D79" s="179">
        <v>66</v>
      </c>
      <c r="E79" s="174">
        <f t="shared" si="3"/>
        <v>0.08354430379746836</v>
      </c>
      <c r="F79" s="174">
        <f t="shared" si="4"/>
        <v>0.08354430379746836</v>
      </c>
      <c r="G79" s="180">
        <v>66</v>
      </c>
      <c r="H79" s="179">
        <v>66</v>
      </c>
      <c r="I79" s="174">
        <f t="shared" si="5"/>
        <v>1</v>
      </c>
      <c r="J79" s="156"/>
      <c r="K79" s="156"/>
      <c r="L79" s="156"/>
      <c r="M79" s="156"/>
    </row>
    <row r="80" spans="1:13" ht="12.75">
      <c r="A80" s="181" t="s">
        <v>229</v>
      </c>
      <c r="B80" s="176">
        <f>SUM(B81+B82)</f>
        <v>6434</v>
      </c>
      <c r="C80" s="176">
        <f>SUM(C81+C82)</f>
        <v>6434</v>
      </c>
      <c r="D80" s="176">
        <f>SUM(D81+D82)</f>
        <v>547</v>
      </c>
      <c r="E80" s="177">
        <f t="shared" si="3"/>
        <v>0.0850170966739198</v>
      </c>
      <c r="F80" s="177">
        <f t="shared" si="4"/>
        <v>0.0850170966739198</v>
      </c>
      <c r="G80" s="176">
        <f>SUM(G81+G82)</f>
        <v>551</v>
      </c>
      <c r="H80" s="176">
        <f>SUM(H81+H82)</f>
        <v>547</v>
      </c>
      <c r="I80" s="177">
        <f t="shared" si="5"/>
        <v>0.9927404718693285</v>
      </c>
      <c r="J80" s="156"/>
      <c r="K80" s="156"/>
      <c r="L80" s="156"/>
      <c r="M80" s="156"/>
    </row>
    <row r="81" spans="1:13" ht="12">
      <c r="A81" s="182" t="s">
        <v>209</v>
      </c>
      <c r="B81" s="179">
        <v>6226</v>
      </c>
      <c r="C81" s="179">
        <v>6226</v>
      </c>
      <c r="D81" s="179">
        <v>529</v>
      </c>
      <c r="E81" s="174">
        <f t="shared" si="3"/>
        <v>0.08496627047863797</v>
      </c>
      <c r="F81" s="174">
        <f t="shared" si="4"/>
        <v>0.08496627047863797</v>
      </c>
      <c r="G81" s="180">
        <v>533</v>
      </c>
      <c r="H81" s="179">
        <v>529</v>
      </c>
      <c r="I81" s="174">
        <f t="shared" si="5"/>
        <v>0.9924953095684803</v>
      </c>
      <c r="J81" s="156"/>
      <c r="K81" s="156"/>
      <c r="L81" s="156"/>
      <c r="M81" s="156"/>
    </row>
    <row r="82" spans="1:13" ht="12">
      <c r="A82" s="172" t="s">
        <v>210</v>
      </c>
      <c r="B82" s="179">
        <v>208</v>
      </c>
      <c r="C82" s="179">
        <v>208</v>
      </c>
      <c r="D82" s="179">
        <v>18</v>
      </c>
      <c r="E82" s="174">
        <f t="shared" si="3"/>
        <v>0.08653846153846154</v>
      </c>
      <c r="F82" s="174">
        <f t="shared" si="4"/>
        <v>0.08653846153846154</v>
      </c>
      <c r="G82" s="180">
        <v>18</v>
      </c>
      <c r="H82" s="179">
        <v>18</v>
      </c>
      <c r="I82" s="174">
        <f t="shared" si="5"/>
        <v>1</v>
      </c>
      <c r="J82" s="156"/>
      <c r="K82" s="156"/>
      <c r="L82" s="156"/>
      <c r="M82" s="156"/>
    </row>
    <row r="83" spans="1:13" ht="25.5" customHeight="1">
      <c r="A83" s="185" t="s">
        <v>230</v>
      </c>
      <c r="B83" s="176">
        <f>SUM(B84)</f>
        <v>78</v>
      </c>
      <c r="C83" s="176">
        <f>SUM(C84)</f>
        <v>78</v>
      </c>
      <c r="D83" s="176">
        <f>SUM(D84)</f>
        <v>4</v>
      </c>
      <c r="E83" s="177">
        <f t="shared" si="3"/>
        <v>0.05128205128205128</v>
      </c>
      <c r="F83" s="177">
        <f t="shared" si="4"/>
        <v>0.05128205128205128</v>
      </c>
      <c r="G83" s="176">
        <f>SUM(G84)</f>
        <v>6</v>
      </c>
      <c r="H83" s="176">
        <f>SUM(H84)</f>
        <v>4</v>
      </c>
      <c r="I83" s="177">
        <f t="shared" si="5"/>
        <v>0.6666666666666666</v>
      </c>
      <c r="J83" s="156"/>
      <c r="K83" s="156"/>
      <c r="L83" s="156"/>
      <c r="M83" s="156"/>
    </row>
    <row r="84" spans="1:13" ht="12">
      <c r="A84" s="182" t="s">
        <v>209</v>
      </c>
      <c r="B84" s="179">
        <v>78</v>
      </c>
      <c r="C84" s="179">
        <v>78</v>
      </c>
      <c r="D84" s="179">
        <v>4</v>
      </c>
      <c r="E84" s="174">
        <f t="shared" si="3"/>
        <v>0.05128205128205128</v>
      </c>
      <c r="F84" s="174">
        <f t="shared" si="4"/>
        <v>0.05128205128205128</v>
      </c>
      <c r="G84" s="180">
        <v>6</v>
      </c>
      <c r="H84" s="179">
        <v>4</v>
      </c>
      <c r="I84" s="174">
        <f t="shared" si="5"/>
        <v>0.6666666666666666</v>
      </c>
      <c r="J84" s="156"/>
      <c r="K84" s="156"/>
      <c r="L84" s="156"/>
      <c r="M84" s="156"/>
    </row>
    <row r="85" spans="1:13" ht="25.5">
      <c r="A85" s="185" t="s">
        <v>231</v>
      </c>
      <c r="B85" s="176">
        <f>SUM(B86+B87)</f>
        <v>83550</v>
      </c>
      <c r="C85" s="176">
        <f>SUM(C86+C87)</f>
        <v>83550</v>
      </c>
      <c r="D85" s="176">
        <f>SUM(D86+D87)</f>
        <v>6773</v>
      </c>
      <c r="E85" s="177">
        <f t="shared" si="3"/>
        <v>0.0810652304009575</v>
      </c>
      <c r="F85" s="177">
        <f t="shared" si="4"/>
        <v>0.0810652304009575</v>
      </c>
      <c r="G85" s="176">
        <f>SUM(G86+G87)</f>
        <v>6773</v>
      </c>
      <c r="H85" s="176">
        <f>SUM(H86+H87)</f>
        <v>6773</v>
      </c>
      <c r="I85" s="177">
        <f t="shared" si="5"/>
        <v>1</v>
      </c>
      <c r="J85" s="156"/>
      <c r="K85" s="156"/>
      <c r="L85" s="156"/>
      <c r="M85" s="156"/>
    </row>
    <row r="86" spans="1:13" ht="12">
      <c r="A86" s="182" t="s">
        <v>209</v>
      </c>
      <c r="B86" s="179">
        <v>77664</v>
      </c>
      <c r="C86" s="179">
        <v>77664</v>
      </c>
      <c r="D86" s="179">
        <v>6422</v>
      </c>
      <c r="E86" s="174">
        <f t="shared" si="3"/>
        <v>0.08268953440461475</v>
      </c>
      <c r="F86" s="174">
        <f t="shared" si="4"/>
        <v>0.08268953440461475</v>
      </c>
      <c r="G86" s="180">
        <v>6422</v>
      </c>
      <c r="H86" s="179">
        <v>6422</v>
      </c>
      <c r="I86" s="174">
        <f t="shared" si="5"/>
        <v>1</v>
      </c>
      <c r="J86" s="156"/>
      <c r="K86" s="156"/>
      <c r="L86" s="156"/>
      <c r="M86" s="156"/>
    </row>
    <row r="87" spans="1:13" ht="12">
      <c r="A87" s="172" t="s">
        <v>210</v>
      </c>
      <c r="B87" s="179">
        <v>5886</v>
      </c>
      <c r="C87" s="179">
        <v>5886</v>
      </c>
      <c r="D87" s="179">
        <v>351</v>
      </c>
      <c r="E87" s="174">
        <f t="shared" si="3"/>
        <v>0.05963302752293578</v>
      </c>
      <c r="F87" s="174">
        <f t="shared" si="4"/>
        <v>0.05963302752293578</v>
      </c>
      <c r="G87" s="180">
        <v>351</v>
      </c>
      <c r="H87" s="179">
        <v>351</v>
      </c>
      <c r="I87" s="174">
        <f t="shared" si="5"/>
        <v>1</v>
      </c>
      <c r="J87" s="156"/>
      <c r="K87" s="156"/>
      <c r="L87" s="156"/>
      <c r="M87" s="156"/>
    </row>
    <row r="88" spans="1:13" ht="39" customHeight="1">
      <c r="A88" s="185" t="s">
        <v>232</v>
      </c>
      <c r="B88" s="176">
        <f>SUM(B89)</f>
        <v>1785</v>
      </c>
      <c r="C88" s="176">
        <f>SUM(C89)</f>
        <v>1785</v>
      </c>
      <c r="D88" s="176">
        <f>SUM(D89)</f>
        <v>149</v>
      </c>
      <c r="E88" s="177">
        <f t="shared" si="3"/>
        <v>0.08347338935574229</v>
      </c>
      <c r="F88" s="177">
        <f t="shared" si="4"/>
        <v>0.08347338935574229</v>
      </c>
      <c r="G88" s="176">
        <f>SUM(G89)</f>
        <v>149</v>
      </c>
      <c r="H88" s="176">
        <f>SUM(H89)</f>
        <v>149</v>
      </c>
      <c r="I88" s="177">
        <f t="shared" si="5"/>
        <v>1</v>
      </c>
      <c r="J88" s="156"/>
      <c r="K88" s="156"/>
      <c r="L88" s="156"/>
      <c r="M88" s="156"/>
    </row>
    <row r="89" spans="1:13" ht="12">
      <c r="A89" s="182" t="s">
        <v>209</v>
      </c>
      <c r="B89" s="179">
        <v>1785</v>
      </c>
      <c r="C89" s="179">
        <v>1785</v>
      </c>
      <c r="D89" s="179">
        <v>149</v>
      </c>
      <c r="E89" s="174">
        <f t="shared" si="3"/>
        <v>0.08347338935574229</v>
      </c>
      <c r="F89" s="174">
        <f t="shared" si="4"/>
        <v>0.08347338935574229</v>
      </c>
      <c r="G89" s="180">
        <v>149</v>
      </c>
      <c r="H89" s="179">
        <v>149</v>
      </c>
      <c r="I89" s="174">
        <f t="shared" si="5"/>
        <v>1</v>
      </c>
      <c r="J89" s="156"/>
      <c r="K89" s="156"/>
      <c r="L89" s="156"/>
      <c r="M89" s="156"/>
    </row>
    <row r="90" spans="1:13" ht="14.25">
      <c r="A90" s="186"/>
      <c r="B90" s="187"/>
      <c r="C90" s="187"/>
      <c r="D90" s="187"/>
      <c r="E90" s="188"/>
      <c r="F90" s="189"/>
      <c r="G90" s="156"/>
      <c r="H90" s="156"/>
      <c r="I90" s="156"/>
      <c r="J90" s="156"/>
      <c r="K90" s="156"/>
      <c r="L90" s="156"/>
      <c r="M90" s="156"/>
    </row>
    <row r="91" spans="1:48" ht="12">
      <c r="A91" s="156" t="s">
        <v>46</v>
      </c>
      <c r="B91" s="190"/>
      <c r="C91" s="191"/>
      <c r="D91" s="191"/>
      <c r="E91" s="192" t="s">
        <v>47</v>
      </c>
      <c r="F91" s="193"/>
      <c r="G91" s="166"/>
      <c r="H91" s="166"/>
      <c r="I91" s="166"/>
      <c r="J91" s="166"/>
      <c r="K91" s="166"/>
      <c r="L91" s="166"/>
      <c r="M91" s="166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</row>
    <row r="92" spans="1:48" ht="12">
      <c r="A92" s="166"/>
      <c r="B92" s="190"/>
      <c r="C92" s="191"/>
      <c r="D92" s="194"/>
      <c r="E92" s="195"/>
      <c r="F92" s="193"/>
      <c r="G92" s="166"/>
      <c r="H92" s="166"/>
      <c r="I92" s="166"/>
      <c r="J92" s="166"/>
      <c r="K92" s="166"/>
      <c r="L92" s="166"/>
      <c r="M92" s="166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</row>
    <row r="93" spans="1:48" ht="12">
      <c r="A93" s="156" t="s">
        <v>48</v>
      </c>
      <c r="B93" s="190"/>
      <c r="C93" s="191"/>
      <c r="D93" s="191"/>
      <c r="E93" s="192" t="s">
        <v>49</v>
      </c>
      <c r="F93" s="193"/>
      <c r="G93" s="166"/>
      <c r="H93" s="166"/>
      <c r="I93" s="166"/>
      <c r="J93" s="166"/>
      <c r="K93" s="166"/>
      <c r="L93" s="166"/>
      <c r="M93" s="166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</row>
    <row r="94" spans="1:48" ht="12">
      <c r="A94" s="196"/>
      <c r="B94" s="197"/>
      <c r="C94" s="198"/>
      <c r="D94" s="194"/>
      <c r="E94" s="199"/>
      <c r="F94" s="200"/>
      <c r="G94" s="166"/>
      <c r="H94" s="166"/>
      <c r="I94" s="166"/>
      <c r="J94" s="166"/>
      <c r="K94" s="166"/>
      <c r="L94" s="166"/>
      <c r="M94" s="166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</row>
    <row r="95" spans="1:48" ht="12">
      <c r="A95" s="166"/>
      <c r="B95" s="166"/>
      <c r="C95" s="191"/>
      <c r="D95" s="191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</row>
    <row r="96" spans="1:17" ht="12">
      <c r="A96" s="156" t="s">
        <v>50</v>
      </c>
      <c r="B96" s="156"/>
      <c r="C96" s="194"/>
      <c r="D96" s="194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</row>
    <row r="97" spans="1:17" ht="12">
      <c r="A97" s="156" t="s">
        <v>51</v>
      </c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</row>
    <row r="98" spans="1:17" ht="12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</row>
    <row r="99" spans="1:17" ht="12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</row>
    <row r="100" spans="1:17" ht="12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</row>
    <row r="101" spans="1:17" ht="12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</row>
    <row r="102" spans="1:17" ht="12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</row>
    <row r="103" spans="1:17" ht="12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</row>
    <row r="104" spans="1:17" ht="12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</row>
    <row r="105" spans="1:17" ht="12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</row>
    <row r="106" spans="1:17" ht="12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</row>
    <row r="107" spans="1:17" ht="12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</row>
    <row r="108" spans="1:17" ht="12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</row>
    <row r="109" spans="1:17" ht="12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</row>
    <row r="110" spans="1:17" ht="12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</row>
    <row r="111" spans="1:17" ht="12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</row>
    <row r="112" spans="1:17" ht="12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</row>
    <row r="113" spans="1:17" ht="12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</row>
    <row r="114" spans="1:17" ht="12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</row>
    <row r="115" spans="1:17" ht="12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</row>
    <row r="116" spans="1:17" ht="12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</row>
    <row r="117" spans="1:17" ht="12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</row>
    <row r="118" spans="1:17" ht="12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</row>
    <row r="119" spans="1:17" ht="12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</row>
    <row r="120" spans="1:17" ht="12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</row>
    <row r="121" spans="1:17" ht="12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</row>
    <row r="122" spans="1:17" ht="12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</row>
    <row r="123" spans="1:17" ht="12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</row>
    <row r="124" spans="1:17" ht="12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</row>
    <row r="125" spans="1:17" ht="12">
      <c r="A125" s="156"/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</row>
    <row r="126" spans="1:17" ht="12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</row>
    <row r="127" spans="1:17" ht="12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</row>
    <row r="128" spans="1:17" ht="12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</row>
    <row r="129" spans="1:17" ht="12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</row>
    <row r="130" spans="1:17" ht="12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</row>
    <row r="131" spans="1:17" ht="12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</row>
    <row r="132" spans="1:17" ht="12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</row>
    <row r="133" spans="1:17" ht="12">
      <c r="A133" s="156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</row>
    <row r="134" spans="1:17" ht="12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</row>
    <row r="135" spans="1:17" ht="12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</row>
    <row r="136" spans="1:17" ht="12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</row>
    <row r="137" spans="1:17" ht="12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</row>
    <row r="138" spans="1:17" ht="12">
      <c r="A138" s="156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</row>
    <row r="139" spans="1:17" ht="12">
      <c r="A139" s="156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</row>
    <row r="140" spans="1:17" ht="12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</row>
    <row r="141" spans="1:17" ht="12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</row>
    <row r="142" spans="1:17" ht="12">
      <c r="A142" s="156"/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</row>
    <row r="143" spans="1:17" ht="12">
      <c r="A143" s="156"/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</row>
    <row r="144" spans="1:17" ht="12">
      <c r="A144" s="156"/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</row>
    <row r="145" spans="1:17" ht="12">
      <c r="A145" s="156"/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</row>
    <row r="146" spans="1:17" ht="12">
      <c r="A146" s="156"/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</row>
    <row r="147" spans="1:17" ht="12">
      <c r="A147" s="156"/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</row>
    <row r="148" spans="1:17" ht="12">
      <c r="A148" s="156"/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</row>
    <row r="149" spans="1:17" ht="12">
      <c r="A149" s="156"/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</row>
    <row r="150" spans="1:17" ht="12">
      <c r="A150" s="156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</row>
    <row r="151" spans="1:17" ht="12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</row>
    <row r="152" spans="1:17" ht="12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</row>
    <row r="153" spans="1:17" ht="12">
      <c r="A153" s="156"/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</row>
    <row r="154" spans="1:17" ht="12">
      <c r="A154" s="156"/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</row>
    <row r="155" spans="1:17" ht="12">
      <c r="A155" s="156"/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</row>
    <row r="156" spans="1:17" ht="12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</row>
    <row r="157" spans="1:17" ht="12">
      <c r="A157" s="156"/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</row>
    <row r="158" spans="1:17" ht="12">
      <c r="A158" s="156"/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</row>
    <row r="159" spans="1:17" ht="12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</row>
    <row r="160" spans="1:17" ht="12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</row>
    <row r="161" spans="1:17" ht="12">
      <c r="A161" s="156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</row>
    <row r="162" spans="1:17" ht="12">
      <c r="A162" s="156"/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</row>
    <row r="163" spans="1:17" ht="12">
      <c r="A163" s="156"/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</row>
    <row r="164" spans="1:17" ht="12">
      <c r="A164" s="156"/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</row>
    <row r="165" spans="1:17" ht="12">
      <c r="A165" s="156"/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</row>
    <row r="166" spans="1:17" ht="12">
      <c r="A166" s="156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</row>
    <row r="167" spans="1:17" ht="12">
      <c r="A167" s="156"/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</row>
    <row r="168" spans="1:17" ht="12">
      <c r="A168" s="156"/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</row>
    <row r="169" spans="1:17" ht="12">
      <c r="A169" s="156"/>
      <c r="B169" s="156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</row>
    <row r="170" spans="1:17" ht="12">
      <c r="A170" s="156"/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</row>
    <row r="171" spans="1:17" ht="12">
      <c r="A171" s="156"/>
      <c r="B171" s="156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</row>
    <row r="172" spans="1:17" ht="12">
      <c r="A172" s="156"/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</row>
    <row r="173" spans="1:17" ht="12">
      <c r="A173" s="156"/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</row>
    <row r="174" spans="1:17" ht="12">
      <c r="A174" s="156"/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</row>
    <row r="175" spans="1:17" ht="12">
      <c r="A175" s="156"/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</row>
    <row r="176" spans="1:17" ht="12">
      <c r="A176" s="156"/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</row>
    <row r="177" spans="1:17" ht="12">
      <c r="A177" s="156"/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</row>
    <row r="178" spans="1:17" ht="12">
      <c r="A178" s="156"/>
      <c r="B178" s="156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</row>
    <row r="179" spans="1:17" ht="12">
      <c r="A179" s="156"/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</row>
    <row r="180" spans="1:17" ht="12">
      <c r="A180" s="156"/>
      <c r="B180" s="156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</row>
    <row r="181" spans="1:17" ht="12">
      <c r="A181" s="156"/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</row>
    <row r="182" spans="7:13" ht="12">
      <c r="G182" s="156"/>
      <c r="H182" s="156"/>
      <c r="I182" s="156"/>
      <c r="J182" s="156"/>
      <c r="K182" s="156"/>
      <c r="L182" s="156"/>
      <c r="M182" s="156"/>
    </row>
    <row r="183" spans="7:13" ht="12">
      <c r="G183" s="156"/>
      <c r="H183" s="156"/>
      <c r="I183" s="156"/>
      <c r="J183" s="156"/>
      <c r="K183" s="156"/>
      <c r="L183" s="156"/>
      <c r="M183" s="156"/>
    </row>
    <row r="184" spans="7:13" ht="12">
      <c r="G184" s="156"/>
      <c r="H184" s="156"/>
      <c r="I184" s="156"/>
      <c r="J184" s="156"/>
      <c r="K184" s="156"/>
      <c r="L184" s="156"/>
      <c r="M184" s="156"/>
    </row>
    <row r="185" spans="7:13" ht="12">
      <c r="G185" s="156"/>
      <c r="H185" s="156"/>
      <c r="I185" s="156"/>
      <c r="J185" s="156"/>
      <c r="K185" s="156"/>
      <c r="L185" s="156"/>
      <c r="M185" s="156"/>
    </row>
    <row r="186" spans="7:13" ht="12">
      <c r="G186" s="156"/>
      <c r="H186" s="156"/>
      <c r="I186" s="156"/>
      <c r="J186" s="156"/>
      <c r="K186" s="156"/>
      <c r="L186" s="156"/>
      <c r="M186" s="156"/>
    </row>
    <row r="187" spans="7:13" ht="12">
      <c r="G187" s="156"/>
      <c r="H187" s="156"/>
      <c r="I187" s="156"/>
      <c r="J187" s="156"/>
      <c r="K187" s="156"/>
      <c r="L187" s="156"/>
      <c r="M187" s="156"/>
    </row>
    <row r="188" spans="7:13" ht="12">
      <c r="G188" s="156"/>
      <c r="H188" s="156"/>
      <c r="I188" s="156"/>
      <c r="J188" s="156"/>
      <c r="K188" s="156"/>
      <c r="L188" s="156"/>
      <c r="M188" s="156"/>
    </row>
    <row r="189" spans="7:13" ht="12">
      <c r="G189" s="156"/>
      <c r="H189" s="156"/>
      <c r="I189" s="156"/>
      <c r="J189" s="156"/>
      <c r="K189" s="156"/>
      <c r="L189" s="156"/>
      <c r="M189" s="156"/>
    </row>
    <row r="190" spans="7:13" ht="12">
      <c r="G190" s="156"/>
      <c r="H190" s="156"/>
      <c r="I190" s="156"/>
      <c r="J190" s="156"/>
      <c r="K190" s="156"/>
      <c r="L190" s="156"/>
      <c r="M190" s="156"/>
    </row>
    <row r="191" spans="7:13" ht="12">
      <c r="G191" s="156"/>
      <c r="H191" s="156"/>
      <c r="I191" s="156"/>
      <c r="J191" s="156"/>
      <c r="K191" s="156"/>
      <c r="L191" s="156"/>
      <c r="M191" s="156"/>
    </row>
    <row r="192" spans="7:13" ht="12">
      <c r="G192" s="156"/>
      <c r="H192" s="156"/>
      <c r="I192" s="156"/>
      <c r="J192" s="156"/>
      <c r="K192" s="156"/>
      <c r="L192" s="156"/>
      <c r="M192" s="156"/>
    </row>
    <row r="193" spans="7:13" ht="12">
      <c r="G193" s="156"/>
      <c r="H193" s="156"/>
      <c r="I193" s="156"/>
      <c r="J193" s="156"/>
      <c r="K193" s="156"/>
      <c r="L193" s="156"/>
      <c r="M193" s="156"/>
    </row>
    <row r="194" spans="7:13" ht="12">
      <c r="G194" s="156"/>
      <c r="H194" s="156"/>
      <c r="I194" s="156"/>
      <c r="J194" s="156"/>
      <c r="K194" s="156"/>
      <c r="L194" s="156"/>
      <c r="M194" s="156"/>
    </row>
    <row r="195" spans="7:13" ht="12">
      <c r="G195" s="156"/>
      <c r="H195" s="156"/>
      <c r="I195" s="156"/>
      <c r="J195" s="156"/>
      <c r="K195" s="156"/>
      <c r="L195" s="156"/>
      <c r="M195" s="156"/>
    </row>
    <row r="196" spans="7:13" ht="12">
      <c r="G196" s="156"/>
      <c r="H196" s="156"/>
      <c r="I196" s="156"/>
      <c r="J196" s="156"/>
      <c r="K196" s="156"/>
      <c r="L196" s="156"/>
      <c r="M196" s="156"/>
    </row>
    <row r="197" spans="7:13" ht="12">
      <c r="G197" s="156"/>
      <c r="H197" s="156"/>
      <c r="I197" s="156"/>
      <c r="J197" s="156"/>
      <c r="K197" s="156"/>
      <c r="L197" s="156"/>
      <c r="M197" s="156"/>
    </row>
    <row r="198" spans="7:13" ht="12">
      <c r="G198" s="156"/>
      <c r="H198" s="156"/>
      <c r="I198" s="156"/>
      <c r="J198" s="156"/>
      <c r="K198" s="156"/>
      <c r="L198" s="156"/>
      <c r="M198" s="156"/>
    </row>
    <row r="199" spans="7:13" ht="12">
      <c r="G199" s="156"/>
      <c r="H199" s="156"/>
      <c r="I199" s="156"/>
      <c r="J199" s="156"/>
      <c r="K199" s="156"/>
      <c r="L199" s="156"/>
      <c r="M199" s="156"/>
    </row>
    <row r="200" spans="7:13" ht="12">
      <c r="G200" s="156"/>
      <c r="H200" s="156"/>
      <c r="I200" s="156"/>
      <c r="J200" s="156"/>
      <c r="K200" s="156"/>
      <c r="L200" s="156"/>
      <c r="M200" s="156"/>
    </row>
    <row r="201" spans="7:13" ht="12">
      <c r="G201" s="156"/>
      <c r="H201" s="156"/>
      <c r="I201" s="156"/>
      <c r="J201" s="156"/>
      <c r="K201" s="156"/>
      <c r="L201" s="156"/>
      <c r="M201" s="156"/>
    </row>
    <row r="202" spans="7:13" ht="12">
      <c r="G202" s="156"/>
      <c r="H202" s="156"/>
      <c r="I202" s="156"/>
      <c r="J202" s="156"/>
      <c r="K202" s="156"/>
      <c r="L202" s="156"/>
      <c r="M202" s="156"/>
    </row>
    <row r="203" spans="7:13" ht="12">
      <c r="G203" s="156"/>
      <c r="H203" s="156"/>
      <c r="I203" s="156"/>
      <c r="J203" s="156"/>
      <c r="K203" s="156"/>
      <c r="L203" s="156"/>
      <c r="M203" s="156"/>
    </row>
    <row r="204" spans="7:13" ht="12">
      <c r="G204" s="156"/>
      <c r="H204" s="156"/>
      <c r="I204" s="156"/>
      <c r="J204" s="156"/>
      <c r="K204" s="156"/>
      <c r="L204" s="156"/>
      <c r="M204" s="156"/>
    </row>
    <row r="205" spans="7:13" ht="12">
      <c r="G205" s="156"/>
      <c r="H205" s="156"/>
      <c r="I205" s="156"/>
      <c r="J205" s="156"/>
      <c r="K205" s="156"/>
      <c r="L205" s="156"/>
      <c r="M205" s="156"/>
    </row>
    <row r="206" spans="7:13" ht="12">
      <c r="G206" s="156"/>
      <c r="H206" s="156"/>
      <c r="I206" s="156"/>
      <c r="J206" s="156"/>
      <c r="K206" s="156"/>
      <c r="L206" s="156"/>
      <c r="M206" s="156"/>
    </row>
    <row r="207" spans="7:13" ht="12">
      <c r="G207" s="156"/>
      <c r="H207" s="156"/>
      <c r="I207" s="156"/>
      <c r="J207" s="156"/>
      <c r="K207" s="156"/>
      <c r="L207" s="156"/>
      <c r="M207" s="156"/>
    </row>
    <row r="208" spans="7:13" ht="12">
      <c r="G208" s="156"/>
      <c r="H208" s="156"/>
      <c r="I208" s="156"/>
      <c r="J208" s="156"/>
      <c r="K208" s="156"/>
      <c r="L208" s="156"/>
      <c r="M208" s="156"/>
    </row>
    <row r="209" spans="7:13" ht="12">
      <c r="G209" s="156"/>
      <c r="H209" s="156"/>
      <c r="I209" s="156"/>
      <c r="J209" s="156"/>
      <c r="K209" s="156"/>
      <c r="L209" s="156"/>
      <c r="M209" s="156"/>
    </row>
    <row r="210" spans="7:13" ht="12">
      <c r="G210" s="156"/>
      <c r="H210" s="156"/>
      <c r="I210" s="156"/>
      <c r="J210" s="156"/>
      <c r="K210" s="156"/>
      <c r="L210" s="156"/>
      <c r="M210" s="156"/>
    </row>
    <row r="211" spans="7:13" ht="12">
      <c r="G211" s="156"/>
      <c r="H211" s="156"/>
      <c r="I211" s="156"/>
      <c r="J211" s="156"/>
      <c r="K211" s="156"/>
      <c r="L211" s="156"/>
      <c r="M211" s="156"/>
    </row>
    <row r="212" spans="7:13" ht="12">
      <c r="G212" s="156"/>
      <c r="H212" s="156"/>
      <c r="I212" s="156"/>
      <c r="J212" s="156"/>
      <c r="K212" s="156"/>
      <c r="L212" s="156"/>
      <c r="M212" s="156"/>
    </row>
    <row r="213" spans="7:13" ht="12">
      <c r="G213" s="156"/>
      <c r="H213" s="156"/>
      <c r="I213" s="156"/>
      <c r="J213" s="156"/>
      <c r="K213" s="156"/>
      <c r="L213" s="156"/>
      <c r="M213" s="156"/>
    </row>
    <row r="214" spans="7:13" ht="12">
      <c r="G214" s="156"/>
      <c r="H214" s="156"/>
      <c r="I214" s="156"/>
      <c r="J214" s="156"/>
      <c r="K214" s="156"/>
      <c r="L214" s="156"/>
      <c r="M214" s="156"/>
    </row>
    <row r="215" spans="7:13" ht="12">
      <c r="G215" s="156"/>
      <c r="H215" s="156"/>
      <c r="I215" s="156"/>
      <c r="J215" s="156"/>
      <c r="K215" s="156"/>
      <c r="L215" s="156"/>
      <c r="M215" s="156"/>
    </row>
    <row r="216" spans="7:13" ht="12">
      <c r="G216" s="156"/>
      <c r="H216" s="156"/>
      <c r="I216" s="156"/>
      <c r="J216" s="156"/>
      <c r="K216" s="156"/>
      <c r="L216" s="156"/>
      <c r="M216" s="156"/>
    </row>
    <row r="217" spans="7:13" ht="12">
      <c r="G217" s="156"/>
      <c r="H217" s="156"/>
      <c r="I217" s="156"/>
      <c r="J217" s="156"/>
      <c r="K217" s="156"/>
      <c r="L217" s="156"/>
      <c r="M217" s="156"/>
    </row>
    <row r="218" spans="7:13" ht="12">
      <c r="G218" s="156"/>
      <c r="H218" s="156"/>
      <c r="I218" s="156"/>
      <c r="J218" s="156"/>
      <c r="K218" s="156"/>
      <c r="L218" s="156"/>
      <c r="M218" s="156"/>
    </row>
    <row r="219" spans="7:13" ht="12">
      <c r="G219" s="156"/>
      <c r="H219" s="156"/>
      <c r="I219" s="156"/>
      <c r="J219" s="156"/>
      <c r="K219" s="156"/>
      <c r="L219" s="156"/>
      <c r="M219" s="156"/>
    </row>
    <row r="220" spans="7:13" ht="12">
      <c r="G220" s="156"/>
      <c r="H220" s="156"/>
      <c r="I220" s="156"/>
      <c r="J220" s="156"/>
      <c r="K220" s="156"/>
      <c r="L220" s="156"/>
      <c r="M220" s="156"/>
    </row>
    <row r="221" spans="7:13" ht="12">
      <c r="G221" s="156"/>
      <c r="H221" s="156"/>
      <c r="I221" s="156"/>
      <c r="J221" s="156"/>
      <c r="K221" s="156"/>
      <c r="L221" s="156"/>
      <c r="M221" s="156"/>
    </row>
    <row r="222" spans="7:13" ht="12">
      <c r="G222" s="156"/>
      <c r="H222" s="156"/>
      <c r="I222" s="156"/>
      <c r="J222" s="156"/>
      <c r="K222" s="156"/>
      <c r="L222" s="156"/>
      <c r="M222" s="156"/>
    </row>
    <row r="223" spans="7:13" ht="12">
      <c r="G223" s="156"/>
      <c r="H223" s="156"/>
      <c r="I223" s="156"/>
      <c r="J223" s="156"/>
      <c r="K223" s="156"/>
      <c r="L223" s="156"/>
      <c r="M223" s="156"/>
    </row>
    <row r="224" spans="7:13" ht="12">
      <c r="G224" s="156"/>
      <c r="H224" s="156"/>
      <c r="I224" s="156"/>
      <c r="J224" s="156"/>
      <c r="K224" s="156"/>
      <c r="L224" s="156"/>
      <c r="M224" s="156"/>
    </row>
    <row r="225" spans="7:13" ht="12">
      <c r="G225" s="156"/>
      <c r="H225" s="156"/>
      <c r="I225" s="156"/>
      <c r="J225" s="156"/>
      <c r="K225" s="156"/>
      <c r="L225" s="156"/>
      <c r="M225" s="156"/>
    </row>
    <row r="226" spans="7:13" ht="12">
      <c r="G226" s="156"/>
      <c r="H226" s="156"/>
      <c r="I226" s="156"/>
      <c r="J226" s="156"/>
      <c r="K226" s="156"/>
      <c r="L226" s="156"/>
      <c r="M226" s="156"/>
    </row>
    <row r="227" spans="7:13" ht="12">
      <c r="G227" s="156"/>
      <c r="H227" s="156"/>
      <c r="I227" s="156"/>
      <c r="J227" s="156"/>
      <c r="K227" s="156"/>
      <c r="L227" s="156"/>
      <c r="M227" s="156"/>
    </row>
    <row r="228" spans="7:13" ht="12">
      <c r="G228" s="156"/>
      <c r="H228" s="156"/>
      <c r="I228" s="156"/>
      <c r="J228" s="156"/>
      <c r="K228" s="156"/>
      <c r="L228" s="156"/>
      <c r="M228" s="156"/>
    </row>
    <row r="229" spans="7:13" ht="12">
      <c r="G229" s="156"/>
      <c r="H229" s="156"/>
      <c r="I229" s="156"/>
      <c r="J229" s="156"/>
      <c r="K229" s="156"/>
      <c r="L229" s="156"/>
      <c r="M229" s="156"/>
    </row>
    <row r="230" spans="7:13" ht="12">
      <c r="G230" s="156"/>
      <c r="H230" s="156"/>
      <c r="I230" s="156"/>
      <c r="J230" s="156"/>
      <c r="K230" s="156"/>
      <c r="L230" s="156"/>
      <c r="M230" s="156"/>
    </row>
    <row r="231" spans="7:13" ht="12">
      <c r="G231" s="156"/>
      <c r="H231" s="156"/>
      <c r="I231" s="156"/>
      <c r="J231" s="156"/>
      <c r="K231" s="156"/>
      <c r="L231" s="156"/>
      <c r="M231" s="156"/>
    </row>
    <row r="232" spans="7:13" ht="12">
      <c r="G232" s="156"/>
      <c r="H232" s="156"/>
      <c r="I232" s="156"/>
      <c r="J232" s="156"/>
      <c r="K232" s="156"/>
      <c r="L232" s="156"/>
      <c r="M232" s="156"/>
    </row>
    <row r="233" spans="7:13" ht="12">
      <c r="G233" s="156"/>
      <c r="H233" s="156"/>
      <c r="I233" s="156"/>
      <c r="J233" s="156"/>
      <c r="K233" s="156"/>
      <c r="L233" s="156"/>
      <c r="M233" s="156"/>
    </row>
    <row r="234" spans="7:13" ht="12">
      <c r="G234" s="156"/>
      <c r="H234" s="156"/>
      <c r="I234" s="156"/>
      <c r="J234" s="156"/>
      <c r="K234" s="156"/>
      <c r="L234" s="156"/>
      <c r="M234" s="156"/>
    </row>
    <row r="235" spans="7:13" ht="12">
      <c r="G235" s="156"/>
      <c r="H235" s="156"/>
      <c r="I235" s="156"/>
      <c r="J235" s="156"/>
      <c r="K235" s="156"/>
      <c r="L235" s="156"/>
      <c r="M235" s="156"/>
    </row>
    <row r="236" spans="7:13" ht="12">
      <c r="G236" s="156"/>
      <c r="H236" s="156"/>
      <c r="I236" s="156"/>
      <c r="J236" s="156"/>
      <c r="K236" s="156"/>
      <c r="L236" s="156"/>
      <c r="M236" s="156"/>
    </row>
    <row r="237" spans="7:13" ht="12">
      <c r="G237" s="156"/>
      <c r="H237" s="156"/>
      <c r="I237" s="156"/>
      <c r="J237" s="156"/>
      <c r="K237" s="156"/>
      <c r="L237" s="156"/>
      <c r="M237" s="156"/>
    </row>
    <row r="238" spans="7:13" ht="12">
      <c r="G238" s="156"/>
      <c r="H238" s="156"/>
      <c r="I238" s="156"/>
      <c r="J238" s="156"/>
      <c r="K238" s="156"/>
      <c r="L238" s="156"/>
      <c r="M238" s="156"/>
    </row>
    <row r="239" spans="7:13" ht="12">
      <c r="G239" s="156"/>
      <c r="H239" s="156"/>
      <c r="I239" s="156"/>
      <c r="J239" s="156"/>
      <c r="K239" s="156"/>
      <c r="L239" s="156"/>
      <c r="M239" s="156"/>
    </row>
    <row r="240" spans="7:13" ht="12">
      <c r="G240" s="156"/>
      <c r="H240" s="156"/>
      <c r="I240" s="156"/>
      <c r="J240" s="156"/>
      <c r="K240" s="156"/>
      <c r="L240" s="156"/>
      <c r="M240" s="156"/>
    </row>
    <row r="241" spans="7:13" ht="12">
      <c r="G241" s="156"/>
      <c r="H241" s="156"/>
      <c r="I241" s="156"/>
      <c r="J241" s="156"/>
      <c r="K241" s="156"/>
      <c r="L241" s="156"/>
      <c r="M241" s="156"/>
    </row>
    <row r="242" spans="7:13" ht="12">
      <c r="G242" s="156"/>
      <c r="H242" s="156"/>
      <c r="I242" s="156"/>
      <c r="J242" s="156"/>
      <c r="K242" s="156"/>
      <c r="L242" s="156"/>
      <c r="M242" s="156"/>
    </row>
    <row r="243" spans="7:13" ht="12">
      <c r="G243" s="156"/>
      <c r="H243" s="156"/>
      <c r="I243" s="156"/>
      <c r="J243" s="156"/>
      <c r="K243" s="156"/>
      <c r="L243" s="156"/>
      <c r="M243" s="156"/>
    </row>
    <row r="244" spans="7:13" ht="12">
      <c r="G244" s="156"/>
      <c r="H244" s="156"/>
      <c r="I244" s="156"/>
      <c r="J244" s="156"/>
      <c r="K244" s="156"/>
      <c r="L244" s="156"/>
      <c r="M244" s="156"/>
    </row>
    <row r="245" spans="7:13" ht="12">
      <c r="G245" s="156"/>
      <c r="H245" s="156"/>
      <c r="I245" s="156"/>
      <c r="J245" s="156"/>
      <c r="K245" s="156"/>
      <c r="L245" s="156"/>
      <c r="M245" s="156"/>
    </row>
    <row r="246" spans="7:13" ht="12">
      <c r="G246" s="156"/>
      <c r="H246" s="156"/>
      <c r="I246" s="156"/>
      <c r="J246" s="156"/>
      <c r="K246" s="156"/>
      <c r="L246" s="156"/>
      <c r="M246" s="156"/>
    </row>
    <row r="247" spans="7:13" ht="12">
      <c r="G247" s="156"/>
      <c r="H247" s="156"/>
      <c r="I247" s="156"/>
      <c r="J247" s="156"/>
      <c r="K247" s="156"/>
      <c r="L247" s="156"/>
      <c r="M247" s="156"/>
    </row>
    <row r="248" spans="7:13" ht="12">
      <c r="G248" s="156"/>
      <c r="H248" s="156"/>
      <c r="I248" s="156"/>
      <c r="J248" s="156"/>
      <c r="K248" s="156"/>
      <c r="L248" s="156"/>
      <c r="M248" s="156"/>
    </row>
    <row r="249" spans="7:13" ht="12">
      <c r="G249" s="156"/>
      <c r="H249" s="156"/>
      <c r="I249" s="156"/>
      <c r="J249" s="156"/>
      <c r="K249" s="156"/>
      <c r="L249" s="156"/>
      <c r="M249" s="156"/>
    </row>
    <row r="250" spans="7:13" ht="12">
      <c r="G250" s="156"/>
      <c r="H250" s="156"/>
      <c r="I250" s="156"/>
      <c r="J250" s="156"/>
      <c r="K250" s="156"/>
      <c r="L250" s="156"/>
      <c r="M250" s="156"/>
    </row>
    <row r="251" spans="7:13" ht="12">
      <c r="G251" s="156"/>
      <c r="H251" s="156"/>
      <c r="I251" s="156"/>
      <c r="J251" s="156"/>
      <c r="K251" s="156"/>
      <c r="L251" s="156"/>
      <c r="M251" s="156"/>
    </row>
    <row r="252" spans="7:13" ht="12">
      <c r="G252" s="156"/>
      <c r="H252" s="156"/>
      <c r="I252" s="156"/>
      <c r="J252" s="156"/>
      <c r="K252" s="156"/>
      <c r="L252" s="156"/>
      <c r="M252" s="156"/>
    </row>
    <row r="253" spans="7:13" ht="12">
      <c r="G253" s="156"/>
      <c r="H253" s="156"/>
      <c r="I253" s="156"/>
      <c r="J253" s="156"/>
      <c r="K253" s="156"/>
      <c r="L253" s="156"/>
      <c r="M253" s="156"/>
    </row>
    <row r="254" spans="7:13" ht="12">
      <c r="G254" s="156"/>
      <c r="H254" s="156"/>
      <c r="I254" s="156"/>
      <c r="J254" s="156"/>
      <c r="K254" s="156"/>
      <c r="L254" s="156"/>
      <c r="M254" s="156"/>
    </row>
    <row r="255" spans="7:13" ht="12">
      <c r="G255" s="156"/>
      <c r="H255" s="156"/>
      <c r="I255" s="156"/>
      <c r="J255" s="156"/>
      <c r="K255" s="156"/>
      <c r="L255" s="156"/>
      <c r="M255" s="156"/>
    </row>
    <row r="256" spans="7:13" ht="12">
      <c r="G256" s="156"/>
      <c r="H256" s="156"/>
      <c r="I256" s="156"/>
      <c r="J256" s="156"/>
      <c r="K256" s="156"/>
      <c r="L256" s="156"/>
      <c r="M256" s="156"/>
    </row>
    <row r="257" spans="7:13" ht="12">
      <c r="G257" s="156"/>
      <c r="H257" s="156"/>
      <c r="I257" s="156"/>
      <c r="J257" s="156"/>
      <c r="K257" s="156"/>
      <c r="L257" s="156"/>
      <c r="M257" s="156"/>
    </row>
    <row r="258" spans="7:13" ht="12">
      <c r="G258" s="156"/>
      <c r="H258" s="156"/>
      <c r="I258" s="156"/>
      <c r="J258" s="156"/>
      <c r="K258" s="156"/>
      <c r="L258" s="156"/>
      <c r="M258" s="156"/>
    </row>
    <row r="259" spans="7:13" ht="12">
      <c r="G259" s="156"/>
      <c r="H259" s="156"/>
      <c r="I259" s="156"/>
      <c r="J259" s="156"/>
      <c r="K259" s="156"/>
      <c r="L259" s="156"/>
      <c r="M259" s="156"/>
    </row>
    <row r="260" spans="7:13" ht="12">
      <c r="G260" s="156"/>
      <c r="H260" s="156"/>
      <c r="I260" s="156"/>
      <c r="J260" s="156"/>
      <c r="K260" s="156"/>
      <c r="L260" s="156"/>
      <c r="M260" s="156"/>
    </row>
    <row r="261" spans="7:13" ht="12">
      <c r="G261" s="156"/>
      <c r="H261" s="156"/>
      <c r="I261" s="156"/>
      <c r="J261" s="156"/>
      <c r="K261" s="156"/>
      <c r="L261" s="156"/>
      <c r="M261" s="156"/>
    </row>
    <row r="262" spans="7:13" ht="12">
      <c r="G262" s="156"/>
      <c r="H262" s="156"/>
      <c r="I262" s="156"/>
      <c r="J262" s="156"/>
      <c r="K262" s="156"/>
      <c r="L262" s="156"/>
      <c r="M262" s="156"/>
    </row>
    <row r="263" spans="7:13" ht="12">
      <c r="G263" s="156"/>
      <c r="H263" s="156"/>
      <c r="I263" s="156"/>
      <c r="J263" s="156"/>
      <c r="K263" s="156"/>
      <c r="L263" s="156"/>
      <c r="M263" s="156"/>
    </row>
    <row r="264" spans="7:13" ht="12">
      <c r="G264" s="156"/>
      <c r="H264" s="156"/>
      <c r="I264" s="156"/>
      <c r="J264" s="156"/>
      <c r="K264" s="156"/>
      <c r="L264" s="156"/>
      <c r="M264" s="156"/>
    </row>
    <row r="265" spans="7:13" ht="12">
      <c r="G265" s="156"/>
      <c r="H265" s="156"/>
      <c r="I265" s="156"/>
      <c r="J265" s="156"/>
      <c r="K265" s="156"/>
      <c r="L265" s="156"/>
      <c r="M265" s="156"/>
    </row>
    <row r="266" spans="7:13" ht="12">
      <c r="G266" s="156"/>
      <c r="H266" s="156"/>
      <c r="I266" s="156"/>
      <c r="J266" s="156"/>
      <c r="K266" s="156"/>
      <c r="L266" s="156"/>
      <c r="M266" s="156"/>
    </row>
    <row r="267" spans="7:13" ht="12">
      <c r="G267" s="156"/>
      <c r="H267" s="156"/>
      <c r="I267" s="156"/>
      <c r="J267" s="156"/>
      <c r="K267" s="156"/>
      <c r="L267" s="156"/>
      <c r="M267" s="156"/>
    </row>
    <row r="268" spans="7:13" ht="12">
      <c r="G268" s="156"/>
      <c r="H268" s="156"/>
      <c r="I268" s="156"/>
      <c r="J268" s="156"/>
      <c r="K268" s="156"/>
      <c r="L268" s="156"/>
      <c r="M268" s="156"/>
    </row>
    <row r="269" spans="7:13" ht="12">
      <c r="G269" s="156"/>
      <c r="H269" s="156"/>
      <c r="I269" s="156"/>
      <c r="J269" s="156"/>
      <c r="K269" s="156"/>
      <c r="L269" s="156"/>
      <c r="M269" s="156"/>
    </row>
    <row r="270" spans="7:13" ht="12">
      <c r="G270" s="156"/>
      <c r="H270" s="156"/>
      <c r="I270" s="156"/>
      <c r="J270" s="156"/>
      <c r="K270" s="156"/>
      <c r="L270" s="156"/>
      <c r="M270" s="156"/>
    </row>
    <row r="271" spans="7:13" ht="12">
      <c r="G271" s="156"/>
      <c r="H271" s="156"/>
      <c r="I271" s="156"/>
      <c r="J271" s="156"/>
      <c r="K271" s="156"/>
      <c r="L271" s="156"/>
      <c r="M271" s="156"/>
    </row>
    <row r="272" spans="7:13" ht="12">
      <c r="G272" s="156"/>
      <c r="H272" s="156"/>
      <c r="I272" s="156"/>
      <c r="J272" s="156"/>
      <c r="K272" s="156"/>
      <c r="L272" s="156"/>
      <c r="M272" s="156"/>
    </row>
    <row r="273" spans="7:13" ht="12">
      <c r="G273" s="156"/>
      <c r="H273" s="156"/>
      <c r="I273" s="156"/>
      <c r="J273" s="156"/>
      <c r="K273" s="156"/>
      <c r="L273" s="156"/>
      <c r="M273" s="156"/>
    </row>
    <row r="274" spans="7:13" ht="12">
      <c r="G274" s="156"/>
      <c r="H274" s="156"/>
      <c r="I274" s="156"/>
      <c r="J274" s="156"/>
      <c r="K274" s="156"/>
      <c r="L274" s="156"/>
      <c r="M274" s="156"/>
    </row>
    <row r="275" spans="7:13" ht="12">
      <c r="G275" s="156"/>
      <c r="H275" s="156"/>
      <c r="I275" s="156"/>
      <c r="J275" s="156"/>
      <c r="K275" s="156"/>
      <c r="L275" s="156"/>
      <c r="M275" s="156"/>
    </row>
    <row r="276" spans="7:13" ht="12">
      <c r="G276" s="156"/>
      <c r="H276" s="156"/>
      <c r="I276" s="156"/>
      <c r="J276" s="156"/>
      <c r="K276" s="156"/>
      <c r="L276" s="156"/>
      <c r="M276" s="156"/>
    </row>
    <row r="277" spans="7:13" ht="12">
      <c r="G277" s="156"/>
      <c r="H277" s="156"/>
      <c r="I277" s="156"/>
      <c r="J277" s="156"/>
      <c r="K277" s="156"/>
      <c r="L277" s="156"/>
      <c r="M277" s="156"/>
    </row>
    <row r="278" spans="7:13" ht="12">
      <c r="G278" s="156"/>
      <c r="H278" s="156"/>
      <c r="I278" s="156"/>
      <c r="J278" s="156"/>
      <c r="K278" s="156"/>
      <c r="L278" s="156"/>
      <c r="M278" s="156"/>
    </row>
    <row r="279" spans="7:13" ht="12">
      <c r="G279" s="156"/>
      <c r="H279" s="156"/>
      <c r="I279" s="156"/>
      <c r="J279" s="156"/>
      <c r="K279" s="156"/>
      <c r="L279" s="156"/>
      <c r="M279" s="156"/>
    </row>
    <row r="280" spans="7:13" ht="12">
      <c r="G280" s="156"/>
      <c r="H280" s="156"/>
      <c r="I280" s="156"/>
      <c r="J280" s="156"/>
      <c r="K280" s="156"/>
      <c r="L280" s="156"/>
      <c r="M280" s="156"/>
    </row>
    <row r="281" spans="7:13" ht="12">
      <c r="G281" s="156"/>
      <c r="H281" s="156"/>
      <c r="I281" s="156"/>
      <c r="J281" s="156"/>
      <c r="K281" s="156"/>
      <c r="L281" s="156"/>
      <c r="M281" s="156"/>
    </row>
    <row r="282" spans="7:13" ht="12">
      <c r="G282" s="156"/>
      <c r="H282" s="156"/>
      <c r="I282" s="156"/>
      <c r="J282" s="156"/>
      <c r="K282" s="156"/>
      <c r="L282" s="156"/>
      <c r="M282" s="156"/>
    </row>
    <row r="283" spans="7:13" ht="12">
      <c r="G283" s="156"/>
      <c r="H283" s="156"/>
      <c r="I283" s="156"/>
      <c r="J283" s="156"/>
      <c r="K283" s="156"/>
      <c r="L283" s="156"/>
      <c r="M283" s="156"/>
    </row>
    <row r="284" spans="7:13" ht="12">
      <c r="G284" s="156"/>
      <c r="H284" s="156"/>
      <c r="I284" s="156"/>
      <c r="J284" s="156"/>
      <c r="K284" s="156"/>
      <c r="L284" s="156"/>
      <c r="M284" s="156"/>
    </row>
    <row r="285" spans="7:13" ht="12">
      <c r="G285" s="156"/>
      <c r="H285" s="156"/>
      <c r="I285" s="156"/>
      <c r="J285" s="156"/>
      <c r="K285" s="156"/>
      <c r="L285" s="156"/>
      <c r="M285" s="156"/>
    </row>
    <row r="286" spans="7:13" ht="12">
      <c r="G286" s="156"/>
      <c r="H286" s="156"/>
      <c r="I286" s="156"/>
      <c r="J286" s="156"/>
      <c r="K286" s="156"/>
      <c r="L286" s="156"/>
      <c r="M286" s="156"/>
    </row>
    <row r="287" spans="7:13" ht="12">
      <c r="G287" s="156"/>
      <c r="H287" s="156"/>
      <c r="I287" s="156"/>
      <c r="J287" s="156"/>
      <c r="K287" s="156"/>
      <c r="L287" s="156"/>
      <c r="M287" s="156"/>
    </row>
    <row r="288" spans="7:13" ht="12">
      <c r="G288" s="156"/>
      <c r="H288" s="156"/>
      <c r="I288" s="156"/>
      <c r="J288" s="156"/>
      <c r="K288" s="156"/>
      <c r="L288" s="156"/>
      <c r="M288" s="156"/>
    </row>
    <row r="289" spans="7:13" ht="12">
      <c r="G289" s="156"/>
      <c r="H289" s="156"/>
      <c r="I289" s="156"/>
      <c r="J289" s="156"/>
      <c r="K289" s="156"/>
      <c r="L289" s="156"/>
      <c r="M289" s="156"/>
    </row>
    <row r="290" spans="7:13" ht="12">
      <c r="G290" s="156"/>
      <c r="H290" s="156"/>
      <c r="I290" s="156"/>
      <c r="J290" s="156"/>
      <c r="K290" s="156"/>
      <c r="L290" s="156"/>
      <c r="M290" s="156"/>
    </row>
    <row r="291" spans="7:13" ht="12">
      <c r="G291" s="156"/>
      <c r="H291" s="156"/>
      <c r="I291" s="156"/>
      <c r="J291" s="156"/>
      <c r="K291" s="156"/>
      <c r="L291" s="156"/>
      <c r="M291" s="156"/>
    </row>
    <row r="292" spans="7:13" ht="12">
      <c r="G292" s="156"/>
      <c r="H292" s="156"/>
      <c r="I292" s="156"/>
      <c r="J292" s="156"/>
      <c r="K292" s="156"/>
      <c r="L292" s="156"/>
      <c r="M292" s="156"/>
    </row>
    <row r="293" spans="7:13" ht="12">
      <c r="G293" s="156"/>
      <c r="H293" s="156"/>
      <c r="I293" s="156"/>
      <c r="J293" s="156"/>
      <c r="K293" s="156"/>
      <c r="L293" s="156"/>
      <c r="M293" s="156"/>
    </row>
    <row r="294" spans="7:13" ht="12">
      <c r="G294" s="156"/>
      <c r="H294" s="156"/>
      <c r="I294" s="156"/>
      <c r="J294" s="156"/>
      <c r="K294" s="156"/>
      <c r="L294" s="156"/>
      <c r="M294" s="156"/>
    </row>
    <row r="295" spans="7:13" ht="12">
      <c r="G295" s="156"/>
      <c r="H295" s="156"/>
      <c r="I295" s="156"/>
      <c r="J295" s="156"/>
      <c r="K295" s="156"/>
      <c r="L295" s="156"/>
      <c r="M295" s="156"/>
    </row>
    <row r="296" spans="7:13" ht="12">
      <c r="G296" s="156"/>
      <c r="H296" s="156"/>
      <c r="I296" s="156"/>
      <c r="J296" s="156"/>
      <c r="K296" s="156"/>
      <c r="L296" s="156"/>
      <c r="M296" s="156"/>
    </row>
    <row r="297" spans="7:13" ht="12">
      <c r="G297" s="156"/>
      <c r="H297" s="156"/>
      <c r="I297" s="156"/>
      <c r="J297" s="156"/>
      <c r="K297" s="156"/>
      <c r="L297" s="156"/>
      <c r="M297" s="156"/>
    </row>
    <row r="298" spans="7:13" ht="12">
      <c r="G298" s="156"/>
      <c r="H298" s="156"/>
      <c r="I298" s="156"/>
      <c r="J298" s="156"/>
      <c r="K298" s="156"/>
      <c r="L298" s="156"/>
      <c r="M298" s="156"/>
    </row>
    <row r="299" spans="7:13" ht="12">
      <c r="G299" s="156"/>
      <c r="H299" s="156"/>
      <c r="I299" s="156"/>
      <c r="J299" s="156"/>
      <c r="K299" s="156"/>
      <c r="L299" s="156"/>
      <c r="M299" s="156"/>
    </row>
    <row r="300" spans="7:13" ht="12">
      <c r="G300" s="156"/>
      <c r="H300" s="156"/>
      <c r="I300" s="156"/>
      <c r="J300" s="156"/>
      <c r="K300" s="156"/>
      <c r="L300" s="156"/>
      <c r="M300" s="156"/>
    </row>
    <row r="301" spans="7:13" ht="12">
      <c r="G301" s="156"/>
      <c r="H301" s="156"/>
      <c r="I301" s="156"/>
      <c r="J301" s="156"/>
      <c r="K301" s="156"/>
      <c r="L301" s="156"/>
      <c r="M301" s="156"/>
    </row>
    <row r="302" spans="7:13" ht="12">
      <c r="G302" s="156"/>
      <c r="H302" s="156"/>
      <c r="I302" s="156"/>
      <c r="J302" s="156"/>
      <c r="K302" s="156"/>
      <c r="L302" s="156"/>
      <c r="M302" s="156"/>
    </row>
    <row r="303" spans="7:13" ht="12">
      <c r="G303" s="156"/>
      <c r="H303" s="156"/>
      <c r="I303" s="156"/>
      <c r="J303" s="156"/>
      <c r="K303" s="156"/>
      <c r="L303" s="156"/>
      <c r="M303" s="156"/>
    </row>
    <row r="304" spans="7:13" ht="12">
      <c r="G304" s="156"/>
      <c r="H304" s="156"/>
      <c r="I304" s="156"/>
      <c r="J304" s="156"/>
      <c r="K304" s="156"/>
      <c r="L304" s="156"/>
      <c r="M304" s="156"/>
    </row>
    <row r="305" spans="7:13" ht="12">
      <c r="G305" s="156"/>
      <c r="H305" s="156"/>
      <c r="I305" s="156"/>
      <c r="J305" s="156"/>
      <c r="K305" s="156"/>
      <c r="L305" s="156"/>
      <c r="M305" s="156"/>
    </row>
    <row r="306" spans="7:13" ht="12">
      <c r="G306" s="156"/>
      <c r="H306" s="156"/>
      <c r="I306" s="156"/>
      <c r="J306" s="156"/>
      <c r="K306" s="156"/>
      <c r="L306" s="156"/>
      <c r="M306" s="156"/>
    </row>
    <row r="307" spans="7:13" ht="12">
      <c r="G307" s="156"/>
      <c r="H307" s="156"/>
      <c r="I307" s="156"/>
      <c r="J307" s="156"/>
      <c r="K307" s="156"/>
      <c r="L307" s="156"/>
      <c r="M307" s="156"/>
    </row>
    <row r="308" spans="7:13" ht="12">
      <c r="G308" s="156"/>
      <c r="H308" s="156"/>
      <c r="I308" s="156"/>
      <c r="J308" s="156"/>
      <c r="K308" s="156"/>
      <c r="L308" s="156"/>
      <c r="M308" s="156"/>
    </row>
    <row r="309" spans="7:13" ht="12">
      <c r="G309" s="156"/>
      <c r="H309" s="156"/>
      <c r="I309" s="156"/>
      <c r="J309" s="156"/>
      <c r="K309" s="156"/>
      <c r="L309" s="156"/>
      <c r="M309" s="156"/>
    </row>
    <row r="310" spans="7:13" ht="12">
      <c r="G310" s="156"/>
      <c r="H310" s="156"/>
      <c r="I310" s="156"/>
      <c r="J310" s="156"/>
      <c r="K310" s="156"/>
      <c r="L310" s="156"/>
      <c r="M310" s="156"/>
    </row>
    <row r="311" spans="7:13" ht="12">
      <c r="G311" s="156"/>
      <c r="H311" s="156"/>
      <c r="I311" s="156"/>
      <c r="J311" s="156"/>
      <c r="K311" s="156"/>
      <c r="L311" s="156"/>
      <c r="M311" s="156"/>
    </row>
    <row r="312" spans="7:13" ht="12">
      <c r="G312" s="156"/>
      <c r="H312" s="156"/>
      <c r="I312" s="156"/>
      <c r="J312" s="156"/>
      <c r="K312" s="156"/>
      <c r="L312" s="156"/>
      <c r="M312" s="156"/>
    </row>
    <row r="313" spans="7:13" ht="12">
      <c r="G313" s="156"/>
      <c r="H313" s="156"/>
      <c r="I313" s="156"/>
      <c r="J313" s="156"/>
      <c r="K313" s="156"/>
      <c r="L313" s="156"/>
      <c r="M313" s="156"/>
    </row>
    <row r="314" spans="7:13" ht="12">
      <c r="G314" s="156"/>
      <c r="H314" s="156"/>
      <c r="I314" s="156"/>
      <c r="J314" s="156"/>
      <c r="K314" s="156"/>
      <c r="L314" s="156"/>
      <c r="M314" s="156"/>
    </row>
    <row r="315" spans="7:13" ht="12">
      <c r="G315" s="156"/>
      <c r="H315" s="156"/>
      <c r="I315" s="156"/>
      <c r="J315" s="156"/>
      <c r="K315" s="156"/>
      <c r="L315" s="156"/>
      <c r="M315" s="156"/>
    </row>
    <row r="316" spans="7:13" ht="12">
      <c r="G316" s="156"/>
      <c r="H316" s="156"/>
      <c r="I316" s="156"/>
      <c r="J316" s="156"/>
      <c r="K316" s="156"/>
      <c r="L316" s="156"/>
      <c r="M316" s="156"/>
    </row>
    <row r="317" spans="7:13" ht="12">
      <c r="G317" s="156"/>
      <c r="H317" s="156"/>
      <c r="I317" s="156"/>
      <c r="J317" s="156"/>
      <c r="K317" s="156"/>
      <c r="L317" s="156"/>
      <c r="M317" s="156"/>
    </row>
    <row r="318" spans="7:13" ht="12">
      <c r="G318" s="156"/>
      <c r="H318" s="156"/>
      <c r="I318" s="156"/>
      <c r="J318" s="156"/>
      <c r="K318" s="156"/>
      <c r="L318" s="156"/>
      <c r="M318" s="156"/>
    </row>
    <row r="319" spans="7:13" ht="12">
      <c r="G319" s="156"/>
      <c r="H319" s="156"/>
      <c r="I319" s="156"/>
      <c r="J319" s="156"/>
      <c r="K319" s="156"/>
      <c r="L319" s="156"/>
      <c r="M319" s="156"/>
    </row>
    <row r="320" spans="7:13" ht="12">
      <c r="G320" s="156"/>
      <c r="H320" s="156"/>
      <c r="I320" s="156"/>
      <c r="J320" s="156"/>
      <c r="K320" s="156"/>
      <c r="L320" s="156"/>
      <c r="M320" s="156"/>
    </row>
    <row r="321" spans="7:13" ht="12">
      <c r="G321" s="156"/>
      <c r="H321" s="156"/>
      <c r="I321" s="156"/>
      <c r="J321" s="156"/>
      <c r="K321" s="156"/>
      <c r="L321" s="156"/>
      <c r="M321" s="156"/>
    </row>
    <row r="322" spans="7:13" ht="12">
      <c r="G322" s="156"/>
      <c r="H322" s="156"/>
      <c r="I322" s="156"/>
      <c r="J322" s="156"/>
      <c r="K322" s="156"/>
      <c r="L322" s="156"/>
      <c r="M322" s="156"/>
    </row>
    <row r="323" spans="7:13" ht="12">
      <c r="G323" s="156"/>
      <c r="H323" s="156"/>
      <c r="I323" s="156"/>
      <c r="J323" s="156"/>
      <c r="K323" s="156"/>
      <c r="L323" s="156"/>
      <c r="M323" s="156"/>
    </row>
    <row r="324" spans="7:13" ht="12">
      <c r="G324" s="156"/>
      <c r="H324" s="156"/>
      <c r="I324" s="156"/>
      <c r="J324" s="156"/>
      <c r="K324" s="156"/>
      <c r="L324" s="156"/>
      <c r="M324" s="156"/>
    </row>
    <row r="325" spans="7:13" ht="12">
      <c r="G325" s="156"/>
      <c r="H325" s="156"/>
      <c r="I325" s="156"/>
      <c r="J325" s="156"/>
      <c r="K325" s="156"/>
      <c r="L325" s="156"/>
      <c r="M325" s="156"/>
    </row>
    <row r="326" spans="7:13" ht="12">
      <c r="G326" s="156"/>
      <c r="H326" s="156"/>
      <c r="I326" s="156"/>
      <c r="J326" s="156"/>
      <c r="K326" s="156"/>
      <c r="L326" s="156"/>
      <c r="M326" s="156"/>
    </row>
    <row r="327" spans="7:13" ht="12">
      <c r="G327" s="156"/>
      <c r="H327" s="156"/>
      <c r="I327" s="156"/>
      <c r="J327" s="156"/>
      <c r="K327" s="156"/>
      <c r="L327" s="156"/>
      <c r="M327" s="156"/>
    </row>
    <row r="328" spans="7:13" ht="12">
      <c r="G328" s="156"/>
      <c r="H328" s="156"/>
      <c r="I328" s="156"/>
      <c r="J328" s="156"/>
      <c r="K328" s="156"/>
      <c r="L328" s="156"/>
      <c r="M328" s="156"/>
    </row>
    <row r="329" spans="7:13" ht="12">
      <c r="G329" s="156"/>
      <c r="H329" s="156"/>
      <c r="I329" s="156"/>
      <c r="J329" s="156"/>
      <c r="K329" s="156"/>
      <c r="L329" s="156"/>
      <c r="M329" s="156"/>
    </row>
    <row r="330" spans="7:13" ht="12">
      <c r="G330" s="156"/>
      <c r="H330" s="156"/>
      <c r="I330" s="156"/>
      <c r="J330" s="156"/>
      <c r="K330" s="156"/>
      <c r="L330" s="156"/>
      <c r="M330" s="156"/>
    </row>
    <row r="331" spans="7:13" ht="12">
      <c r="G331" s="156"/>
      <c r="H331" s="156"/>
      <c r="I331" s="156"/>
      <c r="J331" s="156"/>
      <c r="K331" s="156"/>
      <c r="L331" s="156"/>
      <c r="M331" s="156"/>
    </row>
    <row r="332" spans="7:13" ht="12">
      <c r="G332" s="156"/>
      <c r="H332" s="156"/>
      <c r="I332" s="156"/>
      <c r="J332" s="156"/>
      <c r="K332" s="156"/>
      <c r="L332" s="156"/>
      <c r="M332" s="156"/>
    </row>
    <row r="333" spans="7:13" ht="12">
      <c r="G333" s="156"/>
      <c r="H333" s="156"/>
      <c r="I333" s="156"/>
      <c r="J333" s="156"/>
      <c r="K333" s="156"/>
      <c r="L333" s="156"/>
      <c r="M333" s="156"/>
    </row>
    <row r="334" spans="7:13" ht="12">
      <c r="G334" s="156"/>
      <c r="H334" s="156"/>
      <c r="I334" s="156"/>
      <c r="J334" s="156"/>
      <c r="K334" s="156"/>
      <c r="L334" s="156"/>
      <c r="M334" s="156"/>
    </row>
    <row r="335" spans="7:13" ht="12">
      <c r="G335" s="156"/>
      <c r="H335" s="156"/>
      <c r="I335" s="156"/>
      <c r="J335" s="156"/>
      <c r="K335" s="156"/>
      <c r="L335" s="156"/>
      <c r="M335" s="156"/>
    </row>
    <row r="336" spans="7:13" ht="12">
      <c r="G336" s="156"/>
      <c r="H336" s="156"/>
      <c r="I336" s="156"/>
      <c r="J336" s="156"/>
      <c r="K336" s="156"/>
      <c r="L336" s="156"/>
      <c r="M336" s="156"/>
    </row>
    <row r="337" spans="7:13" ht="12">
      <c r="G337" s="156"/>
      <c r="H337" s="156"/>
      <c r="I337" s="156"/>
      <c r="J337" s="156"/>
      <c r="K337" s="156"/>
      <c r="L337" s="156"/>
      <c r="M337" s="156"/>
    </row>
    <row r="338" spans="7:13" ht="12">
      <c r="G338" s="156"/>
      <c r="H338" s="156"/>
      <c r="I338" s="156"/>
      <c r="J338" s="156"/>
      <c r="K338" s="156"/>
      <c r="L338" s="156"/>
      <c r="M338" s="156"/>
    </row>
    <row r="339" spans="7:13" ht="12">
      <c r="G339" s="156"/>
      <c r="H339" s="156"/>
      <c r="I339" s="156"/>
      <c r="J339" s="156"/>
      <c r="K339" s="156"/>
      <c r="L339" s="156"/>
      <c r="M339" s="156"/>
    </row>
    <row r="340" spans="7:13" ht="12">
      <c r="G340" s="156"/>
      <c r="H340" s="156"/>
      <c r="I340" s="156"/>
      <c r="J340" s="156"/>
      <c r="K340" s="156"/>
      <c r="L340" s="156"/>
      <c r="M340" s="156"/>
    </row>
    <row r="341" spans="7:13" ht="12">
      <c r="G341" s="156"/>
      <c r="H341" s="156"/>
      <c r="I341" s="156"/>
      <c r="J341" s="156"/>
      <c r="K341" s="156"/>
      <c r="L341" s="156"/>
      <c r="M341" s="156"/>
    </row>
    <row r="342" spans="7:13" ht="12">
      <c r="G342" s="156"/>
      <c r="H342" s="156"/>
      <c r="I342" s="156"/>
      <c r="J342" s="156"/>
      <c r="K342" s="156"/>
      <c r="L342" s="156"/>
      <c r="M342" s="156"/>
    </row>
    <row r="343" spans="7:13" ht="12">
      <c r="G343" s="156"/>
      <c r="H343" s="156"/>
      <c r="I343" s="156"/>
      <c r="J343" s="156"/>
      <c r="K343" s="156"/>
      <c r="L343" s="156"/>
      <c r="M343" s="156"/>
    </row>
    <row r="344" spans="7:13" ht="12">
      <c r="G344" s="156"/>
      <c r="H344" s="156"/>
      <c r="I344" s="156"/>
      <c r="J344" s="156"/>
      <c r="K344" s="156"/>
      <c r="L344" s="156"/>
      <c r="M344" s="156"/>
    </row>
    <row r="345" spans="7:13" ht="12">
      <c r="G345" s="156"/>
      <c r="H345" s="156"/>
      <c r="I345" s="156"/>
      <c r="J345" s="156"/>
      <c r="K345" s="156"/>
      <c r="L345" s="156"/>
      <c r="M345" s="156"/>
    </row>
    <row r="346" spans="7:13" ht="12">
      <c r="G346" s="156"/>
      <c r="H346" s="156"/>
      <c r="I346" s="156"/>
      <c r="J346" s="156"/>
      <c r="K346" s="156"/>
      <c r="L346" s="156"/>
      <c r="M346" s="156"/>
    </row>
    <row r="347" spans="7:13" ht="12">
      <c r="G347" s="156"/>
      <c r="H347" s="156"/>
      <c r="I347" s="156"/>
      <c r="J347" s="156"/>
      <c r="K347" s="156"/>
      <c r="L347" s="156"/>
      <c r="M347" s="156"/>
    </row>
    <row r="348" spans="7:13" ht="12">
      <c r="G348" s="156"/>
      <c r="H348" s="156"/>
      <c r="I348" s="156"/>
      <c r="J348" s="156"/>
      <c r="K348" s="156"/>
      <c r="L348" s="156"/>
      <c r="M348" s="156"/>
    </row>
    <row r="349" spans="7:13" ht="12">
      <c r="G349" s="156"/>
      <c r="H349" s="156"/>
      <c r="I349" s="156"/>
      <c r="J349" s="156"/>
      <c r="K349" s="156"/>
      <c r="L349" s="156"/>
      <c r="M349" s="156"/>
    </row>
    <row r="350" spans="7:13" ht="12">
      <c r="G350" s="156"/>
      <c r="H350" s="156"/>
      <c r="I350" s="156"/>
      <c r="J350" s="156"/>
      <c r="K350" s="156"/>
      <c r="L350" s="156"/>
      <c r="M350" s="156"/>
    </row>
    <row r="351" spans="7:13" ht="12">
      <c r="G351" s="156"/>
      <c r="H351" s="156"/>
      <c r="I351" s="156"/>
      <c r="J351" s="156"/>
      <c r="K351" s="156"/>
      <c r="L351" s="156"/>
      <c r="M351" s="156"/>
    </row>
    <row r="352" spans="7:13" ht="12">
      <c r="G352" s="156"/>
      <c r="H352" s="156"/>
      <c r="I352" s="156"/>
      <c r="J352" s="156"/>
      <c r="K352" s="156"/>
      <c r="L352" s="156"/>
      <c r="M352" s="156"/>
    </row>
    <row r="353" spans="7:13" ht="12">
      <c r="G353" s="156"/>
      <c r="H353" s="156"/>
      <c r="I353" s="156"/>
      <c r="J353" s="156"/>
      <c r="K353" s="156"/>
      <c r="L353" s="156"/>
      <c r="M353" s="156"/>
    </row>
    <row r="354" spans="7:13" ht="12">
      <c r="G354" s="156"/>
      <c r="H354" s="156"/>
      <c r="I354" s="156"/>
      <c r="J354" s="156"/>
      <c r="K354" s="156"/>
      <c r="L354" s="156"/>
      <c r="M354" s="156"/>
    </row>
    <row r="355" spans="7:13" ht="12">
      <c r="G355" s="156"/>
      <c r="H355" s="156"/>
      <c r="I355" s="156"/>
      <c r="J355" s="156"/>
      <c r="K355" s="156"/>
      <c r="L355" s="156"/>
      <c r="M355" s="156"/>
    </row>
    <row r="356" spans="7:13" ht="12">
      <c r="G356" s="156"/>
      <c r="H356" s="156"/>
      <c r="I356" s="156"/>
      <c r="J356" s="156"/>
      <c r="K356" s="156"/>
      <c r="L356" s="156"/>
      <c r="M356" s="156"/>
    </row>
    <row r="357" spans="7:13" ht="12">
      <c r="G357" s="156"/>
      <c r="H357" s="156"/>
      <c r="I357" s="156"/>
      <c r="J357" s="156"/>
      <c r="K357" s="156"/>
      <c r="L357" s="156"/>
      <c r="M357" s="156"/>
    </row>
    <row r="358" spans="7:13" ht="12">
      <c r="G358" s="156"/>
      <c r="H358" s="156"/>
      <c r="I358" s="156"/>
      <c r="J358" s="156"/>
      <c r="K358" s="156"/>
      <c r="L358" s="156"/>
      <c r="M358" s="156"/>
    </row>
    <row r="359" spans="7:13" ht="12">
      <c r="G359" s="156"/>
      <c r="H359" s="156"/>
      <c r="I359" s="156"/>
      <c r="J359" s="156"/>
      <c r="K359" s="156"/>
      <c r="L359" s="156"/>
      <c r="M359" s="156"/>
    </row>
    <row r="360" spans="7:13" ht="12">
      <c r="G360" s="156"/>
      <c r="H360" s="156"/>
      <c r="I360" s="156"/>
      <c r="J360" s="156"/>
      <c r="K360" s="156"/>
      <c r="L360" s="156"/>
      <c r="M360" s="156"/>
    </row>
  </sheetData>
  <printOptions/>
  <pageMargins left="0.61" right="0.27" top="0.28" bottom="0.78" header="0.27" footer="0.2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313"/>
  <sheetViews>
    <sheetView workbookViewId="0" topLeftCell="A1">
      <selection activeCell="A9" sqref="A9"/>
    </sheetView>
  </sheetViews>
  <sheetFormatPr defaultColWidth="9.33203125" defaultRowHeight="11.25"/>
  <cols>
    <col min="1" max="1" width="30.33203125" style="201" customWidth="1"/>
    <col min="2" max="3" width="12.83203125" style="201" customWidth="1"/>
    <col min="4" max="4" width="13.66015625" style="201" customWidth="1"/>
    <col min="5" max="5" width="9.83203125" style="201" customWidth="1"/>
    <col min="6" max="6" width="9.5" style="201" customWidth="1"/>
    <col min="7" max="7" width="12.5" style="201" customWidth="1"/>
    <col min="8" max="8" width="11.33203125" style="201" customWidth="1"/>
    <col min="9" max="9" width="11" style="201" customWidth="1"/>
    <col min="10" max="16384" width="10.66015625" style="201" customWidth="1"/>
  </cols>
  <sheetData>
    <row r="1" spans="7:21" ht="12"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</row>
    <row r="2" spans="2:21" ht="12.75">
      <c r="B2" s="202"/>
      <c r="C2" s="202"/>
      <c r="D2" s="202"/>
      <c r="E2" s="203"/>
      <c r="F2" s="202"/>
      <c r="G2" s="202"/>
      <c r="H2" s="202" t="s">
        <v>233</v>
      </c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1:21" ht="12.75">
      <c r="A3" s="204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</row>
    <row r="4" spans="1:21" ht="15.75">
      <c r="A4" s="205" t="s">
        <v>234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:21" ht="15.75">
      <c r="A5" s="205" t="s">
        <v>235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1" s="207" customFormat="1" ht="12.75">
      <c r="A6" s="202"/>
      <c r="B6" s="202"/>
      <c r="C6" s="202"/>
      <c r="D6" s="202"/>
      <c r="E6" s="203"/>
      <c r="F6" s="202"/>
      <c r="G6" s="202"/>
      <c r="H6" s="206" t="s">
        <v>3</v>
      </c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</row>
    <row r="7" spans="1:42" s="211" customFormat="1" ht="90" customHeight="1">
      <c r="A7" s="208" t="s">
        <v>4</v>
      </c>
      <c r="B7" s="208" t="s">
        <v>89</v>
      </c>
      <c r="C7" s="208" t="s">
        <v>236</v>
      </c>
      <c r="D7" s="208" t="s">
        <v>7</v>
      </c>
      <c r="E7" s="208" t="s">
        <v>237</v>
      </c>
      <c r="F7" s="208" t="s">
        <v>238</v>
      </c>
      <c r="G7" s="208" t="s">
        <v>239</v>
      </c>
      <c r="H7" s="208" t="s">
        <v>11</v>
      </c>
      <c r="I7" s="208" t="s">
        <v>240</v>
      </c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</row>
    <row r="8" spans="1:42" s="211" customFormat="1" ht="9.75" customHeight="1">
      <c r="A8" s="208">
        <v>1</v>
      </c>
      <c r="B8" s="208">
        <v>2</v>
      </c>
      <c r="C8" s="208">
        <v>3</v>
      </c>
      <c r="D8" s="208">
        <v>4</v>
      </c>
      <c r="E8" s="208">
        <v>5</v>
      </c>
      <c r="F8" s="208">
        <v>6</v>
      </c>
      <c r="G8" s="208">
        <v>7</v>
      </c>
      <c r="H8" s="208">
        <v>8</v>
      </c>
      <c r="I8" s="208">
        <v>9</v>
      </c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</row>
    <row r="9" spans="1:21" s="211" customFormat="1" ht="17.25" customHeight="1">
      <c r="A9" s="212" t="s">
        <v>241</v>
      </c>
      <c r="B9" s="213">
        <f>SUM(B10+B27)</f>
        <v>647944</v>
      </c>
      <c r="C9" s="213">
        <f>SUM(C10+C27)</f>
        <v>57359</v>
      </c>
      <c r="D9" s="213">
        <f>SUM(D10+D27)</f>
        <v>47194</v>
      </c>
      <c r="E9" s="214">
        <f>SUM(D9/B9)</f>
        <v>0.07283654142950625</v>
      </c>
      <c r="F9" s="215">
        <f>SUM(D9/C9)</f>
        <v>0.8227828239683398</v>
      </c>
      <c r="G9" s="213">
        <f>SUM(G10+G27)</f>
        <v>57359</v>
      </c>
      <c r="H9" s="213">
        <f>SUM(H10+H27)</f>
        <v>47194</v>
      </c>
      <c r="I9" s="215">
        <f>SUM(H9/G9)</f>
        <v>0.8227828239683398</v>
      </c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</row>
    <row r="10" spans="1:21" s="211" customFormat="1" ht="16.5" customHeight="1">
      <c r="A10" s="212" t="s">
        <v>242</v>
      </c>
      <c r="B10" s="216">
        <f>SUM(B11+B15+B18+B26)</f>
        <v>589946</v>
      </c>
      <c r="C10" s="216">
        <f>SUM(C11+C15+C18+C26)</f>
        <v>52588</v>
      </c>
      <c r="D10" s="216">
        <f>SUM(D11+D15+D18+D26)</f>
        <v>44103</v>
      </c>
      <c r="E10" s="214">
        <f>SUM(D10/B10)</f>
        <v>0.0747576896868527</v>
      </c>
      <c r="F10" s="215">
        <f>SUM(D10/C10)</f>
        <v>0.8386514033619837</v>
      </c>
      <c r="G10" s="216">
        <f>SUM(G11+G15+G18+G26)</f>
        <v>52588</v>
      </c>
      <c r="H10" s="216">
        <f>SUM(H11+H15+H18+H26)</f>
        <v>44103</v>
      </c>
      <c r="I10" s="215">
        <f>SUM(H10/G10)</f>
        <v>0.8386514033619837</v>
      </c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</row>
    <row r="11" spans="1:82" s="211" customFormat="1" ht="12">
      <c r="A11" s="217" t="s">
        <v>243</v>
      </c>
      <c r="B11" s="218">
        <v>306008</v>
      </c>
      <c r="C11" s="218">
        <v>27337</v>
      </c>
      <c r="D11" s="218">
        <f>SUM(D12+D13+D14)</f>
        <v>21034</v>
      </c>
      <c r="E11" s="219">
        <f>SUM(D11/B11)</f>
        <v>0.06873676505189406</v>
      </c>
      <c r="F11" s="220">
        <f>SUM(D11/C11)</f>
        <v>0.7694333686944435</v>
      </c>
      <c r="G11" s="218">
        <v>27337</v>
      </c>
      <c r="H11" s="218">
        <f>SUM(H12+H13+H14)</f>
        <v>21034</v>
      </c>
      <c r="I11" s="220">
        <f>SUM(H11/G11)</f>
        <v>0.7694333686944435</v>
      </c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</row>
    <row r="12" spans="1:82" s="211" customFormat="1" ht="12">
      <c r="A12" s="222" t="s">
        <v>244</v>
      </c>
      <c r="B12" s="218">
        <v>139403</v>
      </c>
      <c r="C12" s="218">
        <v>11628</v>
      </c>
      <c r="D12" s="218">
        <v>9127</v>
      </c>
      <c r="E12" s="219">
        <f>SUM(D12/B12)</f>
        <v>0.06547204866466289</v>
      </c>
      <c r="F12" s="220">
        <f>SUM(D12/C12)</f>
        <v>0.7849157206742347</v>
      </c>
      <c r="G12" s="218">
        <v>11628</v>
      </c>
      <c r="H12" s="218">
        <v>9127</v>
      </c>
      <c r="I12" s="220">
        <f>SUM(H12/G12)</f>
        <v>0.7849157206742347</v>
      </c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</row>
    <row r="13" spans="1:82" s="211" customFormat="1" ht="22.5">
      <c r="A13" s="223" t="s">
        <v>245</v>
      </c>
      <c r="B13" s="218"/>
      <c r="C13" s="218"/>
      <c r="D13" s="218">
        <v>3105</v>
      </c>
      <c r="E13" s="219"/>
      <c r="F13" s="220"/>
      <c r="G13" s="218"/>
      <c r="H13" s="218">
        <v>3105</v>
      </c>
      <c r="I13" s="220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</row>
    <row r="14" spans="1:82" s="211" customFormat="1" ht="23.25" customHeight="1">
      <c r="A14" s="223" t="s">
        <v>246</v>
      </c>
      <c r="B14" s="218"/>
      <c r="C14" s="218"/>
      <c r="D14" s="218">
        <v>8802</v>
      </c>
      <c r="E14" s="219"/>
      <c r="F14" s="220"/>
      <c r="G14" s="218"/>
      <c r="H14" s="218">
        <v>8802</v>
      </c>
      <c r="I14" s="220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</row>
    <row r="15" spans="1:82" s="211" customFormat="1" ht="26.25" customHeight="1">
      <c r="A15" s="223" t="s">
        <v>247</v>
      </c>
      <c r="B15" s="218">
        <v>50609</v>
      </c>
      <c r="C15" s="218">
        <v>2713</v>
      </c>
      <c r="D15" s="218">
        <f>SUM(D16+D17)</f>
        <v>2169</v>
      </c>
      <c r="E15" s="219">
        <f>SUM(D15/B15)</f>
        <v>0.04285798968562904</v>
      </c>
      <c r="F15" s="220">
        <f>SUM(D15/C15)</f>
        <v>0.7994839660892001</v>
      </c>
      <c r="G15" s="218">
        <v>2713</v>
      </c>
      <c r="H15" s="218">
        <f>SUM(H16+H17)</f>
        <v>2169</v>
      </c>
      <c r="I15" s="220">
        <f>SUM(H15/G15)</f>
        <v>0.7994839660892001</v>
      </c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</row>
    <row r="16" spans="1:82" s="211" customFormat="1" ht="22.5" customHeight="1">
      <c r="A16" s="223" t="s">
        <v>248</v>
      </c>
      <c r="B16" s="218"/>
      <c r="C16" s="218"/>
      <c r="D16" s="218">
        <v>1415</v>
      </c>
      <c r="E16" s="219"/>
      <c r="F16" s="220"/>
      <c r="G16" s="218"/>
      <c r="H16" s="218">
        <v>1415</v>
      </c>
      <c r="I16" s="220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</row>
    <row r="17" spans="1:82" s="211" customFormat="1" ht="22.5">
      <c r="A17" s="223" t="s">
        <v>249</v>
      </c>
      <c r="B17" s="218"/>
      <c r="C17" s="218"/>
      <c r="D17" s="218">
        <v>754</v>
      </c>
      <c r="E17" s="219"/>
      <c r="F17" s="220"/>
      <c r="G17" s="218"/>
      <c r="H17" s="218">
        <v>754</v>
      </c>
      <c r="I17" s="220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</row>
    <row r="18" spans="1:82" s="211" customFormat="1" ht="12">
      <c r="A18" s="222" t="s">
        <v>250</v>
      </c>
      <c r="B18" s="218">
        <v>226075</v>
      </c>
      <c r="C18" s="218">
        <v>22045</v>
      </c>
      <c r="D18" s="218">
        <f>SUM(D19+D20+D21+D22+D23+D24+D25)</f>
        <v>20560</v>
      </c>
      <c r="E18" s="219">
        <f>SUM(D18/B18)</f>
        <v>0.09094327103837223</v>
      </c>
      <c r="F18" s="220">
        <f>SUM(D18/C18)</f>
        <v>0.9326377863461103</v>
      </c>
      <c r="G18" s="218">
        <v>22045</v>
      </c>
      <c r="H18" s="218">
        <f>SUM(H19+H20+H21+H22+H23+H24+H25)</f>
        <v>20560</v>
      </c>
      <c r="I18" s="220">
        <f>SUM(H18/G18)</f>
        <v>0.9326377863461103</v>
      </c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</row>
    <row r="19" spans="1:82" s="211" customFormat="1" ht="12">
      <c r="A19" s="222" t="s">
        <v>251</v>
      </c>
      <c r="B19" s="218"/>
      <c r="C19" s="218"/>
      <c r="D19" s="218">
        <v>603</v>
      </c>
      <c r="E19" s="219"/>
      <c r="F19" s="220"/>
      <c r="G19" s="218"/>
      <c r="H19" s="218">
        <v>603</v>
      </c>
      <c r="I19" s="220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</row>
    <row r="20" spans="1:82" s="211" customFormat="1" ht="20.25" customHeight="1">
      <c r="A20" s="223" t="s">
        <v>252</v>
      </c>
      <c r="B20" s="218"/>
      <c r="C20" s="218"/>
      <c r="D20" s="218">
        <v>6421</v>
      </c>
      <c r="E20" s="219"/>
      <c r="F20" s="220"/>
      <c r="G20" s="218"/>
      <c r="H20" s="218">
        <v>6421</v>
      </c>
      <c r="I20" s="220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</row>
    <row r="21" spans="1:82" s="211" customFormat="1" ht="23.25" customHeight="1">
      <c r="A21" s="223" t="s">
        <v>253</v>
      </c>
      <c r="B21" s="218"/>
      <c r="C21" s="218"/>
      <c r="D21" s="218">
        <v>349</v>
      </c>
      <c r="E21" s="219"/>
      <c r="F21" s="220"/>
      <c r="G21" s="218"/>
      <c r="H21" s="218">
        <v>349</v>
      </c>
      <c r="I21" s="220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</row>
    <row r="22" spans="1:82" s="211" customFormat="1" ht="22.5">
      <c r="A22" s="223" t="s">
        <v>254</v>
      </c>
      <c r="B22" s="218"/>
      <c r="C22" s="218"/>
      <c r="D22" s="218">
        <v>6576</v>
      </c>
      <c r="E22" s="219"/>
      <c r="F22" s="220"/>
      <c r="G22" s="218"/>
      <c r="H22" s="218">
        <v>6576</v>
      </c>
      <c r="I22" s="220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</row>
    <row r="23" spans="1:82" s="211" customFormat="1" ht="22.5">
      <c r="A23" s="223" t="s">
        <v>255</v>
      </c>
      <c r="B23" s="218"/>
      <c r="C23" s="218"/>
      <c r="D23" s="218"/>
      <c r="E23" s="219"/>
      <c r="F23" s="220"/>
      <c r="G23" s="218"/>
      <c r="H23" s="218"/>
      <c r="I23" s="220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</row>
    <row r="24" spans="1:82" s="211" customFormat="1" ht="12">
      <c r="A24" s="223" t="s">
        <v>256</v>
      </c>
      <c r="B24" s="218"/>
      <c r="C24" s="218"/>
      <c r="D24" s="218">
        <v>5778</v>
      </c>
      <c r="E24" s="219"/>
      <c r="F24" s="220"/>
      <c r="G24" s="218"/>
      <c r="H24" s="218">
        <v>5778</v>
      </c>
      <c r="I24" s="220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</row>
    <row r="25" spans="1:82" ht="24" customHeight="1">
      <c r="A25" s="223" t="s">
        <v>257</v>
      </c>
      <c r="B25" s="218">
        <v>3079</v>
      </c>
      <c r="C25" s="218">
        <v>847</v>
      </c>
      <c r="D25" s="218">
        <v>833</v>
      </c>
      <c r="E25" s="219">
        <f>SUM(D25/B25)</f>
        <v>0.27054238389087365</v>
      </c>
      <c r="F25" s="220">
        <f>SUM(D25/C25)</f>
        <v>0.9834710743801653</v>
      </c>
      <c r="G25" s="218">
        <v>847</v>
      </c>
      <c r="H25" s="218">
        <v>833</v>
      </c>
      <c r="I25" s="220">
        <f>SUM(H25/G25)</f>
        <v>0.9834710743801653</v>
      </c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</row>
    <row r="26" spans="1:82" ht="16.5" customHeight="1">
      <c r="A26" s="223" t="s">
        <v>258</v>
      </c>
      <c r="B26" s="218">
        <v>7254</v>
      </c>
      <c r="C26" s="218">
        <v>493</v>
      </c>
      <c r="D26" s="218">
        <v>340</v>
      </c>
      <c r="E26" s="219">
        <f>SUM(D26/B26)</f>
        <v>0.04687069203198235</v>
      </c>
      <c r="F26" s="220">
        <f>SUM(D26/C26)</f>
        <v>0.6896551724137931</v>
      </c>
      <c r="G26" s="218">
        <v>493</v>
      </c>
      <c r="H26" s="218">
        <v>340</v>
      </c>
      <c r="I26" s="220">
        <f>SUM(H26/G26)</f>
        <v>0.6896551724137931</v>
      </c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</row>
    <row r="27" spans="1:82" ht="27.75" customHeight="1">
      <c r="A27" s="225" t="s">
        <v>259</v>
      </c>
      <c r="B27" s="216">
        <v>57998</v>
      </c>
      <c r="C27" s="216">
        <v>4771</v>
      </c>
      <c r="D27" s="216">
        <v>3091</v>
      </c>
      <c r="E27" s="214">
        <f>SUM(D27/B27)</f>
        <v>0.053294941204869134</v>
      </c>
      <c r="F27" s="215">
        <f>SUM(D27/C27)</f>
        <v>0.6478725634038985</v>
      </c>
      <c r="G27" s="216">
        <v>4771</v>
      </c>
      <c r="H27" s="216">
        <v>3091</v>
      </c>
      <c r="I27" s="215">
        <f>SUM(H27/G27)</f>
        <v>0.6478725634038985</v>
      </c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</row>
    <row r="28" spans="1:45" ht="27" customHeight="1">
      <c r="A28" s="227" t="s">
        <v>260</v>
      </c>
      <c r="B28" s="218"/>
      <c r="C28" s="218"/>
      <c r="D28" s="218">
        <v>1340</v>
      </c>
      <c r="E28" s="219"/>
      <c r="F28" s="220"/>
      <c r="G28" s="218"/>
      <c r="H28" s="218">
        <v>1340</v>
      </c>
      <c r="I28" s="220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</row>
    <row r="29" spans="1:45" ht="17.25" customHeight="1">
      <c r="A29" s="223" t="s">
        <v>261</v>
      </c>
      <c r="B29" s="218">
        <v>43372</v>
      </c>
      <c r="C29" s="218">
        <v>3234</v>
      </c>
      <c r="D29" s="218">
        <v>1751</v>
      </c>
      <c r="E29" s="219">
        <f>SUM(D29/B29)</f>
        <v>0.04037166835746565</v>
      </c>
      <c r="F29" s="220">
        <f>SUM(D29/C29)</f>
        <v>0.54143475572047</v>
      </c>
      <c r="G29" s="218">
        <v>3234</v>
      </c>
      <c r="H29" s="218">
        <v>1751</v>
      </c>
      <c r="I29" s="220">
        <f>SUM(H29/G29)</f>
        <v>0.54143475572047</v>
      </c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</row>
    <row r="30" spans="1:35" ht="25.5">
      <c r="A30" s="225" t="s">
        <v>262</v>
      </c>
      <c r="B30" s="216">
        <f>SUM(B31-B32)</f>
        <v>46198</v>
      </c>
      <c r="C30" s="216"/>
      <c r="D30" s="216">
        <f>SUM(D31-D32)</f>
        <v>824</v>
      </c>
      <c r="E30" s="214">
        <f>SUM(D30/B30)</f>
        <v>0.0178362699683969</v>
      </c>
      <c r="F30" s="215"/>
      <c r="G30" s="216"/>
      <c r="H30" s="216">
        <f>SUM(H31-H32)</f>
        <v>824</v>
      </c>
      <c r="I30" s="215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</row>
    <row r="31" spans="1:21" ht="12">
      <c r="A31" s="222" t="s">
        <v>263</v>
      </c>
      <c r="B31" s="218">
        <v>89885</v>
      </c>
      <c r="C31" s="218"/>
      <c r="D31" s="224">
        <v>3351</v>
      </c>
      <c r="E31" s="219">
        <f>SUM(D31/B31)</f>
        <v>0.03728097012849752</v>
      </c>
      <c r="F31" s="220"/>
      <c r="G31" s="218"/>
      <c r="H31" s="224">
        <v>3351</v>
      </c>
      <c r="I31" s="220"/>
      <c r="J31" s="206"/>
      <c r="K31" s="206"/>
      <c r="L31" s="206"/>
      <c r="M31" s="206"/>
      <c r="N31" s="206"/>
      <c r="O31" s="206"/>
      <c r="P31" s="206"/>
      <c r="Q31" s="202"/>
      <c r="R31" s="202"/>
      <c r="S31" s="202"/>
      <c r="T31" s="202"/>
      <c r="U31" s="202"/>
    </row>
    <row r="32" spans="1:21" ht="22.5">
      <c r="A32" s="228" t="s">
        <v>264</v>
      </c>
      <c r="B32" s="218">
        <v>43687</v>
      </c>
      <c r="C32" s="218"/>
      <c r="D32" s="218">
        <v>2527</v>
      </c>
      <c r="E32" s="219">
        <f>SUM(D32/B32)</f>
        <v>0.05784329434385515</v>
      </c>
      <c r="F32" s="220"/>
      <c r="G32" s="218"/>
      <c r="H32" s="218">
        <v>2527</v>
      </c>
      <c r="I32" s="220"/>
      <c r="J32" s="206"/>
      <c r="K32" s="206"/>
      <c r="L32" s="206"/>
      <c r="M32" s="206"/>
      <c r="N32" s="206"/>
      <c r="O32" s="206"/>
      <c r="P32" s="206"/>
      <c r="Q32" s="202"/>
      <c r="R32" s="202"/>
      <c r="S32" s="202"/>
      <c r="T32" s="202"/>
      <c r="U32" s="202"/>
    </row>
    <row r="33" spans="1:21" ht="14.25">
      <c r="A33" s="229"/>
      <c r="B33" s="230"/>
      <c r="C33" s="230"/>
      <c r="D33" s="230"/>
      <c r="E33" s="231"/>
      <c r="F33" s="23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</row>
    <row r="34" spans="1:21" ht="14.25">
      <c r="A34" s="229"/>
      <c r="B34" s="230"/>
      <c r="C34" s="230"/>
      <c r="D34" s="230"/>
      <c r="E34" s="233"/>
      <c r="F34" s="23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</row>
    <row r="35" spans="1:32" ht="12">
      <c r="A35" s="202" t="s">
        <v>265</v>
      </c>
      <c r="B35" s="234"/>
      <c r="C35" s="234"/>
      <c r="D35" s="234"/>
      <c r="E35" s="235" t="s">
        <v>47</v>
      </c>
      <c r="F35" s="23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</row>
    <row r="36" spans="1:32" ht="12">
      <c r="A36" s="206"/>
      <c r="B36" s="234"/>
      <c r="C36" s="237"/>
      <c r="D36" s="234"/>
      <c r="E36" s="206"/>
      <c r="F36" s="23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</row>
    <row r="37" spans="1:32" ht="12">
      <c r="A37" s="202" t="s">
        <v>48</v>
      </c>
      <c r="B37" s="234"/>
      <c r="C37" s="238"/>
      <c r="D37" s="234"/>
      <c r="E37" s="202" t="s">
        <v>49</v>
      </c>
      <c r="F37" s="239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</row>
    <row r="38" spans="1:32" ht="12">
      <c r="A38" s="206"/>
      <c r="B38" s="234"/>
      <c r="C38" s="237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</row>
    <row r="39" spans="1:32" ht="12">
      <c r="A39" s="206"/>
      <c r="B39" s="234"/>
      <c r="C39" s="237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</row>
    <row r="40" spans="1:32" ht="12">
      <c r="A40" s="206"/>
      <c r="B40" s="234" t="s">
        <v>207</v>
      </c>
      <c r="C40" s="237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</row>
    <row r="41" spans="1:32" ht="12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</row>
    <row r="42" spans="1:21" ht="12">
      <c r="A42" s="202" t="s">
        <v>50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</row>
    <row r="43" spans="1:21" ht="12">
      <c r="A43" s="202" t="s">
        <v>51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</row>
    <row r="44" spans="1:21" ht="12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</row>
    <row r="45" spans="1:21" ht="12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</row>
    <row r="46" spans="1:21" ht="12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</row>
    <row r="47" spans="1:21" ht="12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</row>
    <row r="48" spans="1:21" ht="12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</row>
    <row r="49" spans="1:21" ht="12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</row>
    <row r="50" spans="1:21" ht="12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</row>
    <row r="51" spans="1:21" ht="12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</row>
    <row r="52" spans="1:21" ht="12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</row>
    <row r="53" spans="1:21" ht="12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</row>
    <row r="54" spans="1:21" ht="12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</row>
    <row r="55" spans="1:21" ht="12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</row>
    <row r="56" spans="1:21" ht="12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</row>
    <row r="57" spans="1:21" ht="12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</row>
    <row r="58" spans="1:21" ht="12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</row>
    <row r="59" spans="1:21" ht="12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</row>
    <row r="60" spans="7:21" ht="12"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</row>
    <row r="61" spans="7:21" ht="12"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</row>
    <row r="62" spans="7:21" ht="12"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</row>
    <row r="63" spans="7:21" ht="12"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</row>
    <row r="64" spans="7:21" ht="12"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</row>
    <row r="65" spans="7:21" ht="12"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</row>
    <row r="66" spans="7:21" ht="12"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</row>
    <row r="67" spans="7:21" ht="12"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</row>
    <row r="68" spans="7:21" ht="12"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</row>
    <row r="69" spans="7:21" ht="12"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</row>
    <row r="70" spans="7:21" ht="12"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</row>
    <row r="71" spans="7:21" ht="12"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</row>
    <row r="72" spans="7:21" ht="12"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</row>
    <row r="73" spans="7:21" ht="12"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</row>
    <row r="74" spans="7:21" ht="12"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</row>
    <row r="75" spans="7:21" ht="12"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</row>
    <row r="76" spans="7:21" ht="12"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</row>
    <row r="77" spans="7:21" ht="12"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</row>
    <row r="78" spans="7:21" ht="12"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</row>
    <row r="79" spans="7:21" ht="12"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</row>
    <row r="80" spans="7:21" ht="12"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</row>
    <row r="81" spans="7:21" ht="12"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</row>
    <row r="82" spans="7:21" ht="12"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</row>
    <row r="83" spans="7:21" ht="12"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</row>
    <row r="84" spans="7:21" ht="12"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</row>
    <row r="85" spans="7:21" ht="12"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</row>
    <row r="86" spans="7:21" ht="12"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</row>
    <row r="87" spans="7:21" ht="12"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</row>
    <row r="88" spans="7:21" ht="12"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</row>
    <row r="89" spans="7:21" ht="12"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</row>
    <row r="90" spans="7:21" ht="12"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</row>
    <row r="91" spans="7:21" ht="12"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</row>
    <row r="92" spans="7:21" ht="12"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</row>
    <row r="93" spans="7:21" ht="12"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</row>
    <row r="94" spans="7:21" ht="12"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</row>
    <row r="95" spans="7:21" ht="12"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</row>
    <row r="96" spans="7:21" ht="12"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</row>
    <row r="97" spans="7:21" ht="12"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</row>
    <row r="98" spans="7:21" ht="12"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</row>
    <row r="99" spans="7:21" ht="12"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</row>
    <row r="100" spans="7:21" ht="12"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</row>
    <row r="101" spans="7:21" ht="12"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</row>
    <row r="102" spans="7:21" ht="12"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</row>
    <row r="103" spans="7:21" ht="12"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</row>
    <row r="104" spans="7:21" ht="12"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</row>
    <row r="105" spans="7:21" ht="12"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</row>
    <row r="106" spans="7:21" ht="12"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</row>
    <row r="107" spans="7:21" ht="12"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</row>
    <row r="108" spans="7:21" ht="12"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</row>
    <row r="109" spans="7:21" ht="12"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</row>
    <row r="110" spans="7:21" ht="12"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</row>
    <row r="111" spans="7:21" ht="12"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</row>
    <row r="112" spans="7:21" ht="12"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</row>
    <row r="113" spans="7:21" ht="12"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</row>
    <row r="114" spans="7:21" ht="12"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</row>
    <row r="115" spans="7:21" ht="12"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</row>
    <row r="116" spans="7:21" ht="12"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</row>
    <row r="117" spans="7:21" ht="12"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</row>
    <row r="118" spans="7:21" ht="12"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</row>
    <row r="119" spans="7:21" ht="12"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</row>
    <row r="120" spans="7:21" ht="12"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</row>
    <row r="121" spans="7:21" ht="12"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</row>
    <row r="122" spans="7:21" ht="12"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</row>
    <row r="123" spans="7:21" ht="12"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</row>
    <row r="124" spans="7:21" ht="12"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</row>
    <row r="125" spans="7:21" ht="12"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</row>
    <row r="126" spans="7:21" ht="12"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</row>
    <row r="127" spans="7:21" ht="12"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</row>
    <row r="128" spans="7:21" ht="12"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</row>
    <row r="129" spans="7:21" ht="12"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</row>
    <row r="130" spans="7:21" ht="12"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</row>
    <row r="131" spans="7:21" ht="12"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</row>
    <row r="132" spans="7:21" ht="12"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</row>
    <row r="133" spans="7:21" ht="12"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</row>
    <row r="134" spans="7:21" ht="12"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</row>
    <row r="135" spans="7:21" ht="12"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</row>
    <row r="136" spans="7:21" ht="12"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</row>
    <row r="137" spans="7:21" ht="12"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</row>
    <row r="138" spans="7:21" ht="12"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</row>
    <row r="139" spans="7:21" ht="12"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</row>
    <row r="140" spans="7:21" ht="12"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</row>
    <row r="141" spans="7:21" ht="12"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</row>
    <row r="142" spans="7:21" ht="12"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</row>
    <row r="143" spans="7:21" ht="12"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</row>
    <row r="144" spans="7:21" ht="12"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</row>
    <row r="145" spans="7:21" ht="12"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</row>
    <row r="146" spans="7:21" ht="12"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</row>
    <row r="147" spans="7:21" ht="12"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</row>
    <row r="148" spans="7:21" ht="12"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</row>
    <row r="149" spans="7:21" ht="12"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</row>
    <row r="150" spans="7:21" ht="12"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</row>
    <row r="151" spans="7:21" ht="12"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</row>
    <row r="152" spans="7:21" ht="12"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</row>
    <row r="153" spans="7:21" ht="12"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</row>
    <row r="154" spans="7:21" ht="12"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</row>
    <row r="155" spans="7:21" ht="12"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</row>
    <row r="156" spans="7:21" ht="12"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</row>
    <row r="157" spans="7:21" ht="12"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</row>
    <row r="158" spans="7:21" ht="12"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</row>
    <row r="159" spans="7:21" ht="12"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</row>
    <row r="160" spans="7:21" ht="12"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</row>
    <row r="161" spans="7:21" ht="12"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</row>
    <row r="162" spans="7:21" ht="12"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</row>
    <row r="163" spans="7:21" ht="12"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</row>
    <row r="164" spans="7:21" ht="12"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</row>
    <row r="165" spans="7:21" ht="12"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</row>
    <row r="166" spans="7:21" ht="12"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</row>
    <row r="167" spans="7:21" ht="12"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</row>
    <row r="168" spans="7:21" ht="12"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</row>
    <row r="169" spans="7:21" ht="12"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</row>
    <row r="170" spans="7:21" ht="12"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</row>
    <row r="171" spans="7:21" ht="12"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</row>
    <row r="172" spans="7:21" ht="12"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</row>
    <row r="173" spans="7:21" ht="12"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</row>
    <row r="174" spans="7:21" ht="12"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</row>
    <row r="175" spans="7:21" ht="12"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</row>
    <row r="176" spans="7:21" ht="12"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</row>
    <row r="177" spans="7:21" ht="12"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</row>
    <row r="178" spans="7:21" ht="12"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</row>
    <row r="179" spans="7:21" ht="12"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</row>
    <row r="180" spans="7:21" ht="12"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</row>
    <row r="181" spans="7:21" ht="12"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</row>
    <row r="182" spans="7:21" ht="12"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</row>
    <row r="183" spans="7:21" ht="12"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</row>
    <row r="184" spans="7:21" ht="12"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</row>
    <row r="185" spans="7:21" ht="12"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</row>
    <row r="186" spans="7:21" ht="12"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</row>
    <row r="187" spans="7:21" ht="12"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</row>
    <row r="188" spans="7:21" ht="12"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</row>
    <row r="189" spans="7:21" ht="12"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</row>
    <row r="190" spans="7:21" ht="12"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</row>
    <row r="191" spans="7:21" ht="12"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</row>
    <row r="192" spans="7:21" ht="12"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</row>
    <row r="193" spans="7:21" ht="12"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</row>
    <row r="194" spans="7:21" ht="12"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</row>
    <row r="195" spans="7:21" ht="12"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</row>
    <row r="196" spans="7:21" ht="12"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</row>
    <row r="197" spans="7:21" ht="12"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</row>
    <row r="198" spans="1:21" ht="12">
      <c r="A198" s="202"/>
      <c r="B198" s="202"/>
      <c r="C198" s="202"/>
      <c r="D198" s="202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</row>
    <row r="199" spans="1:21" ht="12">
      <c r="A199" s="202"/>
      <c r="B199" s="202"/>
      <c r="C199" s="202"/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</row>
    <row r="200" spans="1:21" ht="12">
      <c r="A200" s="202"/>
      <c r="B200" s="202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</row>
    <row r="201" spans="1:21" ht="12">
      <c r="A201" s="202"/>
      <c r="B201" s="202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</row>
    <row r="202" spans="1:21" ht="12">
      <c r="A202" s="202"/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</row>
    <row r="203" spans="1:21" ht="12">
      <c r="A203" s="202"/>
      <c r="B203" s="202"/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</row>
    <row r="204" spans="1:21" ht="12">
      <c r="A204" s="202"/>
      <c r="B204" s="202"/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</row>
    <row r="205" spans="1:21" ht="12">
      <c r="A205" s="202"/>
      <c r="B205" s="202"/>
      <c r="C205" s="202"/>
      <c r="D205" s="202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</row>
    <row r="206" spans="1:21" ht="12">
      <c r="A206" s="202"/>
      <c r="B206" s="202"/>
      <c r="C206" s="202"/>
      <c r="D206" s="202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</row>
    <row r="207" spans="1:21" ht="12">
      <c r="A207" s="202"/>
      <c r="B207" s="202"/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</row>
    <row r="208" spans="1:21" ht="12">
      <c r="A208" s="202"/>
      <c r="B208" s="202"/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</row>
    <row r="209" spans="1:21" ht="12">
      <c r="A209" s="202"/>
      <c r="B209" s="202"/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</row>
    <row r="210" spans="1:21" ht="12">
      <c r="A210" s="202"/>
      <c r="B210" s="202"/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</row>
    <row r="211" spans="1:21" ht="12">
      <c r="A211" s="202"/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</row>
    <row r="212" spans="1:21" ht="12">
      <c r="A212" s="202"/>
      <c r="B212" s="202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</row>
    <row r="213" spans="1:21" ht="12">
      <c r="A213" s="202"/>
      <c r="B213" s="202"/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</row>
    <row r="214" spans="1:21" ht="12">
      <c r="A214" s="202"/>
      <c r="B214" s="202"/>
      <c r="C214" s="202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</row>
    <row r="215" spans="1:21" ht="12">
      <c r="A215" s="202"/>
      <c r="B215" s="202"/>
      <c r="C215" s="202"/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</row>
    <row r="216" spans="1:21" ht="12">
      <c r="A216" s="202"/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</row>
    <row r="217" spans="1:21" ht="12">
      <c r="A217" s="202"/>
      <c r="B217" s="202"/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</row>
    <row r="218" spans="1:21" ht="12">
      <c r="A218" s="202"/>
      <c r="B218" s="202"/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</row>
    <row r="219" spans="1:21" ht="12">
      <c r="A219" s="202"/>
      <c r="B219" s="202"/>
      <c r="C219" s="202"/>
      <c r="D219" s="202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</row>
    <row r="220" spans="1:21" ht="12">
      <c r="A220" s="202"/>
      <c r="B220" s="202"/>
      <c r="C220" s="202"/>
      <c r="D220" s="202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</row>
    <row r="221" spans="1:21" ht="12">
      <c r="A221" s="202"/>
      <c r="B221" s="202"/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</row>
    <row r="222" spans="1:21" ht="12">
      <c r="A222" s="202"/>
      <c r="B222" s="202"/>
      <c r="C222" s="202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</row>
    <row r="223" spans="1:21" ht="12">
      <c r="A223" s="202"/>
      <c r="B223" s="202"/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</row>
    <row r="224" spans="1:21" ht="12">
      <c r="A224" s="202"/>
      <c r="B224" s="202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</row>
    <row r="225" spans="1:21" ht="12">
      <c r="A225" s="202"/>
      <c r="B225" s="202"/>
      <c r="C225" s="202"/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</row>
    <row r="226" spans="1:21" ht="12">
      <c r="A226" s="202"/>
      <c r="B226" s="202"/>
      <c r="C226" s="202"/>
      <c r="D226" s="202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</row>
    <row r="227" spans="1:21" ht="12">
      <c r="A227" s="202"/>
      <c r="B227" s="202"/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</row>
    <row r="228" spans="1:21" ht="12">
      <c r="A228" s="202"/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</row>
    <row r="229" spans="1:21" ht="12">
      <c r="A229" s="202"/>
      <c r="B229" s="202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</row>
    <row r="230" spans="1:21" ht="12">
      <c r="A230" s="202"/>
      <c r="B230" s="202"/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</row>
    <row r="231" spans="1:21" ht="12">
      <c r="A231" s="202"/>
      <c r="B231" s="202"/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</row>
    <row r="232" spans="1:21" ht="12">
      <c r="A232" s="202"/>
      <c r="B232" s="202"/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</row>
    <row r="233" spans="1:21" ht="12">
      <c r="A233" s="202"/>
      <c r="B233" s="202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</row>
    <row r="234" spans="1:21" ht="12">
      <c r="A234" s="202"/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</row>
    <row r="235" spans="1:21" ht="12">
      <c r="A235" s="202"/>
      <c r="B235" s="202"/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</row>
    <row r="236" spans="1:21" ht="12">
      <c r="A236" s="202"/>
      <c r="B236" s="202"/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</row>
    <row r="237" spans="1:21" ht="12">
      <c r="A237" s="202"/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</row>
    <row r="238" spans="1:21" ht="12">
      <c r="A238" s="202"/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</row>
    <row r="239" spans="1:21" ht="12">
      <c r="A239" s="202"/>
      <c r="B239" s="202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</row>
    <row r="240" spans="1:21" ht="12">
      <c r="A240" s="202"/>
      <c r="B240" s="202"/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</row>
    <row r="241" spans="1:21" ht="12">
      <c r="A241" s="202"/>
      <c r="B241" s="202"/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</row>
    <row r="242" spans="1:21" ht="12">
      <c r="A242" s="202"/>
      <c r="B242" s="202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</row>
    <row r="243" spans="1:21" ht="12">
      <c r="A243" s="202"/>
      <c r="B243" s="202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</row>
    <row r="244" spans="1:21" ht="12">
      <c r="A244" s="202"/>
      <c r="B244" s="202"/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</row>
    <row r="245" spans="1:21" ht="12">
      <c r="A245" s="202"/>
      <c r="B245" s="202"/>
      <c r="C245" s="202"/>
      <c r="D245" s="202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</row>
    <row r="246" spans="1:21" ht="12">
      <c r="A246" s="202"/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</row>
    <row r="247" spans="1:21" ht="12">
      <c r="A247" s="202"/>
      <c r="B247" s="202"/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</row>
    <row r="248" spans="1:21" ht="12">
      <c r="A248" s="202"/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</row>
    <row r="249" spans="1:21" ht="12">
      <c r="A249" s="202"/>
      <c r="B249" s="202"/>
      <c r="C249" s="202"/>
      <c r="D249" s="202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</row>
    <row r="250" spans="1:21" ht="12">
      <c r="A250" s="202"/>
      <c r="B250" s="202"/>
      <c r="C250" s="202"/>
      <c r="D250" s="202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2"/>
    </row>
    <row r="251" spans="1:21" ht="12">
      <c r="A251" s="202"/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  <c r="U251" s="202"/>
    </row>
    <row r="252" spans="1:21" ht="12">
      <c r="A252" s="202"/>
      <c r="B252" s="202"/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</row>
    <row r="253" spans="1:21" ht="12">
      <c r="A253" s="202"/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202"/>
    </row>
    <row r="254" spans="1:21" ht="12">
      <c r="A254" s="202"/>
      <c r="B254" s="202"/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</row>
    <row r="255" spans="1:21" ht="12">
      <c r="A255" s="202"/>
      <c r="B255" s="202"/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202"/>
    </row>
    <row r="256" spans="1:21" ht="12">
      <c r="A256" s="202"/>
      <c r="B256" s="202"/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</row>
    <row r="257" spans="1:21" ht="12">
      <c r="A257" s="202"/>
      <c r="B257" s="202"/>
      <c r="C257" s="202"/>
      <c r="D257" s="202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</row>
    <row r="258" spans="1:21" ht="12">
      <c r="A258" s="202"/>
      <c r="B258" s="202"/>
      <c r="C258" s="202"/>
      <c r="D258" s="202"/>
      <c r="E258" s="202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</row>
    <row r="259" spans="1:21" ht="12">
      <c r="A259" s="202"/>
      <c r="B259" s="202"/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</row>
    <row r="260" spans="1:21" ht="12">
      <c r="A260" s="202"/>
      <c r="B260" s="202"/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</row>
    <row r="261" spans="1:21" ht="12">
      <c r="A261" s="202"/>
      <c r="B261" s="202"/>
      <c r="C261" s="202"/>
      <c r="D261" s="202"/>
      <c r="E261" s="202"/>
      <c r="F261" s="20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</row>
    <row r="262" spans="1:21" ht="12">
      <c r="A262" s="202"/>
      <c r="B262" s="202"/>
      <c r="C262" s="202"/>
      <c r="D262" s="202"/>
      <c r="E262" s="202"/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</row>
    <row r="263" spans="1:21" ht="12">
      <c r="A263" s="202"/>
      <c r="B263" s="202"/>
      <c r="C263" s="202"/>
      <c r="D263" s="202"/>
      <c r="E263" s="202"/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/>
    </row>
    <row r="264" spans="1:21" ht="12">
      <c r="A264" s="202"/>
      <c r="B264" s="202"/>
      <c r="C264" s="202"/>
      <c r="D264" s="202"/>
      <c r="E264" s="202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</row>
    <row r="265" spans="1:21" ht="12">
      <c r="A265" s="202"/>
      <c r="B265" s="202"/>
      <c r="C265" s="202"/>
      <c r="D265" s="202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</row>
    <row r="266" spans="1:21" ht="12">
      <c r="A266" s="202"/>
      <c r="B266" s="202"/>
      <c r="C266" s="202"/>
      <c r="D266" s="202"/>
      <c r="E266" s="202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</row>
    <row r="267" spans="1:21" ht="12">
      <c r="A267" s="202"/>
      <c r="B267" s="202"/>
      <c r="C267" s="202"/>
      <c r="D267" s="202"/>
      <c r="E267" s="202"/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  <c r="U267" s="202"/>
    </row>
    <row r="268" spans="1:21" ht="12">
      <c r="A268" s="202"/>
      <c r="B268" s="202"/>
      <c r="C268" s="202"/>
      <c r="D268" s="202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  <c r="U268" s="202"/>
    </row>
    <row r="269" spans="1:21" ht="12">
      <c r="A269" s="202"/>
      <c r="B269" s="202"/>
      <c r="C269" s="202"/>
      <c r="D269" s="202"/>
      <c r="E269" s="202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  <c r="U269" s="202"/>
    </row>
    <row r="270" spans="1:21" ht="12">
      <c r="A270" s="202"/>
      <c r="B270" s="202"/>
      <c r="C270" s="202"/>
      <c r="D270" s="202"/>
      <c r="E270" s="202"/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2"/>
      <c r="U270" s="202"/>
    </row>
    <row r="271" spans="1:21" ht="12">
      <c r="A271" s="202"/>
      <c r="B271" s="202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</row>
    <row r="272" spans="1:21" ht="12">
      <c r="A272" s="202"/>
      <c r="B272" s="202"/>
      <c r="C272" s="202"/>
      <c r="D272" s="202"/>
      <c r="E272" s="202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2"/>
      <c r="U272" s="202"/>
    </row>
    <row r="273" spans="1:21" ht="12">
      <c r="A273" s="202"/>
      <c r="B273" s="202"/>
      <c r="C273" s="202"/>
      <c r="D273" s="202"/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  <c r="U273" s="202"/>
    </row>
    <row r="274" spans="1:21" ht="12">
      <c r="A274" s="202"/>
      <c r="B274" s="202"/>
      <c r="C274" s="202"/>
      <c r="D274" s="202"/>
      <c r="E274" s="202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  <c r="U274" s="202"/>
    </row>
    <row r="275" spans="1:21" ht="12">
      <c r="A275" s="202"/>
      <c r="B275" s="202"/>
      <c r="C275" s="202"/>
      <c r="D275" s="202"/>
      <c r="E275" s="202"/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  <c r="U275" s="202"/>
    </row>
    <row r="276" spans="1:21" ht="12">
      <c r="A276" s="202"/>
      <c r="B276" s="202"/>
      <c r="C276" s="202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2"/>
    </row>
    <row r="277" spans="1:21" ht="12">
      <c r="A277" s="202"/>
      <c r="B277" s="202"/>
      <c r="C277" s="202"/>
      <c r="D277" s="202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</row>
    <row r="278" spans="1:21" ht="12">
      <c r="A278" s="202"/>
      <c r="B278" s="202"/>
      <c r="C278" s="202"/>
      <c r="D278" s="202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  <c r="U278" s="202"/>
    </row>
    <row r="279" spans="1:21" ht="12">
      <c r="A279" s="202"/>
      <c r="B279" s="202"/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</row>
    <row r="280" spans="1:21" ht="12">
      <c r="A280" s="202"/>
      <c r="B280" s="202"/>
      <c r="C280" s="202"/>
      <c r="D280" s="202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  <c r="T280" s="202"/>
      <c r="U280" s="202"/>
    </row>
    <row r="281" spans="1:21" ht="12">
      <c r="A281" s="202"/>
      <c r="B281" s="202"/>
      <c r="C281" s="202"/>
      <c r="D281" s="202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  <c r="T281" s="202"/>
      <c r="U281" s="202"/>
    </row>
    <row r="282" spans="1:21" ht="12">
      <c r="A282" s="202"/>
      <c r="B282" s="202"/>
      <c r="C282" s="202"/>
      <c r="D282" s="202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  <c r="T282" s="202"/>
      <c r="U282" s="202"/>
    </row>
    <row r="283" spans="1:21" ht="12">
      <c r="A283" s="202"/>
      <c r="B283" s="202"/>
      <c r="C283" s="202"/>
      <c r="D283" s="202"/>
      <c r="E283" s="202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  <c r="T283" s="202"/>
      <c r="U283" s="202"/>
    </row>
    <row r="284" spans="1:21" ht="12">
      <c r="A284" s="202"/>
      <c r="B284" s="202"/>
      <c r="C284" s="202"/>
      <c r="D284" s="202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  <c r="T284" s="202"/>
      <c r="U284" s="202"/>
    </row>
    <row r="285" spans="1:21" ht="12">
      <c r="A285" s="202"/>
      <c r="B285" s="202"/>
      <c r="C285" s="202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2"/>
      <c r="U285" s="202"/>
    </row>
    <row r="286" spans="1:21" ht="12">
      <c r="A286" s="202"/>
      <c r="B286" s="202"/>
      <c r="C286" s="202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  <c r="T286" s="202"/>
      <c r="U286" s="202"/>
    </row>
    <row r="287" spans="1:21" ht="12">
      <c r="A287" s="202"/>
      <c r="B287" s="202"/>
      <c r="C287" s="202"/>
      <c r="D287" s="202"/>
      <c r="E287" s="202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  <c r="T287" s="202"/>
      <c r="U287" s="202"/>
    </row>
    <row r="288" spans="1:21" ht="12">
      <c r="A288" s="202"/>
      <c r="B288" s="202"/>
      <c r="C288" s="202"/>
      <c r="D288" s="202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</row>
    <row r="289" spans="1:21" ht="12">
      <c r="A289" s="202"/>
      <c r="B289" s="202"/>
      <c r="C289" s="202"/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  <c r="T289" s="202"/>
      <c r="U289" s="202"/>
    </row>
    <row r="290" spans="1:21" ht="12">
      <c r="A290" s="202"/>
      <c r="B290" s="202"/>
      <c r="C290" s="202"/>
      <c r="D290" s="202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  <c r="T290" s="202"/>
      <c r="U290" s="202"/>
    </row>
    <row r="291" spans="1:21" ht="12">
      <c r="A291" s="202"/>
      <c r="B291" s="202"/>
      <c r="C291" s="202"/>
      <c r="D291" s="202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2"/>
      <c r="U291" s="202"/>
    </row>
    <row r="292" spans="1:21" ht="12">
      <c r="A292" s="202"/>
      <c r="B292" s="202"/>
      <c r="C292" s="202"/>
      <c r="D292" s="202"/>
      <c r="E292" s="202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  <c r="T292" s="202"/>
      <c r="U292" s="202"/>
    </row>
    <row r="293" spans="1:21" ht="12">
      <c r="A293" s="202"/>
      <c r="B293" s="202"/>
      <c r="C293" s="202"/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  <c r="U293" s="202"/>
    </row>
    <row r="294" spans="1:21" ht="12">
      <c r="A294" s="202"/>
      <c r="B294" s="202"/>
      <c r="C294" s="202"/>
      <c r="D294" s="202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  <c r="T294" s="202"/>
      <c r="U294" s="202"/>
    </row>
    <row r="295" spans="1:21" ht="12">
      <c r="A295" s="202"/>
      <c r="B295" s="202"/>
      <c r="C295" s="202"/>
      <c r="D295" s="202"/>
      <c r="E295" s="202"/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  <c r="S295" s="202"/>
      <c r="T295" s="202"/>
      <c r="U295" s="202"/>
    </row>
    <row r="296" spans="1:21" ht="12">
      <c r="A296" s="202"/>
      <c r="B296" s="202"/>
      <c r="C296" s="202"/>
      <c r="D296" s="202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  <c r="T296" s="202"/>
      <c r="U296" s="202"/>
    </row>
    <row r="297" spans="1:21" ht="12">
      <c r="A297" s="202"/>
      <c r="B297" s="202"/>
      <c r="C297" s="202"/>
      <c r="D297" s="202"/>
      <c r="E297" s="202"/>
      <c r="F297" s="202"/>
      <c r="G297" s="202"/>
      <c r="H297" s="202"/>
      <c r="I297" s="202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  <c r="U297" s="202"/>
    </row>
    <row r="298" spans="1:21" ht="12">
      <c r="A298" s="202"/>
      <c r="B298" s="202"/>
      <c r="C298" s="202"/>
      <c r="D298" s="202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2"/>
      <c r="Q298" s="202"/>
      <c r="R298" s="202"/>
      <c r="S298" s="202"/>
      <c r="T298" s="202"/>
      <c r="U298" s="202"/>
    </row>
    <row r="299" spans="1:21" ht="12">
      <c r="A299" s="202"/>
      <c r="B299" s="202"/>
      <c r="C299" s="202"/>
      <c r="D299" s="202"/>
      <c r="E299" s="202"/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2"/>
      <c r="Q299" s="202"/>
      <c r="R299" s="202"/>
      <c r="S299" s="202"/>
      <c r="T299" s="202"/>
      <c r="U299" s="202"/>
    </row>
    <row r="300" spans="1:21" ht="12">
      <c r="A300" s="202"/>
      <c r="B300" s="202"/>
      <c r="C300" s="202"/>
      <c r="D300" s="202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Q300" s="202"/>
      <c r="R300" s="202"/>
      <c r="S300" s="202"/>
      <c r="T300" s="202"/>
      <c r="U300" s="202"/>
    </row>
    <row r="301" spans="1:21" ht="12">
      <c r="A301" s="202"/>
      <c r="B301" s="202"/>
      <c r="C301" s="202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2"/>
      <c r="R301" s="202"/>
      <c r="S301" s="202"/>
      <c r="T301" s="202"/>
      <c r="U301" s="202"/>
    </row>
    <row r="302" spans="1:21" ht="12">
      <c r="A302" s="202"/>
      <c r="B302" s="202"/>
      <c r="C302" s="202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  <c r="U302" s="202"/>
    </row>
    <row r="303" spans="1:21" ht="12">
      <c r="A303" s="202"/>
      <c r="B303" s="202"/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2"/>
    </row>
    <row r="304" spans="1:21" ht="12">
      <c r="A304" s="202"/>
      <c r="B304" s="202"/>
      <c r="C304" s="202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  <c r="S304" s="202"/>
      <c r="T304" s="202"/>
      <c r="U304" s="202"/>
    </row>
    <row r="305" spans="1:21" ht="12">
      <c r="A305" s="202"/>
      <c r="B305" s="202"/>
      <c r="C305" s="202"/>
      <c r="D305" s="202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  <c r="U305" s="202"/>
    </row>
    <row r="306" spans="1:21" ht="12">
      <c r="A306" s="202"/>
      <c r="B306" s="202"/>
      <c r="C306" s="202"/>
      <c r="D306" s="202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  <c r="T306" s="202"/>
      <c r="U306" s="202"/>
    </row>
    <row r="307" spans="1:21" ht="12">
      <c r="A307" s="202"/>
      <c r="B307" s="202"/>
      <c r="C307" s="202"/>
      <c r="D307" s="202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  <c r="T307" s="202"/>
      <c r="U307" s="202"/>
    </row>
    <row r="308" spans="1:21" ht="12">
      <c r="A308" s="202"/>
      <c r="B308" s="202"/>
      <c r="C308" s="202"/>
      <c r="D308" s="202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  <c r="T308" s="202"/>
      <c r="U308" s="202"/>
    </row>
    <row r="309" spans="1:21" ht="12">
      <c r="A309" s="202"/>
      <c r="B309" s="202"/>
      <c r="C309" s="202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  <c r="T309" s="202"/>
      <c r="U309" s="202"/>
    </row>
    <row r="310" spans="1:21" ht="12">
      <c r="A310" s="202"/>
      <c r="B310" s="202"/>
      <c r="C310" s="202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</row>
    <row r="311" spans="1:21" ht="12">
      <c r="A311" s="202"/>
      <c r="B311" s="202"/>
      <c r="C311" s="202"/>
      <c r="D311" s="202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  <c r="Q311" s="202"/>
      <c r="R311" s="202"/>
      <c r="S311" s="202"/>
      <c r="T311" s="202"/>
      <c r="U311" s="202"/>
    </row>
    <row r="312" spans="1:21" ht="12">
      <c r="A312" s="202"/>
      <c r="B312" s="202"/>
      <c r="C312" s="202"/>
      <c r="D312" s="202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  <c r="Q312" s="202"/>
      <c r="R312" s="202"/>
      <c r="S312" s="202"/>
      <c r="T312" s="202"/>
      <c r="U312" s="202"/>
    </row>
    <row r="313" spans="1:21" ht="12">
      <c r="A313" s="202"/>
      <c r="B313" s="202"/>
      <c r="C313" s="202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  <c r="T313" s="202"/>
      <c r="U313" s="202"/>
    </row>
  </sheetData>
  <printOptions/>
  <pageMargins left="0.37" right="0.4" top="0.25" bottom="0.5" header="0.39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96"/>
  <sheetViews>
    <sheetView workbookViewId="0" topLeftCell="A1">
      <selection activeCell="A8" sqref="A8"/>
    </sheetView>
  </sheetViews>
  <sheetFormatPr defaultColWidth="9.33203125" defaultRowHeight="11.25"/>
  <cols>
    <col min="1" max="1" width="48.33203125" style="1" customWidth="1"/>
    <col min="2" max="2" width="12.66015625" style="1" customWidth="1"/>
    <col min="3" max="3" width="12" style="1" customWidth="1"/>
    <col min="4" max="4" width="13" style="1" customWidth="1"/>
    <col min="5" max="5" width="13.16015625" style="1" customWidth="1"/>
    <col min="6" max="6" width="10.83203125" style="1" customWidth="1"/>
    <col min="7" max="7" width="11.5" style="1" customWidth="1"/>
    <col min="8" max="8" width="11" style="1" customWidth="1"/>
    <col min="9" max="16384" width="9.33203125" style="1" customWidth="1"/>
  </cols>
  <sheetData>
    <row r="1" ht="12">
      <c r="G1" s="2"/>
    </row>
    <row r="2" spans="1:8" ht="12.75">
      <c r="A2" s="3"/>
      <c r="B2" s="3"/>
      <c r="C2" s="3"/>
      <c r="D2" s="3"/>
      <c r="E2" s="4"/>
      <c r="F2" s="4"/>
      <c r="G2" s="2" t="s">
        <v>266</v>
      </c>
      <c r="H2" s="3"/>
    </row>
    <row r="3" spans="1:8" s="241" customFormat="1" ht="18.75">
      <c r="A3" s="9" t="s">
        <v>267</v>
      </c>
      <c r="B3" s="9"/>
      <c r="C3" s="9"/>
      <c r="D3" s="9"/>
      <c r="E3" s="240"/>
      <c r="F3" s="240"/>
      <c r="G3" s="240"/>
      <c r="H3" s="240"/>
    </row>
    <row r="4" spans="1:8" s="241" customFormat="1" ht="18.75">
      <c r="A4" s="9" t="s">
        <v>268</v>
      </c>
      <c r="B4" s="9"/>
      <c r="C4" s="9"/>
      <c r="D4" s="9"/>
      <c r="E4" s="240"/>
      <c r="F4" s="240"/>
      <c r="G4" s="240"/>
      <c r="H4" s="240"/>
    </row>
    <row r="5" spans="1:8" ht="12.75">
      <c r="A5" s="242"/>
      <c r="B5" s="3"/>
      <c r="C5" s="3"/>
      <c r="D5" s="3"/>
      <c r="E5" s="4"/>
      <c r="F5" s="4"/>
      <c r="G5" s="3" t="s">
        <v>3</v>
      </c>
      <c r="H5" s="3"/>
    </row>
    <row r="6" spans="1:11" ht="44.25" customHeight="1">
      <c r="A6" s="12" t="s">
        <v>4</v>
      </c>
      <c r="B6" s="12" t="s">
        <v>89</v>
      </c>
      <c r="C6" s="12" t="s">
        <v>269</v>
      </c>
      <c r="D6" s="12" t="s">
        <v>7</v>
      </c>
      <c r="E6" s="12" t="s">
        <v>270</v>
      </c>
      <c r="F6" s="12" t="s">
        <v>271</v>
      </c>
      <c r="G6" s="12" t="s">
        <v>11</v>
      </c>
      <c r="H6" s="12" t="s">
        <v>272</v>
      </c>
      <c r="I6" s="11"/>
      <c r="J6" s="11"/>
      <c r="K6" s="11"/>
    </row>
    <row r="7" spans="1:11" ht="11.25" customHeight="1">
      <c r="A7" s="243">
        <v>1</v>
      </c>
      <c r="B7" s="14">
        <v>2</v>
      </c>
      <c r="C7" s="244">
        <v>3</v>
      </c>
      <c r="D7" s="244">
        <v>4</v>
      </c>
      <c r="E7" s="244">
        <v>5</v>
      </c>
      <c r="F7" s="14">
        <v>6</v>
      </c>
      <c r="G7" s="243">
        <v>7</v>
      </c>
      <c r="H7" s="14">
        <v>8</v>
      </c>
      <c r="I7" s="11"/>
      <c r="J7" s="11"/>
      <c r="K7" s="11"/>
    </row>
    <row r="8" spans="1:23" ht="17.25" customHeight="1">
      <c r="A8" s="245" t="s">
        <v>273</v>
      </c>
      <c r="B8" s="16">
        <f>SUM(B9+B19+B24+B33+B40+B51+B55+B59+B66+B68)</f>
        <v>631263</v>
      </c>
      <c r="C8" s="246">
        <v>1</v>
      </c>
      <c r="D8" s="16">
        <f>SUM(D9+D19+D24+D33+D40+D51+D55+D59+D66+D68)</f>
        <v>48303</v>
      </c>
      <c r="E8" s="17">
        <f>SUM(D8/B8)</f>
        <v>0.07651802814357883</v>
      </c>
      <c r="F8" s="16">
        <f>SUM(F9+F19+F24+F33+F40+F51+F55+F59+F66+F68)</f>
        <v>43314</v>
      </c>
      <c r="G8" s="16">
        <f>SUM(G9+G19+G24+G33+G40+G51+G55+G59+G66+G68)</f>
        <v>48303</v>
      </c>
      <c r="H8" s="247">
        <f>SUM(G8/F8)</f>
        <v>1.1151821581936556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2" ht="15" customHeight="1">
      <c r="A9" s="15" t="s">
        <v>274</v>
      </c>
      <c r="B9" s="16">
        <f>SUM(B10+B14)</f>
        <v>487054</v>
      </c>
      <c r="C9" s="246">
        <v>1</v>
      </c>
      <c r="D9" s="16">
        <f>SUM(D10+D14)</f>
        <v>41693</v>
      </c>
      <c r="E9" s="17">
        <f>SUM(D9/B9)</f>
        <v>0.08560241780172219</v>
      </c>
      <c r="F9" s="16">
        <f>SUM(F10+F14)</f>
        <v>36531</v>
      </c>
      <c r="G9" s="16">
        <f>SUM(G10+G14)</f>
        <v>41693</v>
      </c>
      <c r="H9" s="247">
        <f>SUM(G9/F9)</f>
        <v>1.141304645369686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8" ht="11.25">
      <c r="A10" s="19" t="s">
        <v>275</v>
      </c>
      <c r="B10" s="20">
        <f>SUM(B11+B12+B13)</f>
        <v>65203</v>
      </c>
      <c r="C10" s="248">
        <v>1</v>
      </c>
      <c r="D10" s="20">
        <f>SUM(D11+D12+D13)</f>
        <v>7523</v>
      </c>
      <c r="E10" s="21">
        <f>SUM(D10/B10)</f>
        <v>0.11537812677330797</v>
      </c>
      <c r="F10" s="20">
        <f>SUM(F11+F12+F13)</f>
        <v>6569</v>
      </c>
      <c r="G10" s="20">
        <f>SUM(G11+G12+G13)</f>
        <v>7523</v>
      </c>
      <c r="H10" s="249">
        <f>SUM(G10/F10)</f>
        <v>1.14522758410717</v>
      </c>
    </row>
    <row r="11" spans="1:8" ht="11.25">
      <c r="A11" s="19" t="s">
        <v>276</v>
      </c>
      <c r="B11" s="20">
        <v>54560</v>
      </c>
      <c r="C11" s="248">
        <v>1</v>
      </c>
      <c r="D11" s="20">
        <v>4636</v>
      </c>
      <c r="E11" s="21">
        <f>SUM(D11/B11)</f>
        <v>0.08497067448680352</v>
      </c>
      <c r="F11" s="20">
        <v>3682</v>
      </c>
      <c r="G11" s="20">
        <v>4636</v>
      </c>
      <c r="H11" s="249">
        <f>SUM(G11/F11)</f>
        <v>1.2590983161325366</v>
      </c>
    </row>
    <row r="12" spans="1:8" ht="11.25">
      <c r="A12" s="19" t="s">
        <v>277</v>
      </c>
      <c r="B12" s="20">
        <v>10643</v>
      </c>
      <c r="C12" s="248">
        <v>1</v>
      </c>
      <c r="D12" s="20">
        <v>2887</v>
      </c>
      <c r="E12" s="21">
        <f>SUM(D12/B12)</f>
        <v>0.2712581039180682</v>
      </c>
      <c r="F12" s="20">
        <v>2887</v>
      </c>
      <c r="G12" s="20">
        <v>2887</v>
      </c>
      <c r="H12" s="249">
        <f>SUM(G12/F12)</f>
        <v>1</v>
      </c>
    </row>
    <row r="13" spans="1:8" ht="11.25">
      <c r="A13" s="19" t="s">
        <v>278</v>
      </c>
      <c r="B13" s="250"/>
      <c r="C13" s="248"/>
      <c r="D13" s="20"/>
      <c r="E13" s="21"/>
      <c r="F13" s="20">
        <v>0</v>
      </c>
      <c r="G13" s="20"/>
      <c r="H13" s="249"/>
    </row>
    <row r="14" spans="1:8" ht="13.5" customHeight="1">
      <c r="A14" s="19" t="s">
        <v>279</v>
      </c>
      <c r="B14" s="20">
        <f>SUM(B15+B16+B17+B18)</f>
        <v>421851</v>
      </c>
      <c r="C14" s="248">
        <v>1</v>
      </c>
      <c r="D14" s="20">
        <f>SUM(D15+D16+D17+D18)</f>
        <v>34170</v>
      </c>
      <c r="E14" s="21">
        <f aca="true" t="shared" si="0" ref="E14:E21">SUM(D14/B14)</f>
        <v>0.08100016356486058</v>
      </c>
      <c r="F14" s="20">
        <v>29962</v>
      </c>
      <c r="G14" s="20">
        <f>SUM(G15+G16+G17+G18)</f>
        <v>34170</v>
      </c>
      <c r="H14" s="249">
        <f>SUM(G14/F14)</f>
        <v>1.140444563113277</v>
      </c>
    </row>
    <row r="15" spans="1:8" ht="11.25">
      <c r="A15" s="19" t="s">
        <v>280</v>
      </c>
      <c r="B15" s="20">
        <v>317138</v>
      </c>
      <c r="C15" s="248"/>
      <c r="D15" s="20">
        <v>25795</v>
      </c>
      <c r="E15" s="21">
        <f t="shared" si="0"/>
        <v>0.08133683128480346</v>
      </c>
      <c r="F15" s="20"/>
      <c r="G15" s="20">
        <v>25795</v>
      </c>
      <c r="H15" s="249"/>
    </row>
    <row r="16" spans="1:8" ht="11.25">
      <c r="A16" s="19" t="s">
        <v>281</v>
      </c>
      <c r="B16" s="20">
        <v>33356</v>
      </c>
      <c r="C16" s="248"/>
      <c r="D16" s="20">
        <v>2660</v>
      </c>
      <c r="E16" s="21">
        <f t="shared" si="0"/>
        <v>0.07974577287444538</v>
      </c>
      <c r="F16" s="20"/>
      <c r="G16" s="20">
        <v>2660</v>
      </c>
      <c r="H16" s="249"/>
    </row>
    <row r="17" spans="1:8" ht="11.25">
      <c r="A17" s="19" t="s">
        <v>282</v>
      </c>
      <c r="B17" s="20">
        <v>1081</v>
      </c>
      <c r="C17" s="248"/>
      <c r="D17" s="20">
        <v>233</v>
      </c>
      <c r="E17" s="21">
        <f t="shared" si="0"/>
        <v>0.21554116558741906</v>
      </c>
      <c r="F17" s="20"/>
      <c r="G17" s="20">
        <v>233</v>
      </c>
      <c r="H17" s="249"/>
    </row>
    <row r="18" spans="1:8" ht="23.25" customHeight="1">
      <c r="A18" s="22" t="s">
        <v>283</v>
      </c>
      <c r="B18" s="20">
        <v>70276</v>
      </c>
      <c r="C18" s="248"/>
      <c r="D18" s="20">
        <v>5482</v>
      </c>
      <c r="E18" s="21">
        <f t="shared" si="0"/>
        <v>0.07800671637543401</v>
      </c>
      <c r="F18" s="20"/>
      <c r="G18" s="20">
        <v>5482</v>
      </c>
      <c r="H18" s="249"/>
    </row>
    <row r="19" spans="1:35" ht="27" customHeight="1">
      <c r="A19" s="24" t="s">
        <v>220</v>
      </c>
      <c r="B19" s="16">
        <f>SUM(B20+B23)</f>
        <v>9870</v>
      </c>
      <c r="C19" s="251">
        <v>1</v>
      </c>
      <c r="D19" s="16">
        <f>SUM(D20+D23)</f>
        <v>1312</v>
      </c>
      <c r="E19" s="17">
        <f t="shared" si="0"/>
        <v>0.13292806484295847</v>
      </c>
      <c r="F19" s="16">
        <f>SUM(F20+F23)</f>
        <v>1308</v>
      </c>
      <c r="G19" s="16">
        <f>SUM(G20+G23)</f>
        <v>1312</v>
      </c>
      <c r="H19" s="247">
        <f>SUM(G19/F19)</f>
        <v>1.003058103975535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8" ht="11.25">
      <c r="A20" s="19" t="s">
        <v>23</v>
      </c>
      <c r="B20" s="20">
        <f>SUM(B21+B22)</f>
        <v>8500</v>
      </c>
      <c r="C20" s="248">
        <v>1</v>
      </c>
      <c r="D20" s="20">
        <f>SUM(D21+D22)</f>
        <v>570</v>
      </c>
      <c r="E20" s="21">
        <f t="shared" si="0"/>
        <v>0.06705882352941177</v>
      </c>
      <c r="F20" s="20">
        <f>SUM(F21+F22)</f>
        <v>708</v>
      </c>
      <c r="G20" s="20">
        <f>SUM(G21+G22)</f>
        <v>570</v>
      </c>
      <c r="H20" s="249">
        <f>SUM(G20/F20)</f>
        <v>0.8050847457627118</v>
      </c>
    </row>
    <row r="21" spans="1:8" ht="11.25">
      <c r="A21" s="19" t="s">
        <v>284</v>
      </c>
      <c r="B21" s="20">
        <v>8500</v>
      </c>
      <c r="C21" s="248">
        <v>1</v>
      </c>
      <c r="D21" s="20">
        <v>569</v>
      </c>
      <c r="E21" s="21">
        <f t="shared" si="0"/>
        <v>0.06694117647058824</v>
      </c>
      <c r="F21" s="20">
        <v>708</v>
      </c>
      <c r="G21" s="20">
        <v>569</v>
      </c>
      <c r="H21" s="249">
        <f>SUM(G21/F21)</f>
        <v>0.8036723163841808</v>
      </c>
    </row>
    <row r="22" spans="1:8" ht="11.25">
      <c r="A22" s="19" t="s">
        <v>285</v>
      </c>
      <c r="B22" s="20"/>
      <c r="C22" s="248"/>
      <c r="D22" s="20">
        <v>1</v>
      </c>
      <c r="E22" s="21"/>
      <c r="F22" s="20">
        <v>0</v>
      </c>
      <c r="G22" s="20">
        <v>1</v>
      </c>
      <c r="H22" s="249"/>
    </row>
    <row r="23" spans="1:8" ht="11.25">
      <c r="A23" s="19" t="s">
        <v>286</v>
      </c>
      <c r="B23" s="20">
        <v>1370</v>
      </c>
      <c r="C23" s="248">
        <v>1</v>
      </c>
      <c r="D23" s="20">
        <v>742</v>
      </c>
      <c r="E23" s="21">
        <f aca="true" t="shared" si="1" ref="E23:E30">SUM(D23/B23)</f>
        <v>0.5416058394160584</v>
      </c>
      <c r="F23" s="20">
        <v>600</v>
      </c>
      <c r="G23" s="20">
        <v>742</v>
      </c>
      <c r="H23" s="249">
        <f>SUM(G23/F23)</f>
        <v>1.2366666666666666</v>
      </c>
    </row>
    <row r="24" spans="1:41" ht="16.5" customHeight="1">
      <c r="A24" s="15" t="s">
        <v>25</v>
      </c>
      <c r="B24" s="16">
        <f>SUM(B25+B29+B32)</f>
        <v>57237</v>
      </c>
      <c r="C24" s="251">
        <v>1</v>
      </c>
      <c r="D24" s="16">
        <f>SUM(D25+D29+D32)</f>
        <v>1469</v>
      </c>
      <c r="E24" s="17">
        <f t="shared" si="1"/>
        <v>0.025665216555724443</v>
      </c>
      <c r="F24" s="16">
        <f>SUM(F25+F29+F32)</f>
        <v>752</v>
      </c>
      <c r="G24" s="16">
        <f>SUM(G25+G29+G32)</f>
        <v>1469</v>
      </c>
      <c r="H24" s="247">
        <f>SUM(G24/F24)</f>
        <v>1.9534574468085106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8" ht="11.25">
      <c r="A25" s="19" t="s">
        <v>26</v>
      </c>
      <c r="B25" s="20">
        <f>SUM(B26+B27+B28)</f>
        <v>54650</v>
      </c>
      <c r="C25" s="248">
        <v>1</v>
      </c>
      <c r="D25" s="20">
        <f>SUM(D26+D27+D28)</f>
        <v>1289</v>
      </c>
      <c r="E25" s="21">
        <f t="shared" si="1"/>
        <v>0.023586459286367795</v>
      </c>
      <c r="F25" s="20">
        <f>SUM(F26+F27+F28)</f>
        <v>553</v>
      </c>
      <c r="G25" s="20">
        <f>SUM(G26+G27+G28)</f>
        <v>1289</v>
      </c>
      <c r="H25" s="249">
        <f>SUM(G25/F25)</f>
        <v>2.330922242314647</v>
      </c>
    </row>
    <row r="26" spans="1:8" ht="11.25">
      <c r="A26" s="19" t="s">
        <v>287</v>
      </c>
      <c r="B26" s="20">
        <v>7500</v>
      </c>
      <c r="C26" s="248">
        <v>1</v>
      </c>
      <c r="D26" s="20">
        <v>789</v>
      </c>
      <c r="E26" s="21">
        <f t="shared" si="1"/>
        <v>0.1052</v>
      </c>
      <c r="F26" s="20">
        <v>545</v>
      </c>
      <c r="G26" s="20">
        <v>789</v>
      </c>
      <c r="H26" s="249">
        <f>SUM(G26/F26)</f>
        <v>1.4477064220183486</v>
      </c>
    </row>
    <row r="27" spans="1:8" ht="11.25">
      <c r="A27" s="19" t="s">
        <v>288</v>
      </c>
      <c r="B27" s="20">
        <v>47050</v>
      </c>
      <c r="C27" s="248">
        <v>1</v>
      </c>
      <c r="D27" s="20">
        <v>500</v>
      </c>
      <c r="E27" s="21">
        <f t="shared" si="1"/>
        <v>0.010626992561105207</v>
      </c>
      <c r="F27" s="20"/>
      <c r="G27" s="20">
        <v>500</v>
      </c>
      <c r="H27" s="249"/>
    </row>
    <row r="28" spans="1:8" ht="11.25">
      <c r="A28" s="19" t="s">
        <v>289</v>
      </c>
      <c r="B28" s="20">
        <v>100</v>
      </c>
      <c r="C28" s="248">
        <v>1</v>
      </c>
      <c r="D28" s="20"/>
      <c r="E28" s="21">
        <f t="shared" si="1"/>
        <v>0</v>
      </c>
      <c r="F28" s="20">
        <v>8</v>
      </c>
      <c r="G28" s="20"/>
      <c r="H28" s="249">
        <f>SUM(G28/F28)</f>
        <v>0</v>
      </c>
    </row>
    <row r="29" spans="1:8" ht="11.25">
      <c r="A29" s="19" t="s">
        <v>27</v>
      </c>
      <c r="B29" s="20">
        <f>SUM(B30+B31)</f>
        <v>795</v>
      </c>
      <c r="C29" s="248">
        <v>1</v>
      </c>
      <c r="D29" s="20">
        <f>SUM(D30+D31)</f>
        <v>103</v>
      </c>
      <c r="E29" s="21">
        <f t="shared" si="1"/>
        <v>0.12955974842767295</v>
      </c>
      <c r="F29" s="20">
        <f>SUM(F30+F31)</f>
        <v>69</v>
      </c>
      <c r="G29" s="20">
        <f>SUM(G30+G31)</f>
        <v>103</v>
      </c>
      <c r="H29" s="249">
        <f>SUM(G29/F29)</f>
        <v>1.4927536231884058</v>
      </c>
    </row>
    <row r="30" spans="1:8" ht="11.25">
      <c r="A30" s="19" t="s">
        <v>290</v>
      </c>
      <c r="B30" s="20">
        <v>795</v>
      </c>
      <c r="C30" s="248">
        <v>1</v>
      </c>
      <c r="D30" s="20">
        <v>103</v>
      </c>
      <c r="E30" s="21">
        <f t="shared" si="1"/>
        <v>0.12955974842767295</v>
      </c>
      <c r="F30" s="20">
        <v>69</v>
      </c>
      <c r="G30" s="20">
        <v>103</v>
      </c>
      <c r="H30" s="249">
        <f>SUM(G30/F30)</f>
        <v>1.4927536231884058</v>
      </c>
    </row>
    <row r="31" spans="1:8" ht="11.25">
      <c r="A31" s="19" t="s">
        <v>285</v>
      </c>
      <c r="B31" s="20"/>
      <c r="C31" s="248"/>
      <c r="D31" s="20"/>
      <c r="E31" s="21"/>
      <c r="F31" s="20"/>
      <c r="G31" s="20"/>
      <c r="H31" s="249"/>
    </row>
    <row r="32" spans="1:8" ht="11.25">
      <c r="A32" s="19" t="s">
        <v>28</v>
      </c>
      <c r="B32" s="20">
        <v>1792</v>
      </c>
      <c r="C32" s="248">
        <v>1</v>
      </c>
      <c r="D32" s="20">
        <v>77</v>
      </c>
      <c r="E32" s="21">
        <f aca="true" t="shared" si="2" ref="E32:E45">SUM(D32/B32)</f>
        <v>0.04296875</v>
      </c>
      <c r="F32" s="20">
        <v>130</v>
      </c>
      <c r="G32" s="20">
        <v>77</v>
      </c>
      <c r="H32" s="249">
        <f>SUM(G32/F32)</f>
        <v>0.5923076923076923</v>
      </c>
    </row>
    <row r="33" spans="1:30" ht="15.75" customHeight="1">
      <c r="A33" s="15" t="s">
        <v>29</v>
      </c>
      <c r="B33" s="16">
        <f>SUM(B34+B38)</f>
        <v>54350</v>
      </c>
      <c r="C33" s="251">
        <v>1</v>
      </c>
      <c r="D33" s="16">
        <f>SUM(D34+D38)</f>
        <v>454</v>
      </c>
      <c r="E33" s="17">
        <f t="shared" si="2"/>
        <v>0.008353265869365226</v>
      </c>
      <c r="F33" s="16">
        <f>SUM(F34+F38)</f>
        <v>2120</v>
      </c>
      <c r="G33" s="16">
        <f>SUM(G34+G38)</f>
        <v>454</v>
      </c>
      <c r="H33" s="247">
        <f>SUM(G33/F33)</f>
        <v>0.21415094339622642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8" ht="15.75" customHeight="1">
      <c r="A34" s="19" t="s">
        <v>30</v>
      </c>
      <c r="B34" s="20">
        <f>SUM(B35+B36+B37)</f>
        <v>51200</v>
      </c>
      <c r="C34" s="248">
        <v>1</v>
      </c>
      <c r="D34" s="20">
        <f>SUM(D35+D36+D37)</f>
        <v>315</v>
      </c>
      <c r="E34" s="21">
        <f t="shared" si="2"/>
        <v>0.00615234375</v>
      </c>
      <c r="F34" s="20">
        <v>2000</v>
      </c>
      <c r="G34" s="20">
        <f>SUM(G35+G36+G37)</f>
        <v>315</v>
      </c>
      <c r="H34" s="249">
        <f>SUM(G34/F34)</f>
        <v>0.1575</v>
      </c>
    </row>
    <row r="35" spans="1:8" ht="14.25" customHeight="1">
      <c r="A35" s="27" t="s">
        <v>291</v>
      </c>
      <c r="B35" s="20">
        <v>50700</v>
      </c>
      <c r="C35" s="248">
        <v>1</v>
      </c>
      <c r="D35" s="20">
        <v>277</v>
      </c>
      <c r="E35" s="21">
        <f t="shared" si="2"/>
        <v>0.005463510848126233</v>
      </c>
      <c r="F35" s="20"/>
      <c r="G35" s="20">
        <v>277</v>
      </c>
      <c r="H35" s="249"/>
    </row>
    <row r="36" spans="1:8" ht="21" customHeight="1">
      <c r="A36" s="27" t="s">
        <v>292</v>
      </c>
      <c r="B36" s="20">
        <v>140</v>
      </c>
      <c r="C36" s="248">
        <v>1</v>
      </c>
      <c r="D36" s="20">
        <v>38</v>
      </c>
      <c r="E36" s="21">
        <f t="shared" si="2"/>
        <v>0.2714285714285714</v>
      </c>
      <c r="F36" s="20"/>
      <c r="G36" s="20">
        <v>38</v>
      </c>
      <c r="H36" s="249"/>
    </row>
    <row r="37" spans="1:8" ht="14.25" customHeight="1">
      <c r="A37" s="19" t="s">
        <v>289</v>
      </c>
      <c r="B37" s="20">
        <v>360</v>
      </c>
      <c r="C37" s="248">
        <v>1</v>
      </c>
      <c r="D37" s="20"/>
      <c r="E37" s="21">
        <f t="shared" si="2"/>
        <v>0</v>
      </c>
      <c r="F37" s="20"/>
      <c r="G37" s="20"/>
      <c r="H37" s="249"/>
    </row>
    <row r="38" spans="1:8" ht="15" customHeight="1">
      <c r="A38" s="19" t="s">
        <v>293</v>
      </c>
      <c r="B38" s="20">
        <f>SUM(B39)</f>
        <v>3150</v>
      </c>
      <c r="C38" s="248">
        <v>1</v>
      </c>
      <c r="D38" s="20">
        <f>SUM(D39)</f>
        <v>139</v>
      </c>
      <c r="E38" s="21">
        <f t="shared" si="2"/>
        <v>0.044126984126984126</v>
      </c>
      <c r="F38" s="20">
        <v>120</v>
      </c>
      <c r="G38" s="20">
        <f>SUM(G39)</f>
        <v>139</v>
      </c>
      <c r="H38" s="249">
        <f>SUM(G38/F38)</f>
        <v>1.1583333333333334</v>
      </c>
    </row>
    <row r="39" spans="1:8" ht="13.5" customHeight="1">
      <c r="A39" s="19" t="s">
        <v>289</v>
      </c>
      <c r="B39" s="20">
        <v>3150</v>
      </c>
      <c r="C39" s="248">
        <v>1</v>
      </c>
      <c r="D39" s="20">
        <v>139</v>
      </c>
      <c r="E39" s="21">
        <f t="shared" si="2"/>
        <v>0.044126984126984126</v>
      </c>
      <c r="F39" s="20">
        <v>120</v>
      </c>
      <c r="G39" s="20">
        <v>139</v>
      </c>
      <c r="H39" s="249">
        <f>SUM(G39/F39)</f>
        <v>1.1583333333333334</v>
      </c>
    </row>
    <row r="40" spans="1:58" ht="16.5" customHeight="1">
      <c r="A40" s="15" t="s">
        <v>32</v>
      </c>
      <c r="B40" s="16">
        <f>SUM(B41+B44+B47)</f>
        <v>1692</v>
      </c>
      <c r="C40" s="251">
        <v>1</v>
      </c>
      <c r="D40" s="16">
        <f>SUM(D41+D44+D47)</f>
        <v>140</v>
      </c>
      <c r="E40" s="17">
        <f t="shared" si="2"/>
        <v>0.08274231678486997</v>
      </c>
      <c r="F40" s="16">
        <f>SUM(F41+F44+F47)</f>
        <v>143</v>
      </c>
      <c r="G40" s="16">
        <f>SUM(G41+G44+G47)</f>
        <v>140</v>
      </c>
      <c r="H40" s="247">
        <f>SUM(G40/F40)</f>
        <v>0.9790209790209791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</row>
    <row r="41" spans="1:8" ht="24.75" customHeight="1">
      <c r="A41" s="27" t="s">
        <v>294</v>
      </c>
      <c r="B41" s="20">
        <f>SUM(B42+B43)</f>
        <v>1499</v>
      </c>
      <c r="C41" s="248">
        <v>1</v>
      </c>
      <c r="D41" s="20">
        <f>SUM(D42+D43)</f>
        <v>101</v>
      </c>
      <c r="E41" s="21">
        <f t="shared" si="2"/>
        <v>0.06737825216811208</v>
      </c>
      <c r="F41" s="20">
        <v>90</v>
      </c>
      <c r="G41" s="20">
        <f>SUM(G42+G43)</f>
        <v>101</v>
      </c>
      <c r="H41" s="249">
        <f>SUM(G41/F41)</f>
        <v>1.1222222222222222</v>
      </c>
    </row>
    <row r="42" spans="1:8" ht="21.75" customHeight="1">
      <c r="A42" s="27" t="s">
        <v>295</v>
      </c>
      <c r="B42" s="20">
        <v>1495</v>
      </c>
      <c r="C42" s="248">
        <v>1</v>
      </c>
      <c r="D42" s="20">
        <v>98</v>
      </c>
      <c r="E42" s="21">
        <f t="shared" si="2"/>
        <v>0.06555183946488294</v>
      </c>
      <c r="F42" s="20"/>
      <c r="G42" s="20">
        <v>98</v>
      </c>
      <c r="H42" s="249"/>
    </row>
    <row r="43" spans="1:8" ht="12" customHeight="1">
      <c r="A43" s="19" t="s">
        <v>289</v>
      </c>
      <c r="B43" s="20">
        <v>4</v>
      </c>
      <c r="C43" s="248"/>
      <c r="D43" s="20">
        <v>3</v>
      </c>
      <c r="E43" s="21">
        <f t="shared" si="2"/>
        <v>0.75</v>
      </c>
      <c r="F43" s="20"/>
      <c r="G43" s="20">
        <v>3</v>
      </c>
      <c r="H43" s="249"/>
    </row>
    <row r="44" spans="1:8" ht="26.25" customHeight="1">
      <c r="A44" s="27" t="s">
        <v>296</v>
      </c>
      <c r="B44" s="20">
        <f>SUM(B45+B46)</f>
        <v>121</v>
      </c>
      <c r="C44" s="248">
        <v>1</v>
      </c>
      <c r="D44" s="20">
        <f>SUM(D45+D46)</f>
        <v>24</v>
      </c>
      <c r="E44" s="21">
        <f t="shared" si="2"/>
        <v>0.19834710743801653</v>
      </c>
      <c r="F44" s="20">
        <v>34</v>
      </c>
      <c r="G44" s="20">
        <f>SUM(G45+G46)</f>
        <v>24</v>
      </c>
      <c r="H44" s="249">
        <f>SUM(G44/F44)</f>
        <v>0.7058823529411765</v>
      </c>
    </row>
    <row r="45" spans="1:8" ht="24" customHeight="1">
      <c r="A45" s="22" t="s">
        <v>295</v>
      </c>
      <c r="B45" s="20">
        <v>121</v>
      </c>
      <c r="C45" s="248">
        <v>1</v>
      </c>
      <c r="D45" s="20">
        <v>24</v>
      </c>
      <c r="E45" s="21">
        <f t="shared" si="2"/>
        <v>0.19834710743801653</v>
      </c>
      <c r="F45" s="20"/>
      <c r="G45" s="20">
        <v>24</v>
      </c>
      <c r="H45" s="249"/>
    </row>
    <row r="46" spans="1:8" ht="13.5" customHeight="1">
      <c r="A46" s="19" t="s">
        <v>289</v>
      </c>
      <c r="B46" s="20"/>
      <c r="C46" s="248"/>
      <c r="D46" s="20"/>
      <c r="E46" s="21"/>
      <c r="F46" s="20"/>
      <c r="G46" s="20"/>
      <c r="H46" s="249"/>
    </row>
    <row r="47" spans="1:8" ht="15.75" customHeight="1">
      <c r="A47" s="27" t="s">
        <v>35</v>
      </c>
      <c r="B47" s="20">
        <f>SUM(B48)</f>
        <v>72</v>
      </c>
      <c r="C47" s="248">
        <v>1</v>
      </c>
      <c r="D47" s="20">
        <f>SUM(D48)</f>
        <v>15</v>
      </c>
      <c r="E47" s="21">
        <f>SUM(D47/B47)</f>
        <v>0.20833333333333334</v>
      </c>
      <c r="F47" s="20">
        <v>19</v>
      </c>
      <c r="G47" s="20">
        <f>SUM(G48)</f>
        <v>15</v>
      </c>
      <c r="H47" s="249">
        <f>SUM(G47/F47)</f>
        <v>0.7894736842105263</v>
      </c>
    </row>
    <row r="48" spans="1:8" ht="23.25" customHeight="1">
      <c r="A48" s="22" t="s">
        <v>297</v>
      </c>
      <c r="B48" s="20">
        <v>72</v>
      </c>
      <c r="C48" s="248">
        <v>1</v>
      </c>
      <c r="D48" s="20">
        <v>15</v>
      </c>
      <c r="E48" s="21">
        <f>SUM(D48/B48)</f>
        <v>0.20833333333333334</v>
      </c>
      <c r="F48" s="20"/>
      <c r="G48" s="20">
        <v>15</v>
      </c>
      <c r="H48" s="249"/>
    </row>
    <row r="49" spans="1:8" ht="49.5" customHeight="1">
      <c r="A49" s="12" t="s">
        <v>4</v>
      </c>
      <c r="B49" s="12" t="s">
        <v>89</v>
      </c>
      <c r="C49" s="12" t="s">
        <v>269</v>
      </c>
      <c r="D49" s="12" t="s">
        <v>7</v>
      </c>
      <c r="E49" s="12" t="s">
        <v>270</v>
      </c>
      <c r="F49" s="12" t="s">
        <v>271</v>
      </c>
      <c r="G49" s="12" t="s">
        <v>11</v>
      </c>
      <c r="H49" s="12" t="s">
        <v>171</v>
      </c>
    </row>
    <row r="50" spans="1:8" ht="10.5" customHeight="1">
      <c r="A50" s="243">
        <v>1</v>
      </c>
      <c r="B50" s="14">
        <v>2</v>
      </c>
      <c r="C50" s="244">
        <v>3</v>
      </c>
      <c r="D50" s="244">
        <v>4</v>
      </c>
      <c r="E50" s="244">
        <v>5</v>
      </c>
      <c r="F50" s="14">
        <v>6</v>
      </c>
      <c r="G50" s="243">
        <v>7</v>
      </c>
      <c r="H50" s="14">
        <v>8</v>
      </c>
    </row>
    <row r="51" spans="1:35" ht="15.75" customHeight="1">
      <c r="A51" s="15" t="s">
        <v>36</v>
      </c>
      <c r="B51" s="16">
        <f>SUM(B52)</f>
        <v>1200</v>
      </c>
      <c r="C51" s="17">
        <v>1</v>
      </c>
      <c r="D51" s="16">
        <f>SUM(D52)</f>
        <v>0</v>
      </c>
      <c r="E51" s="17">
        <f>SUM(D51/B51)</f>
        <v>0</v>
      </c>
      <c r="F51" s="16">
        <f>SUM(F52)</f>
        <v>200</v>
      </c>
      <c r="G51" s="16">
        <f>SUM(G52)</f>
        <v>0</v>
      </c>
      <c r="H51" s="17">
        <f>SUM(G51/F51)</f>
        <v>0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8" ht="18" customHeight="1">
      <c r="A52" s="19" t="s">
        <v>298</v>
      </c>
      <c r="B52" s="20">
        <f>SUM(B53+B54)</f>
        <v>1200</v>
      </c>
      <c r="C52" s="21">
        <v>1</v>
      </c>
      <c r="D52" s="20">
        <f>SUM(D53+D54)</f>
        <v>0</v>
      </c>
      <c r="E52" s="21">
        <f>SUM(D52/B52)</f>
        <v>0</v>
      </c>
      <c r="F52" s="20">
        <v>200</v>
      </c>
      <c r="G52" s="20">
        <f>SUM(G53+G54)</f>
        <v>0</v>
      </c>
      <c r="H52" s="21">
        <f>SUM(G52/F52)</f>
        <v>0</v>
      </c>
    </row>
    <row r="53" spans="1:8" ht="32.25" customHeight="1">
      <c r="A53" s="27" t="s">
        <v>299</v>
      </c>
      <c r="B53" s="20">
        <v>1200</v>
      </c>
      <c r="C53" s="21">
        <v>1</v>
      </c>
      <c r="D53" s="20">
        <v>0</v>
      </c>
      <c r="E53" s="21">
        <f>SUM(D53/B53)</f>
        <v>0</v>
      </c>
      <c r="F53" s="20">
        <v>200</v>
      </c>
      <c r="G53" s="20">
        <v>0</v>
      </c>
      <c r="H53" s="21">
        <f>SUM(G53/F53)</f>
        <v>0</v>
      </c>
    </row>
    <row r="54" spans="1:8" ht="12.75" customHeight="1">
      <c r="A54" s="22" t="s">
        <v>289</v>
      </c>
      <c r="B54" s="20"/>
      <c r="C54" s="21"/>
      <c r="D54" s="20"/>
      <c r="E54" s="21"/>
      <c r="F54" s="20"/>
      <c r="G54" s="20"/>
      <c r="H54" s="21"/>
    </row>
    <row r="55" spans="1:48" ht="17.25" customHeight="1">
      <c r="A55" s="15" t="s">
        <v>38</v>
      </c>
      <c r="B55" s="16">
        <f>SUM(B56)</f>
        <v>1200</v>
      </c>
      <c r="C55" s="17">
        <v>1</v>
      </c>
      <c r="D55" s="16">
        <f>SUM(D56)</f>
        <v>474</v>
      </c>
      <c r="E55" s="17">
        <f>SUM(D55/B55)</f>
        <v>0.395</v>
      </c>
      <c r="F55" s="16">
        <f>SUM(F56)</f>
        <v>200</v>
      </c>
      <c r="G55" s="16">
        <f>SUM(G56)</f>
        <v>474</v>
      </c>
      <c r="H55" s="17">
        <f>SUM(G55/F55)</f>
        <v>2.37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</row>
    <row r="56" spans="1:8" ht="15" customHeight="1">
      <c r="A56" s="19" t="s">
        <v>300</v>
      </c>
      <c r="B56" s="20">
        <f>SUM(B57+B58)</f>
        <v>1200</v>
      </c>
      <c r="C56" s="21">
        <v>1</v>
      </c>
      <c r="D56" s="20">
        <f>SUM(D57+D58)</f>
        <v>474</v>
      </c>
      <c r="E56" s="21">
        <f>SUM(D56/B56)</f>
        <v>0.395</v>
      </c>
      <c r="F56" s="20">
        <v>200</v>
      </c>
      <c r="G56" s="20">
        <f>SUM(G57+G58)</f>
        <v>474</v>
      </c>
      <c r="H56" s="21">
        <f>SUM(G56/F56)</f>
        <v>2.37</v>
      </c>
    </row>
    <row r="57" spans="1:8" ht="27.75" customHeight="1">
      <c r="A57" s="27" t="s">
        <v>299</v>
      </c>
      <c r="B57" s="20">
        <v>1200</v>
      </c>
      <c r="C57" s="21">
        <v>1</v>
      </c>
      <c r="D57" s="20">
        <v>474</v>
      </c>
      <c r="E57" s="21">
        <f>SUM(D57/B57)</f>
        <v>0.395</v>
      </c>
      <c r="F57" s="20">
        <v>200</v>
      </c>
      <c r="G57" s="20">
        <v>474</v>
      </c>
      <c r="H57" s="21">
        <f>SUM(G57/F57)</f>
        <v>2.37</v>
      </c>
    </row>
    <row r="58" spans="1:8" ht="14.25" customHeight="1">
      <c r="A58" s="22" t="s">
        <v>289</v>
      </c>
      <c r="B58" s="20"/>
      <c r="C58" s="21"/>
      <c r="D58" s="20"/>
      <c r="E58" s="21"/>
      <c r="F58" s="20"/>
      <c r="G58" s="20"/>
      <c r="H58" s="21"/>
    </row>
    <row r="59" spans="1:36" ht="16.5" customHeight="1">
      <c r="A59" s="24" t="s">
        <v>40</v>
      </c>
      <c r="B59" s="16">
        <f>SUM(B60+B63)</f>
        <v>18600</v>
      </c>
      <c r="C59" s="17">
        <v>1</v>
      </c>
      <c r="D59" s="16">
        <f>SUM(D60+D63)</f>
        <v>2574</v>
      </c>
      <c r="E59" s="17">
        <f aca="true" t="shared" si="3" ref="E59:E67">SUM(D59/B59)</f>
        <v>0.13838709677419356</v>
      </c>
      <c r="F59" s="16">
        <f>SUM(F60+F63)</f>
        <v>2037</v>
      </c>
      <c r="G59" s="16">
        <f>SUM(G60+G63)</f>
        <v>2574</v>
      </c>
      <c r="H59" s="17">
        <f aca="true" t="shared" si="4" ref="H59:H67">SUM(G59/F59)</f>
        <v>1.263622974963181</v>
      </c>
      <c r="I59" s="15"/>
      <c r="J59" s="15"/>
      <c r="K59" s="1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8" ht="14.25" customHeight="1">
      <c r="A60" s="19" t="s">
        <v>41</v>
      </c>
      <c r="B60" s="20">
        <f>SUM(B61+B62)</f>
        <v>600</v>
      </c>
      <c r="C60" s="21">
        <v>1</v>
      </c>
      <c r="D60" s="20">
        <f>SUM(D61+D62)</f>
        <v>33</v>
      </c>
      <c r="E60" s="21">
        <f t="shared" si="3"/>
        <v>0.055</v>
      </c>
      <c r="F60" s="20">
        <f>SUM(F61+F62)</f>
        <v>450</v>
      </c>
      <c r="G60" s="20">
        <f>SUM(G61+G62)</f>
        <v>33</v>
      </c>
      <c r="H60" s="21">
        <f t="shared" si="4"/>
        <v>0.07333333333333333</v>
      </c>
    </row>
    <row r="61" spans="1:8" ht="30.75" customHeight="1">
      <c r="A61" s="27" t="s">
        <v>301</v>
      </c>
      <c r="B61" s="20">
        <v>161</v>
      </c>
      <c r="C61" s="21">
        <v>1</v>
      </c>
      <c r="D61" s="20">
        <v>25</v>
      </c>
      <c r="E61" s="21">
        <f t="shared" si="3"/>
        <v>0.15527950310559005</v>
      </c>
      <c r="F61" s="20">
        <v>120</v>
      </c>
      <c r="G61" s="20">
        <v>25</v>
      </c>
      <c r="H61" s="21">
        <f t="shared" si="4"/>
        <v>0.20833333333333334</v>
      </c>
    </row>
    <row r="62" spans="1:8" ht="14.25" customHeight="1">
      <c r="A62" s="22" t="s">
        <v>289</v>
      </c>
      <c r="B62" s="20">
        <v>439</v>
      </c>
      <c r="C62" s="21">
        <v>1</v>
      </c>
      <c r="D62" s="20">
        <v>8</v>
      </c>
      <c r="E62" s="21">
        <f t="shared" si="3"/>
        <v>0.018223234624145785</v>
      </c>
      <c r="F62" s="20">
        <v>330</v>
      </c>
      <c r="G62" s="20">
        <v>8</v>
      </c>
      <c r="H62" s="21">
        <f t="shared" si="4"/>
        <v>0.024242424242424242</v>
      </c>
    </row>
    <row r="63" spans="1:8" ht="17.25" customHeight="1">
      <c r="A63" s="19" t="s">
        <v>302</v>
      </c>
      <c r="B63" s="20">
        <f>SUM(B64+B65)</f>
        <v>18000</v>
      </c>
      <c r="C63" s="21">
        <v>1</v>
      </c>
      <c r="D63" s="20">
        <f>SUM(D64+D65)</f>
        <v>2541</v>
      </c>
      <c r="E63" s="21">
        <f t="shared" si="3"/>
        <v>0.14116666666666666</v>
      </c>
      <c r="F63" s="20">
        <f>SUM(F64+F65)</f>
        <v>1587</v>
      </c>
      <c r="G63" s="20">
        <f>SUM(G64+G65)</f>
        <v>2541</v>
      </c>
      <c r="H63" s="21">
        <f t="shared" si="4"/>
        <v>1.6011342155009451</v>
      </c>
    </row>
    <row r="64" spans="1:8" ht="15.75" customHeight="1">
      <c r="A64" s="27" t="s">
        <v>303</v>
      </c>
      <c r="B64" s="20">
        <v>11000</v>
      </c>
      <c r="C64" s="21">
        <v>1</v>
      </c>
      <c r="D64" s="20">
        <v>2179</v>
      </c>
      <c r="E64" s="21">
        <f t="shared" si="3"/>
        <v>0.1980909090909091</v>
      </c>
      <c r="F64" s="20">
        <v>917</v>
      </c>
      <c r="G64" s="20">
        <v>2179</v>
      </c>
      <c r="H64" s="21">
        <f t="shared" si="4"/>
        <v>2.376226826608506</v>
      </c>
    </row>
    <row r="65" spans="1:8" ht="11.25">
      <c r="A65" s="19" t="s">
        <v>304</v>
      </c>
      <c r="B65" s="20">
        <v>7000</v>
      </c>
      <c r="C65" s="21">
        <v>1</v>
      </c>
      <c r="D65" s="20">
        <v>362</v>
      </c>
      <c r="E65" s="21">
        <f t="shared" si="3"/>
        <v>0.05171428571428571</v>
      </c>
      <c r="F65" s="20">
        <v>670</v>
      </c>
      <c r="G65" s="20">
        <v>362</v>
      </c>
      <c r="H65" s="21">
        <f t="shared" si="4"/>
        <v>0.5402985074626866</v>
      </c>
    </row>
    <row r="66" spans="1:35" ht="15.75" customHeight="1">
      <c r="A66" s="15" t="s">
        <v>43</v>
      </c>
      <c r="B66" s="16">
        <f>SUM(B67)</f>
        <v>60</v>
      </c>
      <c r="C66" s="17">
        <v>1</v>
      </c>
      <c r="D66" s="16">
        <f>SUM(D67)</f>
        <v>23</v>
      </c>
      <c r="E66" s="17">
        <f t="shared" si="3"/>
        <v>0.38333333333333336</v>
      </c>
      <c r="F66" s="16">
        <v>23</v>
      </c>
      <c r="G66" s="16">
        <f>SUM(G67)</f>
        <v>23</v>
      </c>
      <c r="H66" s="17">
        <f t="shared" si="4"/>
        <v>1</v>
      </c>
      <c r="I66" s="15"/>
      <c r="J66" s="15"/>
      <c r="K66" s="15"/>
      <c r="L66" s="15"/>
      <c r="M66" s="15"/>
      <c r="N66" s="15"/>
      <c r="O66" s="1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8" ht="12.75" customHeight="1">
      <c r="A67" s="19" t="s">
        <v>304</v>
      </c>
      <c r="B67" s="20">
        <v>60</v>
      </c>
      <c r="C67" s="21">
        <v>1</v>
      </c>
      <c r="D67" s="20">
        <v>23</v>
      </c>
      <c r="E67" s="21">
        <f t="shared" si="3"/>
        <v>0.38333333333333336</v>
      </c>
      <c r="F67" s="20">
        <v>23</v>
      </c>
      <c r="G67" s="20">
        <v>23</v>
      </c>
      <c r="H67" s="21">
        <f t="shared" si="4"/>
        <v>1</v>
      </c>
    </row>
    <row r="68" spans="1:32" ht="12.75" customHeight="1">
      <c r="A68" s="29" t="s">
        <v>44</v>
      </c>
      <c r="B68" s="16">
        <f>SUM(B69+B70)</f>
        <v>0</v>
      </c>
      <c r="C68" s="17"/>
      <c r="D68" s="16">
        <f>SUM(D69+D70)</f>
        <v>164</v>
      </c>
      <c r="E68" s="17"/>
      <c r="F68" s="16">
        <v>0</v>
      </c>
      <c r="G68" s="16">
        <f>SUM(G69+G70)</f>
        <v>164</v>
      </c>
      <c r="H68" s="17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252"/>
      <c r="Y68" s="252"/>
      <c r="Z68" s="253"/>
      <c r="AA68" s="253"/>
      <c r="AB68" s="253"/>
      <c r="AC68" s="253"/>
      <c r="AD68" s="253"/>
      <c r="AE68" s="253"/>
      <c r="AF68" s="253"/>
    </row>
    <row r="69" spans="1:18" ht="13.5" customHeight="1">
      <c r="A69" s="19" t="s">
        <v>305</v>
      </c>
      <c r="B69" s="20"/>
      <c r="C69" s="248"/>
      <c r="D69" s="20">
        <v>164</v>
      </c>
      <c r="E69" s="21"/>
      <c r="F69" s="20"/>
      <c r="G69" s="20">
        <v>164</v>
      </c>
      <c r="H69" s="254"/>
      <c r="I69" s="253"/>
      <c r="J69" s="253"/>
      <c r="K69" s="253"/>
      <c r="L69" s="253"/>
      <c r="M69" s="253"/>
      <c r="N69" s="253"/>
      <c r="O69" s="253"/>
      <c r="P69" s="253"/>
      <c r="Q69" s="253"/>
      <c r="R69" s="253"/>
    </row>
    <row r="70" spans="1:18" ht="12.75" customHeight="1">
      <c r="A70" s="19" t="s">
        <v>306</v>
      </c>
      <c r="B70" s="20"/>
      <c r="C70" s="248"/>
      <c r="D70" s="20"/>
      <c r="E70" s="21"/>
      <c r="F70" s="20"/>
      <c r="G70" s="20"/>
      <c r="H70" s="254"/>
      <c r="I70" s="253"/>
      <c r="J70" s="253"/>
      <c r="K70" s="253"/>
      <c r="L70" s="253"/>
      <c r="M70" s="253"/>
      <c r="N70" s="253"/>
      <c r="O70" s="253"/>
      <c r="P70" s="253"/>
      <c r="Q70" s="253"/>
      <c r="R70" s="253"/>
    </row>
    <row r="71" spans="1:8" ht="11.25">
      <c r="A71" s="30" t="s">
        <v>307</v>
      </c>
      <c r="B71" s="30"/>
      <c r="C71" s="30"/>
      <c r="D71" s="30"/>
      <c r="E71" s="30"/>
      <c r="F71" s="30"/>
      <c r="G71" s="3"/>
      <c r="H71" s="3"/>
    </row>
    <row r="72" spans="1:8" ht="14.25">
      <c r="A72" s="255"/>
      <c r="B72" s="30"/>
      <c r="C72" s="30"/>
      <c r="D72" s="30"/>
      <c r="E72" s="30"/>
      <c r="F72" s="30"/>
      <c r="G72" s="3"/>
      <c r="H72" s="3"/>
    </row>
    <row r="73" spans="1:8" ht="14.25">
      <c r="A73" s="255"/>
      <c r="B73" s="30"/>
      <c r="C73" s="30"/>
      <c r="D73" s="30"/>
      <c r="E73" s="30"/>
      <c r="F73" s="30"/>
      <c r="G73" s="3"/>
      <c r="H73" s="3"/>
    </row>
    <row r="74" spans="1:8" ht="14.25">
      <c r="A74" s="255"/>
      <c r="B74" s="30"/>
      <c r="C74" s="30"/>
      <c r="D74" s="30"/>
      <c r="E74" s="30"/>
      <c r="F74" s="30"/>
      <c r="G74" s="3"/>
      <c r="H74" s="3"/>
    </row>
    <row r="75" spans="1:8" ht="14.25">
      <c r="A75" s="255"/>
      <c r="B75" s="30"/>
      <c r="C75" s="30"/>
      <c r="D75" s="30"/>
      <c r="E75" s="30"/>
      <c r="F75" s="30"/>
      <c r="G75" s="3"/>
      <c r="H75" s="3"/>
    </row>
    <row r="76" spans="1:8" ht="14.25">
      <c r="A76" s="255"/>
      <c r="B76" s="30"/>
      <c r="C76" s="30"/>
      <c r="D76" s="30"/>
      <c r="E76" s="30"/>
      <c r="F76" s="30"/>
      <c r="G76" s="3"/>
      <c r="H76" s="3"/>
    </row>
    <row r="77" spans="1:8" ht="14.25">
      <c r="A77" s="255"/>
      <c r="B77" s="30"/>
      <c r="C77" s="30"/>
      <c r="D77" s="30"/>
      <c r="E77" s="30"/>
      <c r="F77" s="30"/>
      <c r="G77" s="3"/>
      <c r="H77" s="3"/>
    </row>
    <row r="78" spans="1:8" ht="14.25">
      <c r="A78" s="255"/>
      <c r="B78" s="30"/>
      <c r="C78" s="30"/>
      <c r="D78" s="30"/>
      <c r="E78" s="30"/>
      <c r="F78" s="30"/>
      <c r="G78" s="3"/>
      <c r="H78" s="3"/>
    </row>
    <row r="79" spans="1:8" ht="14.25">
      <c r="A79" s="255"/>
      <c r="B79" s="30"/>
      <c r="C79" s="30"/>
      <c r="D79" s="30"/>
      <c r="E79" s="30"/>
      <c r="F79" s="30"/>
      <c r="G79" s="3"/>
      <c r="H79" s="3"/>
    </row>
    <row r="80" spans="1:8" ht="14.25">
      <c r="A80" s="255"/>
      <c r="B80" s="30"/>
      <c r="C80" s="30"/>
      <c r="D80" s="30"/>
      <c r="E80" s="30"/>
      <c r="F80" s="30"/>
      <c r="G80" s="3"/>
      <c r="H80" s="3"/>
    </row>
    <row r="81" spans="1:8" ht="12.75">
      <c r="A81" s="31"/>
      <c r="B81" s="30"/>
      <c r="C81" s="30"/>
      <c r="D81" s="30"/>
      <c r="E81" s="30"/>
      <c r="F81" s="30"/>
      <c r="G81" s="3"/>
      <c r="H81" s="3"/>
    </row>
    <row r="82" spans="1:8" ht="12">
      <c r="A82" s="2" t="s">
        <v>265</v>
      </c>
      <c r="B82" s="3"/>
      <c r="C82" s="2" t="s">
        <v>47</v>
      </c>
      <c r="D82" s="3"/>
      <c r="E82" s="3"/>
      <c r="F82" s="3"/>
      <c r="G82" s="3"/>
      <c r="H82" s="3"/>
    </row>
    <row r="83" spans="1:8" ht="12">
      <c r="A83" s="3"/>
      <c r="B83" s="2"/>
      <c r="C83" s="3"/>
      <c r="D83" s="3"/>
      <c r="E83" s="3"/>
      <c r="F83" s="3"/>
      <c r="G83" s="3"/>
      <c r="H83" s="3"/>
    </row>
    <row r="84" spans="1:8" ht="12">
      <c r="A84" s="2" t="s">
        <v>308</v>
      </c>
      <c r="B84" s="3"/>
      <c r="C84" s="2" t="s">
        <v>49</v>
      </c>
      <c r="D84" s="3"/>
      <c r="E84" s="3"/>
      <c r="F84" s="3"/>
      <c r="G84" s="3"/>
      <c r="H84" s="3"/>
    </row>
    <row r="85" spans="1:8" ht="12">
      <c r="A85" s="3"/>
      <c r="B85" s="2"/>
      <c r="C85" s="3"/>
      <c r="D85" s="3"/>
      <c r="E85" s="3"/>
      <c r="F85" s="3"/>
      <c r="G85" s="3"/>
      <c r="H85" s="3"/>
    </row>
    <row r="86" spans="1:8" ht="12">
      <c r="A86" s="3"/>
      <c r="B86" s="2"/>
      <c r="C86" s="3"/>
      <c r="D86" s="3"/>
      <c r="E86" s="3"/>
      <c r="F86" s="3"/>
      <c r="G86" s="3"/>
      <c r="H86" s="3"/>
    </row>
    <row r="87" spans="1:8" ht="12">
      <c r="A87" s="3"/>
      <c r="B87" s="2"/>
      <c r="C87" s="3"/>
      <c r="D87" s="3"/>
      <c r="E87" s="3"/>
      <c r="F87" s="3"/>
      <c r="G87" s="3"/>
      <c r="H87" s="3"/>
    </row>
    <row r="88" spans="1:8" ht="12">
      <c r="A88" s="3"/>
      <c r="B88" s="2"/>
      <c r="C88" s="3"/>
      <c r="D88" s="3"/>
      <c r="E88" s="3"/>
      <c r="F88" s="3"/>
      <c r="G88" s="3"/>
      <c r="H88" s="3"/>
    </row>
    <row r="89" spans="1:8" ht="12">
      <c r="A89" s="3"/>
      <c r="B89" s="2"/>
      <c r="C89" s="3"/>
      <c r="D89" s="3"/>
      <c r="E89" s="3"/>
      <c r="F89" s="3"/>
      <c r="G89" s="3"/>
      <c r="H89" s="3"/>
    </row>
    <row r="90" spans="1:8" ht="12">
      <c r="A90" s="3"/>
      <c r="B90" s="2"/>
      <c r="C90" s="3"/>
      <c r="D90" s="3"/>
      <c r="E90" s="3"/>
      <c r="F90" s="3"/>
      <c r="G90" s="3"/>
      <c r="H90" s="3"/>
    </row>
    <row r="91" spans="1:8" ht="12">
      <c r="A91"/>
      <c r="B91" s="2"/>
      <c r="C91" s="3"/>
      <c r="D91" s="3"/>
      <c r="E91" s="3"/>
      <c r="F91" s="3"/>
      <c r="G91" s="3"/>
      <c r="H91" s="3"/>
    </row>
    <row r="92" spans="1:8" ht="12">
      <c r="A92" s="3"/>
      <c r="B92" s="2"/>
      <c r="C92" s="3"/>
      <c r="D92" s="3"/>
      <c r="E92" s="3"/>
      <c r="F92" s="3"/>
      <c r="G92" s="3"/>
      <c r="H92" s="3"/>
    </row>
    <row r="93" spans="1:8" ht="11.25">
      <c r="A93" s="3"/>
      <c r="B93" s="3"/>
      <c r="C93" s="3"/>
      <c r="D93" s="3"/>
      <c r="E93" s="3"/>
      <c r="F93" s="3"/>
      <c r="G93" s="3"/>
      <c r="H93" s="3"/>
    </row>
    <row r="94" spans="1:8" ht="11.25">
      <c r="A94" s="3"/>
      <c r="B94" s="3"/>
      <c r="C94" s="3"/>
      <c r="D94" s="3"/>
      <c r="E94" s="3"/>
      <c r="F94" s="3"/>
      <c r="G94" s="3"/>
      <c r="H94" s="3"/>
    </row>
    <row r="95" spans="1:8" ht="12">
      <c r="A95" s="2" t="s">
        <v>50</v>
      </c>
      <c r="B95" s="3"/>
      <c r="C95" s="3"/>
      <c r="D95" s="3"/>
      <c r="E95" s="3"/>
      <c r="F95" s="3"/>
      <c r="G95" s="3"/>
      <c r="H95" s="3"/>
    </row>
    <row r="96" spans="1:8" ht="12">
      <c r="A96" s="2" t="s">
        <v>309</v>
      </c>
      <c r="B96" s="3"/>
      <c r="C96" s="3"/>
      <c r="D96" s="3"/>
      <c r="E96" s="3"/>
      <c r="F96" s="3"/>
      <c r="G96" s="3"/>
      <c r="H96" s="3"/>
    </row>
    <row r="97" spans="1:8" ht="11.25">
      <c r="A97" s="3"/>
      <c r="B97" s="3"/>
      <c r="C97" s="3"/>
      <c r="D97" s="3"/>
      <c r="E97" s="3"/>
      <c r="F97" s="3"/>
      <c r="G97" s="3"/>
      <c r="H97" s="3"/>
    </row>
    <row r="98" spans="1:8" ht="11.25">
      <c r="A98" s="3"/>
      <c r="B98" s="3"/>
      <c r="C98" s="3"/>
      <c r="D98" s="3"/>
      <c r="E98" s="3"/>
      <c r="F98" s="3"/>
      <c r="G98" s="3"/>
      <c r="H98" s="3"/>
    </row>
    <row r="99" spans="1:8" ht="11.25">
      <c r="A99" s="3"/>
      <c r="B99" s="3"/>
      <c r="C99" s="3"/>
      <c r="D99" s="3"/>
      <c r="E99" s="3"/>
      <c r="F99" s="3"/>
      <c r="G99" s="3"/>
      <c r="H99" s="3"/>
    </row>
    <row r="100" spans="1:8" ht="11.25">
      <c r="A100" s="3"/>
      <c r="B100" s="3"/>
      <c r="C100" s="3"/>
      <c r="D100" s="3"/>
      <c r="E100" s="3"/>
      <c r="F100" s="3"/>
      <c r="G100" s="3"/>
      <c r="H100" s="3"/>
    </row>
    <row r="101" spans="1:8" ht="11.25">
      <c r="A101" s="3"/>
      <c r="B101" s="3"/>
      <c r="C101" s="3"/>
      <c r="D101" s="3"/>
      <c r="E101" s="3"/>
      <c r="F101" s="3"/>
      <c r="G101" s="3"/>
      <c r="H101" s="3"/>
    </row>
    <row r="102" spans="1:8" ht="11.25">
      <c r="A102" s="3"/>
      <c r="B102" s="3"/>
      <c r="C102" s="3"/>
      <c r="D102" s="3"/>
      <c r="E102" s="3"/>
      <c r="F102" s="3"/>
      <c r="G102" s="3"/>
      <c r="H102" s="3"/>
    </row>
    <row r="103" spans="1:8" ht="11.25">
      <c r="A103" s="3"/>
      <c r="B103" s="3"/>
      <c r="C103" s="3"/>
      <c r="D103" s="3"/>
      <c r="E103" s="3"/>
      <c r="F103" s="3"/>
      <c r="G103" s="3"/>
      <c r="H103" s="3"/>
    </row>
    <row r="104" spans="1:8" ht="11.25">
      <c r="A104" s="3"/>
      <c r="B104" s="3"/>
      <c r="C104" s="3"/>
      <c r="D104" s="3"/>
      <c r="E104" s="3"/>
      <c r="F104" s="3"/>
      <c r="G104" s="3"/>
      <c r="H104" s="3"/>
    </row>
    <row r="105" spans="1:8" ht="11.25">
      <c r="A105" s="3"/>
      <c r="B105" s="3"/>
      <c r="C105" s="3"/>
      <c r="D105" s="3"/>
      <c r="E105" s="3"/>
      <c r="F105" s="3"/>
      <c r="G105" s="3"/>
      <c r="H105" s="3"/>
    </row>
    <row r="106" spans="1:8" ht="11.25">
      <c r="A106" s="3"/>
      <c r="B106" s="3"/>
      <c r="C106" s="3"/>
      <c r="D106" s="3"/>
      <c r="E106" s="3"/>
      <c r="F106" s="3"/>
      <c r="G106" s="3"/>
      <c r="H106" s="3"/>
    </row>
    <row r="107" spans="1:8" ht="11.25">
      <c r="A107" s="3"/>
      <c r="B107" s="3"/>
      <c r="C107" s="3"/>
      <c r="D107" s="3"/>
      <c r="E107" s="3"/>
      <c r="F107" s="3"/>
      <c r="G107" s="3"/>
      <c r="H107" s="3"/>
    </row>
    <row r="108" spans="1:8" ht="11.25">
      <c r="A108" s="3"/>
      <c r="B108" s="3"/>
      <c r="C108" s="3"/>
      <c r="D108" s="3"/>
      <c r="E108" s="3"/>
      <c r="F108" s="3"/>
      <c r="G108" s="3"/>
      <c r="H108" s="3"/>
    </row>
    <row r="109" spans="1:8" ht="11.25">
      <c r="A109" s="3"/>
      <c r="B109" s="3"/>
      <c r="C109" s="3"/>
      <c r="D109" s="3"/>
      <c r="E109" s="3"/>
      <c r="F109" s="3"/>
      <c r="G109" s="3"/>
      <c r="H109" s="3"/>
    </row>
    <row r="110" spans="1:8" ht="11.25">
      <c r="A110" s="3"/>
      <c r="B110" s="3"/>
      <c r="C110" s="3"/>
      <c r="D110" s="3"/>
      <c r="E110" s="3"/>
      <c r="F110" s="3"/>
      <c r="G110" s="3"/>
      <c r="H110" s="3"/>
    </row>
    <row r="111" spans="1:8" ht="11.25">
      <c r="A111" s="3"/>
      <c r="B111" s="3"/>
      <c r="C111" s="3"/>
      <c r="D111" s="3"/>
      <c r="E111" s="3"/>
      <c r="F111" s="3"/>
      <c r="G111" s="3"/>
      <c r="H111" s="3"/>
    </row>
    <row r="112" spans="1:8" ht="11.25">
      <c r="A112" s="3"/>
      <c r="B112" s="3"/>
      <c r="C112" s="3"/>
      <c r="D112" s="3"/>
      <c r="E112" s="3"/>
      <c r="F112" s="3"/>
      <c r="G112" s="3"/>
      <c r="H112" s="3"/>
    </row>
    <row r="113" spans="1:8" ht="11.25">
      <c r="A113" s="3"/>
      <c r="B113" s="3"/>
      <c r="C113" s="3"/>
      <c r="D113" s="3"/>
      <c r="E113" s="3"/>
      <c r="F113" s="3"/>
      <c r="G113" s="3"/>
      <c r="H113" s="3"/>
    </row>
    <row r="114" spans="1:8" ht="11.25">
      <c r="A114" s="3"/>
      <c r="B114" s="3"/>
      <c r="C114" s="3"/>
      <c r="D114" s="3"/>
      <c r="E114" s="3"/>
      <c r="F114" s="3"/>
      <c r="G114" s="3"/>
      <c r="H114" s="3"/>
    </row>
    <row r="115" spans="1:8" ht="11.25">
      <c r="A115" s="3"/>
      <c r="B115" s="3"/>
      <c r="C115" s="3"/>
      <c r="D115" s="3"/>
      <c r="E115" s="3"/>
      <c r="F115" s="3"/>
      <c r="G115" s="3"/>
      <c r="H115" s="3"/>
    </row>
    <row r="116" spans="1:8" ht="11.25">
      <c r="A116" s="3"/>
      <c r="B116" s="3"/>
      <c r="C116" s="3"/>
      <c r="D116" s="3"/>
      <c r="E116" s="3"/>
      <c r="F116" s="3"/>
      <c r="G116" s="3"/>
      <c r="H116" s="3"/>
    </row>
    <row r="117" spans="1:8" ht="11.25">
      <c r="A117" s="3"/>
      <c r="B117" s="3"/>
      <c r="C117" s="3"/>
      <c r="D117" s="3"/>
      <c r="E117" s="3"/>
      <c r="F117" s="3"/>
      <c r="G117" s="3"/>
      <c r="H117" s="3"/>
    </row>
    <row r="118" spans="1:8" ht="11.25">
      <c r="A118" s="3"/>
      <c r="B118" s="3"/>
      <c r="C118" s="3"/>
      <c r="D118" s="3"/>
      <c r="E118" s="3"/>
      <c r="F118" s="3"/>
      <c r="G118" s="3"/>
      <c r="H118" s="3"/>
    </row>
    <row r="119" spans="1:8" ht="11.25">
      <c r="A119" s="3"/>
      <c r="B119" s="3"/>
      <c r="C119" s="3"/>
      <c r="D119" s="3"/>
      <c r="E119" s="3"/>
      <c r="F119" s="3"/>
      <c r="G119" s="3"/>
      <c r="H119" s="3"/>
    </row>
    <row r="120" spans="1:8" ht="11.25">
      <c r="A120" s="3"/>
      <c r="B120" s="3"/>
      <c r="C120" s="3"/>
      <c r="D120" s="3"/>
      <c r="E120" s="3"/>
      <c r="F120" s="3"/>
      <c r="G120" s="3"/>
      <c r="H120" s="3"/>
    </row>
    <row r="121" spans="1:8" ht="11.25">
      <c r="A121" s="3"/>
      <c r="B121" s="3"/>
      <c r="C121" s="3"/>
      <c r="D121" s="3"/>
      <c r="E121" s="3"/>
      <c r="F121" s="3"/>
      <c r="G121" s="3"/>
      <c r="H121" s="3"/>
    </row>
    <row r="122" spans="1:8" ht="11.25">
      <c r="A122" s="3"/>
      <c r="B122" s="3"/>
      <c r="C122" s="3"/>
      <c r="D122" s="3"/>
      <c r="E122" s="3"/>
      <c r="F122" s="3"/>
      <c r="G122" s="3"/>
      <c r="H122" s="3"/>
    </row>
    <row r="123" spans="1:8" ht="11.25">
      <c r="A123" s="3"/>
      <c r="B123" s="3"/>
      <c r="C123" s="3"/>
      <c r="D123" s="3"/>
      <c r="E123" s="3"/>
      <c r="F123" s="3"/>
      <c r="G123" s="3"/>
      <c r="H123" s="3"/>
    </row>
    <row r="124" spans="1:8" ht="11.25">
      <c r="A124" s="3"/>
      <c r="B124" s="3"/>
      <c r="C124" s="3"/>
      <c r="D124" s="3"/>
      <c r="E124" s="3"/>
      <c r="F124" s="3"/>
      <c r="G124" s="3"/>
      <c r="H124" s="3"/>
    </row>
    <row r="125" spans="1:8" ht="11.25">
      <c r="A125" s="3"/>
      <c r="B125" s="3"/>
      <c r="C125" s="3"/>
      <c r="D125" s="3"/>
      <c r="E125" s="3"/>
      <c r="F125" s="3"/>
      <c r="G125" s="3"/>
      <c r="H125" s="3"/>
    </row>
    <row r="126" spans="1:8" ht="11.25">
      <c r="A126" s="3"/>
      <c r="B126" s="3"/>
      <c r="C126" s="3"/>
      <c r="D126" s="3"/>
      <c r="E126" s="3"/>
      <c r="F126" s="3"/>
      <c r="G126" s="3"/>
      <c r="H126" s="3"/>
    </row>
    <row r="127" spans="1:8" ht="11.25">
      <c r="A127" s="3"/>
      <c r="B127" s="3"/>
      <c r="C127" s="3"/>
      <c r="D127" s="3"/>
      <c r="E127" s="3"/>
      <c r="F127" s="3"/>
      <c r="G127" s="3"/>
      <c r="H127" s="3"/>
    </row>
    <row r="128" spans="1:8" ht="11.25">
      <c r="A128" s="3"/>
      <c r="B128" s="3"/>
      <c r="C128" s="3"/>
      <c r="D128" s="3"/>
      <c r="E128" s="3"/>
      <c r="F128" s="3"/>
      <c r="G128" s="3"/>
      <c r="H128" s="3"/>
    </row>
    <row r="129" spans="1:8" ht="11.25">
      <c r="A129" s="3"/>
      <c r="B129" s="3"/>
      <c r="C129" s="3"/>
      <c r="D129" s="3"/>
      <c r="E129" s="3"/>
      <c r="F129" s="3"/>
      <c r="G129" s="3"/>
      <c r="H129" s="3"/>
    </row>
    <row r="130" spans="1:8" ht="11.25">
      <c r="A130" s="3"/>
      <c r="B130" s="3"/>
      <c r="C130" s="3"/>
      <c r="D130" s="3"/>
      <c r="E130" s="3"/>
      <c r="F130" s="3"/>
      <c r="G130" s="3"/>
      <c r="H130" s="3"/>
    </row>
    <row r="131" spans="1:8" ht="11.25">
      <c r="A131" s="3"/>
      <c r="B131" s="3"/>
      <c r="C131" s="3"/>
      <c r="D131" s="3"/>
      <c r="E131" s="3"/>
      <c r="F131" s="3"/>
      <c r="G131" s="3"/>
      <c r="H131" s="3"/>
    </row>
    <row r="132" spans="1:8" ht="11.25">
      <c r="A132" s="3"/>
      <c r="B132" s="3"/>
      <c r="C132" s="3"/>
      <c r="D132" s="3"/>
      <c r="E132" s="3"/>
      <c r="F132" s="3"/>
      <c r="G132" s="3"/>
      <c r="H132" s="3"/>
    </row>
    <row r="133" spans="1:8" ht="11.25">
      <c r="A133" s="3"/>
      <c r="B133" s="3"/>
      <c r="C133" s="3"/>
      <c r="D133" s="3"/>
      <c r="E133" s="3"/>
      <c r="F133" s="3"/>
      <c r="G133" s="3"/>
      <c r="H133" s="3"/>
    </row>
    <row r="134" spans="1:8" ht="11.25">
      <c r="A134" s="3"/>
      <c r="B134" s="3"/>
      <c r="C134" s="3"/>
      <c r="D134" s="3"/>
      <c r="E134" s="3"/>
      <c r="F134" s="3"/>
      <c r="G134" s="3"/>
      <c r="H134" s="3"/>
    </row>
    <row r="135" spans="1:8" ht="11.25">
      <c r="A135" s="3"/>
      <c r="B135" s="3"/>
      <c r="C135" s="3"/>
      <c r="D135" s="3"/>
      <c r="E135" s="3"/>
      <c r="F135" s="3"/>
      <c r="G135" s="3"/>
      <c r="H135" s="3"/>
    </row>
    <row r="136" spans="1:8" ht="11.25">
      <c r="A136" s="3"/>
      <c r="B136" s="3"/>
      <c r="C136" s="3"/>
      <c r="D136" s="3"/>
      <c r="E136" s="3"/>
      <c r="F136" s="3"/>
      <c r="G136" s="3"/>
      <c r="H136" s="3"/>
    </row>
    <row r="137" spans="1:8" ht="11.25">
      <c r="A137" s="3"/>
      <c r="B137" s="3"/>
      <c r="C137" s="3"/>
      <c r="D137" s="3"/>
      <c r="E137" s="3"/>
      <c r="F137" s="3"/>
      <c r="G137" s="3"/>
      <c r="H137" s="3"/>
    </row>
    <row r="138" spans="1:8" ht="11.25">
      <c r="A138" s="3"/>
      <c r="B138" s="3"/>
      <c r="C138" s="3"/>
      <c r="D138" s="3"/>
      <c r="E138" s="3"/>
      <c r="F138" s="3"/>
      <c r="G138" s="3"/>
      <c r="H138" s="3"/>
    </row>
    <row r="139" spans="1:8" ht="11.25">
      <c r="A139" s="3"/>
      <c r="B139" s="3"/>
      <c r="C139" s="3"/>
      <c r="D139" s="3"/>
      <c r="E139" s="3"/>
      <c r="F139" s="3"/>
      <c r="G139" s="3"/>
      <c r="H139" s="3"/>
    </row>
    <row r="140" spans="1:8" ht="11.25">
      <c r="A140" s="3"/>
      <c r="B140" s="3"/>
      <c r="C140" s="3"/>
      <c r="D140" s="3"/>
      <c r="E140" s="3"/>
      <c r="F140" s="3"/>
      <c r="G140" s="3"/>
      <c r="H140" s="3"/>
    </row>
    <row r="141" spans="1:8" ht="11.25">
      <c r="A141" s="3"/>
      <c r="B141" s="3"/>
      <c r="C141" s="3"/>
      <c r="D141" s="3"/>
      <c r="E141" s="3"/>
      <c r="F141" s="3"/>
      <c r="G141" s="3"/>
      <c r="H141" s="3"/>
    </row>
    <row r="142" spans="1:8" ht="11.25">
      <c r="A142" s="3"/>
      <c r="B142" s="3"/>
      <c r="C142" s="3"/>
      <c r="D142" s="3"/>
      <c r="E142" s="3"/>
      <c r="F142" s="3"/>
      <c r="G142" s="3"/>
      <c r="H142" s="3"/>
    </row>
    <row r="143" spans="1:8" ht="11.25">
      <c r="A143" s="3"/>
      <c r="B143" s="3"/>
      <c r="C143" s="3"/>
      <c r="D143" s="3"/>
      <c r="E143" s="3"/>
      <c r="F143" s="3"/>
      <c r="G143" s="3"/>
      <c r="H143" s="3"/>
    </row>
    <row r="144" spans="1:8" ht="11.25">
      <c r="A144" s="3"/>
      <c r="B144" s="3"/>
      <c r="C144" s="3"/>
      <c r="D144" s="3"/>
      <c r="E144" s="3"/>
      <c r="F144" s="3"/>
      <c r="G144" s="3"/>
      <c r="H144" s="3"/>
    </row>
    <row r="145" spans="1:8" ht="11.25">
      <c r="A145" s="3"/>
      <c r="B145" s="3"/>
      <c r="C145" s="3"/>
      <c r="D145" s="3"/>
      <c r="E145" s="3"/>
      <c r="F145" s="3"/>
      <c r="G145" s="3"/>
      <c r="H145" s="3"/>
    </row>
    <row r="146" spans="1:8" ht="11.25">
      <c r="A146" s="3"/>
      <c r="B146" s="3"/>
      <c r="C146" s="3"/>
      <c r="D146" s="3"/>
      <c r="E146" s="3"/>
      <c r="F146" s="3"/>
      <c r="G146" s="3"/>
      <c r="H146" s="3"/>
    </row>
    <row r="147" spans="1:8" ht="11.25">
      <c r="A147" s="3"/>
      <c r="B147" s="3"/>
      <c r="C147" s="3"/>
      <c r="D147" s="3"/>
      <c r="E147" s="3"/>
      <c r="F147" s="3"/>
      <c r="G147" s="3"/>
      <c r="H147" s="3"/>
    </row>
    <row r="148" spans="1:8" ht="11.25">
      <c r="A148" s="3"/>
      <c r="B148" s="3"/>
      <c r="C148" s="3"/>
      <c r="D148" s="3"/>
      <c r="E148" s="3"/>
      <c r="F148" s="3"/>
      <c r="G148" s="3"/>
      <c r="H148" s="3"/>
    </row>
    <row r="149" spans="1:8" ht="11.25">
      <c r="A149" s="3"/>
      <c r="B149" s="3"/>
      <c r="C149" s="3"/>
      <c r="D149" s="3"/>
      <c r="E149" s="3"/>
      <c r="F149" s="3"/>
      <c r="G149" s="3"/>
      <c r="H149" s="3"/>
    </row>
    <row r="150" spans="1:8" ht="11.25">
      <c r="A150" s="3"/>
      <c r="B150" s="3"/>
      <c r="C150" s="3"/>
      <c r="D150" s="3"/>
      <c r="E150" s="3"/>
      <c r="F150" s="3"/>
      <c r="G150" s="3"/>
      <c r="H150" s="3"/>
    </row>
    <row r="151" spans="1:8" ht="11.25">
      <c r="A151" s="3"/>
      <c r="B151" s="3"/>
      <c r="C151" s="3"/>
      <c r="D151" s="3"/>
      <c r="E151" s="3"/>
      <c r="F151" s="3"/>
      <c r="G151" s="3"/>
      <c r="H151" s="3"/>
    </row>
    <row r="152" spans="1:8" ht="11.25">
      <c r="A152" s="3"/>
      <c r="B152" s="3"/>
      <c r="C152" s="3"/>
      <c r="D152" s="3"/>
      <c r="E152" s="3"/>
      <c r="F152" s="3"/>
      <c r="G152" s="3"/>
      <c r="H152" s="3"/>
    </row>
    <row r="153" spans="1:8" ht="11.25">
      <c r="A153" s="3"/>
      <c r="B153" s="3"/>
      <c r="C153" s="3"/>
      <c r="D153" s="3"/>
      <c r="E153" s="3"/>
      <c r="F153" s="3"/>
      <c r="G153" s="3"/>
      <c r="H153" s="3"/>
    </row>
    <row r="154" spans="1:8" ht="11.25">
      <c r="A154" s="3"/>
      <c r="B154" s="3"/>
      <c r="C154" s="3"/>
      <c r="D154" s="3"/>
      <c r="E154" s="3"/>
      <c r="F154" s="3"/>
      <c r="G154" s="3"/>
      <c r="H154" s="3"/>
    </row>
    <row r="155" spans="1:8" ht="11.25">
      <c r="A155" s="3"/>
      <c r="B155" s="3"/>
      <c r="C155" s="3"/>
      <c r="D155" s="3"/>
      <c r="E155" s="3"/>
      <c r="F155" s="3"/>
      <c r="G155" s="3"/>
      <c r="H155" s="3"/>
    </row>
    <row r="156" spans="1:8" ht="11.25">
      <c r="A156" s="3"/>
      <c r="B156" s="3"/>
      <c r="C156" s="3"/>
      <c r="D156" s="3"/>
      <c r="E156" s="3"/>
      <c r="F156" s="3"/>
      <c r="G156" s="3"/>
      <c r="H156" s="3"/>
    </row>
    <row r="157" spans="1:8" ht="11.25">
      <c r="A157" s="3"/>
      <c r="B157" s="3"/>
      <c r="C157" s="3"/>
      <c r="D157" s="3"/>
      <c r="E157" s="3"/>
      <c r="F157" s="3"/>
      <c r="G157" s="3"/>
      <c r="H157" s="3"/>
    </row>
    <row r="158" spans="1:8" ht="11.25">
      <c r="A158" s="3"/>
      <c r="B158" s="3"/>
      <c r="C158" s="3"/>
      <c r="D158" s="3"/>
      <c r="E158" s="3"/>
      <c r="F158" s="3"/>
      <c r="G158" s="3"/>
      <c r="H158" s="3"/>
    </row>
    <row r="159" spans="1:8" ht="11.25">
      <c r="A159" s="3"/>
      <c r="B159" s="3"/>
      <c r="C159" s="3"/>
      <c r="D159" s="3"/>
      <c r="E159" s="3"/>
      <c r="F159" s="3"/>
      <c r="G159" s="3"/>
      <c r="H159" s="3"/>
    </row>
    <row r="160" spans="1:8" ht="11.25">
      <c r="A160" s="3"/>
      <c r="B160" s="3"/>
      <c r="C160" s="3"/>
      <c r="D160" s="3"/>
      <c r="E160" s="3"/>
      <c r="F160" s="3"/>
      <c r="G160" s="3"/>
      <c r="H160" s="3"/>
    </row>
    <row r="161" spans="1:8" ht="11.25">
      <c r="A161" s="3"/>
      <c r="B161" s="3"/>
      <c r="C161" s="3"/>
      <c r="D161" s="3"/>
      <c r="E161" s="3"/>
      <c r="F161" s="3"/>
      <c r="G161" s="3"/>
      <c r="H161" s="3"/>
    </row>
    <row r="162" spans="1:8" ht="11.25">
      <c r="A162" s="3"/>
      <c r="B162" s="3"/>
      <c r="C162" s="3"/>
      <c r="D162" s="3"/>
      <c r="E162" s="3"/>
      <c r="F162" s="3"/>
      <c r="G162" s="3"/>
      <c r="H162" s="3"/>
    </row>
    <row r="163" spans="1:8" ht="11.25">
      <c r="A163" s="3"/>
      <c r="B163" s="3"/>
      <c r="C163" s="3"/>
      <c r="D163" s="3"/>
      <c r="E163" s="3"/>
      <c r="F163" s="3"/>
      <c r="G163" s="3"/>
      <c r="H163" s="3"/>
    </row>
    <row r="164" spans="1:8" ht="11.25">
      <c r="A164" s="3"/>
      <c r="B164" s="3"/>
      <c r="C164" s="3"/>
      <c r="D164" s="3"/>
      <c r="E164" s="3"/>
      <c r="F164" s="3"/>
      <c r="G164" s="3"/>
      <c r="H164" s="3"/>
    </row>
    <row r="165" spans="1:8" ht="11.25">
      <c r="A165" s="3"/>
      <c r="B165" s="3"/>
      <c r="C165" s="3"/>
      <c r="D165" s="3"/>
      <c r="E165" s="3"/>
      <c r="F165" s="3"/>
      <c r="G165" s="3"/>
      <c r="H165" s="3"/>
    </row>
    <row r="166" spans="1:8" ht="11.25">
      <c r="A166" s="3"/>
      <c r="B166" s="3"/>
      <c r="C166" s="3"/>
      <c r="D166" s="3"/>
      <c r="E166" s="3"/>
      <c r="F166" s="3"/>
      <c r="G166" s="3"/>
      <c r="H166" s="3"/>
    </row>
    <row r="167" spans="1:8" ht="11.25">
      <c r="A167" s="3"/>
      <c r="B167" s="3"/>
      <c r="C167" s="3"/>
      <c r="D167" s="3"/>
      <c r="E167" s="3"/>
      <c r="F167" s="3"/>
      <c r="G167" s="3"/>
      <c r="H167" s="3"/>
    </row>
    <row r="168" spans="1:8" ht="11.25">
      <c r="A168" s="3"/>
      <c r="B168" s="3"/>
      <c r="C168" s="3"/>
      <c r="D168" s="3"/>
      <c r="E168" s="3"/>
      <c r="F168" s="3"/>
      <c r="G168" s="3"/>
      <c r="H168" s="3"/>
    </row>
    <row r="169" spans="1:8" ht="11.25">
      <c r="A169" s="3"/>
      <c r="B169" s="3"/>
      <c r="C169" s="3"/>
      <c r="D169" s="3"/>
      <c r="E169" s="3"/>
      <c r="F169" s="3"/>
      <c r="G169" s="3"/>
      <c r="H169" s="3"/>
    </row>
    <row r="170" spans="1:8" ht="11.25">
      <c r="A170" s="3"/>
      <c r="B170" s="3"/>
      <c r="C170" s="3"/>
      <c r="D170" s="3"/>
      <c r="E170" s="3"/>
      <c r="F170" s="3"/>
      <c r="G170" s="3"/>
      <c r="H170" s="3"/>
    </row>
    <row r="171" spans="1:8" ht="11.25">
      <c r="A171" s="3"/>
      <c r="B171" s="3"/>
      <c r="C171" s="3"/>
      <c r="D171" s="3"/>
      <c r="E171" s="3"/>
      <c r="F171" s="3"/>
      <c r="G171" s="3"/>
      <c r="H171" s="3"/>
    </row>
    <row r="172" spans="1:8" ht="11.25">
      <c r="A172" s="3"/>
      <c r="B172" s="3"/>
      <c r="C172" s="3"/>
      <c r="D172" s="3"/>
      <c r="E172" s="3"/>
      <c r="F172" s="3"/>
      <c r="G172" s="3"/>
      <c r="H172" s="3"/>
    </row>
    <row r="173" spans="1:8" ht="11.25">
      <c r="A173" s="3"/>
      <c r="B173" s="3"/>
      <c r="C173" s="3"/>
      <c r="D173" s="3"/>
      <c r="E173" s="3"/>
      <c r="F173" s="3"/>
      <c r="G173" s="3"/>
      <c r="H173" s="3"/>
    </row>
    <row r="174" spans="1:8" ht="11.25">
      <c r="A174" s="3"/>
      <c r="B174" s="3"/>
      <c r="C174" s="3"/>
      <c r="D174" s="3"/>
      <c r="E174" s="3"/>
      <c r="F174" s="3"/>
      <c r="G174" s="3"/>
      <c r="H174" s="3"/>
    </row>
    <row r="175" spans="1:8" ht="11.25">
      <c r="A175" s="3"/>
      <c r="B175" s="3"/>
      <c r="C175" s="3"/>
      <c r="D175" s="3"/>
      <c r="E175" s="3"/>
      <c r="F175" s="3"/>
      <c r="G175" s="3"/>
      <c r="H175" s="3"/>
    </row>
    <row r="176" spans="1:8" ht="11.25">
      <c r="A176" s="3"/>
      <c r="B176" s="3"/>
      <c r="C176" s="3"/>
      <c r="D176" s="3"/>
      <c r="E176" s="3"/>
      <c r="F176" s="3"/>
      <c r="G176" s="3"/>
      <c r="H176" s="3"/>
    </row>
    <row r="177" spans="1:8" ht="11.25">
      <c r="A177" s="3"/>
      <c r="B177" s="3"/>
      <c r="C177" s="3"/>
      <c r="D177" s="3"/>
      <c r="E177" s="3"/>
      <c r="F177" s="3"/>
      <c r="G177" s="3"/>
      <c r="H177" s="3"/>
    </row>
    <row r="178" spans="1:8" ht="11.25">
      <c r="A178" s="3"/>
      <c r="B178" s="3"/>
      <c r="C178" s="3"/>
      <c r="D178" s="3"/>
      <c r="E178" s="3"/>
      <c r="F178" s="3"/>
      <c r="G178" s="3"/>
      <c r="H178" s="3"/>
    </row>
    <row r="179" spans="1:8" ht="11.25">
      <c r="A179" s="3"/>
      <c r="B179" s="3"/>
      <c r="C179" s="3"/>
      <c r="D179" s="3"/>
      <c r="E179" s="3"/>
      <c r="F179" s="3"/>
      <c r="G179" s="3"/>
      <c r="H179" s="3"/>
    </row>
    <row r="180" spans="1:8" ht="11.25">
      <c r="A180" s="3"/>
      <c r="B180" s="3"/>
      <c r="C180" s="3"/>
      <c r="D180" s="3"/>
      <c r="E180" s="3"/>
      <c r="F180" s="3"/>
      <c r="G180" s="3"/>
      <c r="H180" s="3"/>
    </row>
    <row r="181" spans="1:8" ht="11.25">
      <c r="A181" s="3"/>
      <c r="B181" s="3"/>
      <c r="C181" s="3"/>
      <c r="D181" s="3"/>
      <c r="E181" s="3"/>
      <c r="F181" s="3"/>
      <c r="G181" s="3"/>
      <c r="H181" s="3"/>
    </row>
    <row r="182" spans="1:8" ht="11.25">
      <c r="A182" s="3"/>
      <c r="B182" s="3"/>
      <c r="C182" s="3"/>
      <c r="D182" s="3"/>
      <c r="E182" s="3"/>
      <c r="F182" s="3"/>
      <c r="G182" s="3"/>
      <c r="H182" s="3"/>
    </row>
    <row r="183" spans="1:8" ht="11.25">
      <c r="A183" s="3"/>
      <c r="B183" s="3"/>
      <c r="C183" s="3"/>
      <c r="D183" s="3"/>
      <c r="E183" s="3"/>
      <c r="F183" s="3"/>
      <c r="G183" s="3"/>
      <c r="H183" s="3"/>
    </row>
    <row r="184" spans="1:8" ht="11.25">
      <c r="A184" s="3"/>
      <c r="B184" s="3"/>
      <c r="C184" s="3"/>
      <c r="D184" s="3"/>
      <c r="E184" s="3"/>
      <c r="F184" s="3"/>
      <c r="G184" s="3"/>
      <c r="H184" s="3"/>
    </row>
    <row r="185" spans="1:8" ht="11.25">
      <c r="A185" s="3"/>
      <c r="B185" s="3"/>
      <c r="C185" s="3"/>
      <c r="D185" s="3"/>
      <c r="E185" s="3"/>
      <c r="F185" s="3"/>
      <c r="G185" s="3"/>
      <c r="H185" s="3"/>
    </row>
    <row r="186" spans="1:8" ht="11.25">
      <c r="A186" s="3"/>
      <c r="B186" s="3"/>
      <c r="C186" s="3"/>
      <c r="D186" s="3"/>
      <c r="E186" s="3"/>
      <c r="F186" s="3"/>
      <c r="G186" s="3"/>
      <c r="H186" s="3"/>
    </row>
    <row r="187" spans="1:8" ht="11.25">
      <c r="A187" s="3"/>
      <c r="B187" s="3"/>
      <c r="C187" s="3"/>
      <c r="D187" s="3"/>
      <c r="E187" s="3"/>
      <c r="F187" s="3"/>
      <c r="G187" s="3"/>
      <c r="H187" s="3"/>
    </row>
    <row r="188" spans="1:8" ht="11.25">
      <c r="A188" s="3"/>
      <c r="B188" s="3"/>
      <c r="C188" s="3"/>
      <c r="D188" s="3"/>
      <c r="E188" s="3"/>
      <c r="F188" s="3"/>
      <c r="G188" s="3"/>
      <c r="H188" s="3"/>
    </row>
    <row r="189" spans="1:8" ht="11.25">
      <c r="A189" s="3"/>
      <c r="B189" s="3"/>
      <c r="C189" s="3"/>
      <c r="D189" s="3"/>
      <c r="E189" s="3"/>
      <c r="F189" s="3"/>
      <c r="G189" s="3"/>
      <c r="H189" s="3"/>
    </row>
    <row r="190" spans="1:8" ht="11.25">
      <c r="A190" s="3"/>
      <c r="B190" s="3"/>
      <c r="C190" s="3"/>
      <c r="D190" s="3"/>
      <c r="E190" s="3"/>
      <c r="F190" s="3"/>
      <c r="G190" s="3"/>
      <c r="H190" s="3"/>
    </row>
    <row r="191" spans="1:8" ht="11.25">
      <c r="A191" s="3"/>
      <c r="B191" s="3"/>
      <c r="C191" s="3"/>
      <c r="D191" s="3"/>
      <c r="E191" s="3"/>
      <c r="F191" s="3"/>
      <c r="G191" s="3"/>
      <c r="H191" s="3"/>
    </row>
    <row r="192" spans="1:8" ht="11.25">
      <c r="A192" s="3"/>
      <c r="B192" s="3"/>
      <c r="C192" s="3"/>
      <c r="D192" s="3"/>
      <c r="E192" s="3"/>
      <c r="F192" s="3"/>
      <c r="G192" s="3"/>
      <c r="H192" s="3"/>
    </row>
    <row r="193" spans="1:8" ht="11.25">
      <c r="A193" s="3"/>
      <c r="B193" s="3"/>
      <c r="C193" s="3"/>
      <c r="D193" s="3"/>
      <c r="E193" s="3"/>
      <c r="F193" s="3"/>
      <c r="G193" s="3"/>
      <c r="H193" s="3"/>
    </row>
    <row r="194" spans="1:8" ht="11.25">
      <c r="A194" s="3"/>
      <c r="B194" s="3"/>
      <c r="C194" s="3"/>
      <c r="D194" s="3"/>
      <c r="E194" s="3"/>
      <c r="F194" s="3"/>
      <c r="G194" s="3"/>
      <c r="H194" s="3"/>
    </row>
    <row r="195" spans="1:8" ht="11.25">
      <c r="A195" s="3"/>
      <c r="B195" s="3"/>
      <c r="C195" s="3"/>
      <c r="D195" s="3"/>
      <c r="E195" s="3"/>
      <c r="F195" s="3"/>
      <c r="G195" s="3"/>
      <c r="H195" s="3"/>
    </row>
    <row r="196" spans="1:8" ht="11.25">
      <c r="A196" s="3"/>
      <c r="B196" s="3"/>
      <c r="C196" s="3"/>
      <c r="D196" s="3"/>
      <c r="E196" s="3"/>
      <c r="F196" s="3"/>
      <c r="G196" s="3"/>
      <c r="H196" s="3"/>
    </row>
    <row r="197" spans="1:8" ht="11.25">
      <c r="A197" s="3"/>
      <c r="B197" s="3"/>
      <c r="C197" s="3"/>
      <c r="D197" s="3"/>
      <c r="E197" s="3"/>
      <c r="F197" s="3"/>
      <c r="G197" s="3"/>
      <c r="H197" s="3"/>
    </row>
    <row r="198" spans="1:8" ht="11.25">
      <c r="A198" s="3"/>
      <c r="B198" s="3"/>
      <c r="C198" s="3"/>
      <c r="D198" s="3"/>
      <c r="E198" s="3"/>
      <c r="F198" s="3"/>
      <c r="G198" s="3"/>
      <c r="H198" s="3"/>
    </row>
    <row r="199" spans="1:8" ht="11.25">
      <c r="A199" s="3"/>
      <c r="B199" s="3"/>
      <c r="C199" s="3"/>
      <c r="D199" s="3"/>
      <c r="E199" s="3"/>
      <c r="F199" s="3"/>
      <c r="G199" s="3"/>
      <c r="H199" s="3"/>
    </row>
    <row r="200" spans="1:8" ht="11.25">
      <c r="A200" s="3"/>
      <c r="B200" s="3"/>
      <c r="C200" s="3"/>
      <c r="D200" s="3"/>
      <c r="E200" s="3"/>
      <c r="F200" s="3"/>
      <c r="G200" s="3"/>
      <c r="H200" s="3"/>
    </row>
    <row r="201" spans="1:8" ht="11.25">
      <c r="A201" s="3"/>
      <c r="B201" s="3"/>
      <c r="C201" s="3"/>
      <c r="D201" s="3"/>
      <c r="E201" s="3"/>
      <c r="F201" s="3"/>
      <c r="G201" s="3"/>
      <c r="H201" s="3"/>
    </row>
    <row r="202" spans="1:8" ht="11.25">
      <c r="A202" s="3"/>
      <c r="B202" s="3"/>
      <c r="C202" s="3"/>
      <c r="D202" s="3"/>
      <c r="E202" s="3"/>
      <c r="F202" s="3"/>
      <c r="G202" s="3"/>
      <c r="H202" s="3"/>
    </row>
    <row r="203" spans="1:8" ht="11.25">
      <c r="A203" s="3"/>
      <c r="B203" s="3"/>
      <c r="C203" s="3"/>
      <c r="D203" s="3"/>
      <c r="E203" s="3"/>
      <c r="F203" s="3"/>
      <c r="G203" s="3"/>
      <c r="H203" s="3"/>
    </row>
    <row r="204" spans="1:8" ht="11.25">
      <c r="A204" s="3"/>
      <c r="B204" s="3"/>
      <c r="C204" s="3"/>
      <c r="D204" s="3"/>
      <c r="E204" s="3"/>
      <c r="F204" s="3"/>
      <c r="G204" s="3"/>
      <c r="H204" s="3"/>
    </row>
    <row r="205" spans="1:8" ht="11.25">
      <c r="A205" s="3"/>
      <c r="B205" s="3"/>
      <c r="C205" s="3"/>
      <c r="D205" s="3"/>
      <c r="E205" s="3"/>
      <c r="F205" s="3"/>
      <c r="G205" s="3"/>
      <c r="H205" s="3"/>
    </row>
    <row r="206" spans="1:8" ht="11.25">
      <c r="A206" s="3"/>
      <c r="B206" s="3"/>
      <c r="C206" s="3"/>
      <c r="D206" s="3"/>
      <c r="E206" s="3"/>
      <c r="F206" s="3"/>
      <c r="G206" s="3"/>
      <c r="H206" s="3"/>
    </row>
    <row r="207" spans="1:8" ht="11.25">
      <c r="A207" s="3"/>
      <c r="B207" s="3"/>
      <c r="C207" s="3"/>
      <c r="D207" s="3"/>
      <c r="E207" s="3"/>
      <c r="F207" s="3"/>
      <c r="G207" s="3"/>
      <c r="H207" s="3"/>
    </row>
    <row r="208" spans="1:8" ht="11.25">
      <c r="A208" s="3"/>
      <c r="B208" s="3"/>
      <c r="C208" s="3"/>
      <c r="D208" s="3"/>
      <c r="E208" s="3"/>
      <c r="F208" s="3"/>
      <c r="G208" s="3"/>
      <c r="H208" s="3"/>
    </row>
    <row r="209" spans="1:8" ht="11.25">
      <c r="A209" s="3"/>
      <c r="B209" s="3"/>
      <c r="C209" s="3"/>
      <c r="D209" s="3"/>
      <c r="E209" s="3"/>
      <c r="F209" s="3"/>
      <c r="G209" s="3"/>
      <c r="H209" s="3"/>
    </row>
    <row r="210" spans="1:8" ht="11.25">
      <c r="A210" s="3"/>
      <c r="B210" s="3"/>
      <c r="C210" s="3"/>
      <c r="D210" s="3"/>
      <c r="E210" s="3"/>
      <c r="F210" s="3"/>
      <c r="G210" s="3"/>
      <c r="H210" s="3"/>
    </row>
    <row r="211" spans="1:8" ht="11.25">
      <c r="A211" s="3"/>
      <c r="B211" s="3"/>
      <c r="C211" s="3"/>
      <c r="D211" s="3"/>
      <c r="E211" s="3"/>
      <c r="F211" s="3"/>
      <c r="G211" s="3"/>
      <c r="H211" s="3"/>
    </row>
    <row r="212" spans="1:8" ht="11.25">
      <c r="A212" s="3"/>
      <c r="B212" s="3"/>
      <c r="C212" s="3"/>
      <c r="D212" s="3"/>
      <c r="E212" s="3"/>
      <c r="F212" s="3"/>
      <c r="G212" s="3"/>
      <c r="H212" s="3"/>
    </row>
    <row r="213" spans="1:8" ht="11.25">
      <c r="A213" s="3"/>
      <c r="B213" s="3"/>
      <c r="C213" s="3"/>
      <c r="D213" s="3"/>
      <c r="E213" s="3"/>
      <c r="F213" s="3"/>
      <c r="G213" s="3"/>
      <c r="H213" s="3"/>
    </row>
    <row r="214" spans="1:8" ht="11.25">
      <c r="A214" s="3"/>
      <c r="B214" s="3"/>
      <c r="C214" s="3"/>
      <c r="D214" s="3"/>
      <c r="E214" s="3"/>
      <c r="F214" s="3"/>
      <c r="G214" s="3"/>
      <c r="H214" s="3"/>
    </row>
    <row r="215" spans="1:8" ht="11.25">
      <c r="A215" s="3"/>
      <c r="B215" s="3"/>
      <c r="C215" s="3"/>
      <c r="D215" s="3"/>
      <c r="E215" s="3"/>
      <c r="F215" s="3"/>
      <c r="G215" s="3"/>
      <c r="H215" s="3"/>
    </row>
    <row r="216" spans="1:8" ht="11.25">
      <c r="A216" s="3"/>
      <c r="B216" s="3"/>
      <c r="C216" s="3"/>
      <c r="D216" s="3"/>
      <c r="E216" s="3"/>
      <c r="F216" s="3"/>
      <c r="G216" s="3"/>
      <c r="H216" s="3"/>
    </row>
    <row r="217" spans="1:8" ht="11.25">
      <c r="A217" s="3"/>
      <c r="B217" s="3"/>
      <c r="C217" s="3"/>
      <c r="D217" s="3"/>
      <c r="E217" s="3"/>
      <c r="F217" s="3"/>
      <c r="G217" s="3"/>
      <c r="H217" s="3"/>
    </row>
    <row r="218" spans="1:8" ht="11.25">
      <c r="A218" s="3"/>
      <c r="B218" s="3"/>
      <c r="C218" s="3"/>
      <c r="D218" s="3"/>
      <c r="E218" s="3"/>
      <c r="F218" s="3"/>
      <c r="G218" s="3"/>
      <c r="H218" s="3"/>
    </row>
    <row r="219" spans="1:8" ht="11.25">
      <c r="A219" s="3"/>
      <c r="B219" s="3"/>
      <c r="C219" s="3"/>
      <c r="D219" s="3"/>
      <c r="E219" s="3"/>
      <c r="F219" s="3"/>
      <c r="G219" s="3"/>
      <c r="H219" s="3"/>
    </row>
    <row r="220" spans="1:8" ht="11.25">
      <c r="A220" s="3"/>
      <c r="B220" s="3"/>
      <c r="C220" s="3"/>
      <c r="D220" s="3"/>
      <c r="E220" s="3"/>
      <c r="F220" s="3"/>
      <c r="G220" s="3"/>
      <c r="H220" s="3"/>
    </row>
    <row r="221" spans="1:8" ht="11.25">
      <c r="A221" s="3"/>
      <c r="B221" s="3"/>
      <c r="C221" s="3"/>
      <c r="D221" s="3"/>
      <c r="E221" s="3"/>
      <c r="F221" s="3"/>
      <c r="G221" s="3"/>
      <c r="H221" s="3"/>
    </row>
    <row r="222" spans="1:8" ht="11.25">
      <c r="A222" s="3"/>
      <c r="B222" s="3"/>
      <c r="C222" s="3"/>
      <c r="D222" s="3"/>
      <c r="E222" s="3"/>
      <c r="F222" s="3"/>
      <c r="G222" s="3"/>
      <c r="H222" s="3"/>
    </row>
    <row r="223" spans="1:8" ht="11.25">
      <c r="A223" s="3"/>
      <c r="B223" s="3"/>
      <c r="C223" s="3"/>
      <c r="D223" s="3"/>
      <c r="E223" s="3"/>
      <c r="F223" s="3"/>
      <c r="G223" s="3"/>
      <c r="H223" s="3"/>
    </row>
    <row r="224" spans="1:8" ht="11.25">
      <c r="A224" s="3"/>
      <c r="B224" s="3"/>
      <c r="C224" s="3"/>
      <c r="D224" s="3"/>
      <c r="E224" s="3"/>
      <c r="F224" s="3"/>
      <c r="G224" s="3"/>
      <c r="H224" s="3"/>
    </row>
    <row r="225" spans="1:8" ht="11.25">
      <c r="A225" s="3"/>
      <c r="B225" s="3"/>
      <c r="C225" s="3"/>
      <c r="D225" s="3"/>
      <c r="E225" s="3"/>
      <c r="F225" s="3"/>
      <c r="G225" s="3"/>
      <c r="H225" s="3"/>
    </row>
    <row r="226" spans="1:8" ht="11.25">
      <c r="A226" s="3"/>
      <c r="B226" s="3"/>
      <c r="C226" s="3"/>
      <c r="D226" s="3"/>
      <c r="E226" s="3"/>
      <c r="F226" s="3"/>
      <c r="G226" s="3"/>
      <c r="H226" s="3"/>
    </row>
    <row r="227" spans="1:8" ht="11.25">
      <c r="A227" s="3"/>
      <c r="B227" s="3"/>
      <c r="C227" s="3"/>
      <c r="D227" s="3"/>
      <c r="E227" s="3"/>
      <c r="F227" s="3"/>
      <c r="G227" s="3"/>
      <c r="H227" s="3"/>
    </row>
    <row r="228" spans="1:8" ht="11.25">
      <c r="A228" s="3"/>
      <c r="B228" s="3"/>
      <c r="C228" s="3"/>
      <c r="D228" s="3"/>
      <c r="E228" s="3"/>
      <c r="F228" s="3"/>
      <c r="G228" s="3"/>
      <c r="H228" s="3"/>
    </row>
    <row r="229" spans="1:8" ht="11.25">
      <c r="A229" s="3"/>
      <c r="B229" s="3"/>
      <c r="C229" s="3"/>
      <c r="D229" s="3"/>
      <c r="E229" s="3"/>
      <c r="F229" s="3"/>
      <c r="G229" s="3"/>
      <c r="H229" s="3"/>
    </row>
    <row r="230" spans="1:8" ht="11.25">
      <c r="A230" s="3"/>
      <c r="B230" s="3"/>
      <c r="C230" s="3"/>
      <c r="D230" s="3"/>
      <c r="E230" s="3"/>
      <c r="F230" s="3"/>
      <c r="G230" s="3"/>
      <c r="H230" s="3"/>
    </row>
    <row r="231" spans="1:8" ht="11.25">
      <c r="A231" s="3"/>
      <c r="B231" s="3"/>
      <c r="C231" s="3"/>
      <c r="D231" s="3"/>
      <c r="E231" s="3"/>
      <c r="F231" s="3"/>
      <c r="G231" s="3"/>
      <c r="H231" s="3"/>
    </row>
    <row r="232" spans="1:8" ht="11.25">
      <c r="A232" s="3"/>
      <c r="B232" s="3"/>
      <c r="C232" s="3"/>
      <c r="D232" s="3"/>
      <c r="E232" s="3"/>
      <c r="F232" s="3"/>
      <c r="G232" s="3"/>
      <c r="H232" s="3"/>
    </row>
    <row r="233" spans="1:8" ht="11.25">
      <c r="A233" s="3"/>
      <c r="B233" s="3"/>
      <c r="C233" s="3"/>
      <c r="D233" s="3"/>
      <c r="E233" s="3"/>
      <c r="F233" s="3"/>
      <c r="G233" s="3"/>
      <c r="H233" s="3"/>
    </row>
    <row r="234" spans="1:8" ht="11.25">
      <c r="A234" s="3"/>
      <c r="B234" s="3"/>
      <c r="C234" s="3"/>
      <c r="D234" s="3"/>
      <c r="E234" s="3"/>
      <c r="F234" s="3"/>
      <c r="G234" s="3"/>
      <c r="H234" s="3"/>
    </row>
    <row r="235" spans="1:8" ht="11.25">
      <c r="A235" s="3"/>
      <c r="B235" s="3"/>
      <c r="C235" s="3"/>
      <c r="D235" s="3"/>
      <c r="E235" s="3"/>
      <c r="F235" s="3"/>
      <c r="G235" s="3"/>
      <c r="H235" s="3"/>
    </row>
    <row r="236" spans="1:8" ht="11.25">
      <c r="A236" s="3"/>
      <c r="B236" s="3"/>
      <c r="C236" s="3"/>
      <c r="D236" s="3"/>
      <c r="E236" s="3"/>
      <c r="F236" s="3"/>
      <c r="G236" s="3"/>
      <c r="H236" s="3"/>
    </row>
    <row r="237" spans="1:8" ht="11.25">
      <c r="A237" s="3"/>
      <c r="B237" s="3"/>
      <c r="C237" s="3"/>
      <c r="D237" s="3"/>
      <c r="E237" s="3"/>
      <c r="F237" s="3"/>
      <c r="G237" s="3"/>
      <c r="H237" s="3"/>
    </row>
    <row r="238" spans="1:8" ht="11.25">
      <c r="A238" s="3"/>
      <c r="B238" s="3"/>
      <c r="C238" s="3"/>
      <c r="D238" s="3"/>
      <c r="E238" s="3"/>
      <c r="F238" s="3"/>
      <c r="G238" s="3"/>
      <c r="H238" s="3"/>
    </row>
    <row r="239" spans="1:8" ht="11.25">
      <c r="A239" s="3"/>
      <c r="B239" s="3"/>
      <c r="C239" s="3"/>
      <c r="D239" s="3"/>
      <c r="E239" s="3"/>
      <c r="F239" s="3"/>
      <c r="G239" s="3"/>
      <c r="H239" s="3"/>
    </row>
    <row r="240" spans="1:8" ht="11.25">
      <c r="A240" s="3"/>
      <c r="B240" s="3"/>
      <c r="C240" s="3"/>
      <c r="D240" s="3"/>
      <c r="E240" s="3"/>
      <c r="F240" s="3"/>
      <c r="G240" s="3"/>
      <c r="H240" s="3"/>
    </row>
    <row r="241" spans="1:8" ht="11.25">
      <c r="A241" s="3"/>
      <c r="B241" s="3"/>
      <c r="C241" s="3"/>
      <c r="D241" s="3"/>
      <c r="E241" s="3"/>
      <c r="F241" s="3"/>
      <c r="G241" s="3"/>
      <c r="H241" s="3"/>
    </row>
    <row r="242" spans="1:8" ht="11.25">
      <c r="A242" s="3"/>
      <c r="B242" s="3"/>
      <c r="C242" s="3"/>
      <c r="D242" s="3"/>
      <c r="E242" s="3"/>
      <c r="F242" s="3"/>
      <c r="G242" s="3"/>
      <c r="H242" s="3"/>
    </row>
    <row r="243" spans="1:8" ht="11.25">
      <c r="A243" s="3"/>
      <c r="B243" s="3"/>
      <c r="C243" s="3"/>
      <c r="D243" s="3"/>
      <c r="E243" s="3"/>
      <c r="F243" s="3"/>
      <c r="G243" s="3"/>
      <c r="H243" s="3"/>
    </row>
    <row r="244" spans="1:8" ht="11.25">
      <c r="A244" s="3"/>
      <c r="B244" s="3"/>
      <c r="C244" s="3"/>
      <c r="D244" s="3"/>
      <c r="E244" s="3"/>
      <c r="F244" s="3"/>
      <c r="G244" s="3"/>
      <c r="H244" s="3"/>
    </row>
    <row r="245" spans="1:8" ht="11.25">
      <c r="A245" s="3"/>
      <c r="B245" s="3"/>
      <c r="C245" s="3"/>
      <c r="D245" s="3"/>
      <c r="E245" s="3"/>
      <c r="F245" s="3"/>
      <c r="G245" s="3"/>
      <c r="H245" s="3"/>
    </row>
    <row r="246" spans="1:8" ht="11.25">
      <c r="A246" s="3"/>
      <c r="B246" s="3"/>
      <c r="C246" s="3"/>
      <c r="D246" s="3"/>
      <c r="E246" s="3"/>
      <c r="F246" s="3"/>
      <c r="G246" s="3"/>
      <c r="H246" s="3"/>
    </row>
    <row r="247" spans="1:8" ht="11.25">
      <c r="A247" s="3"/>
      <c r="B247" s="3"/>
      <c r="C247" s="3"/>
      <c r="D247" s="3"/>
      <c r="E247" s="3"/>
      <c r="F247" s="3"/>
      <c r="G247" s="3"/>
      <c r="H247" s="3"/>
    </row>
    <row r="248" spans="1:8" ht="11.25">
      <c r="A248" s="3"/>
      <c r="B248" s="3"/>
      <c r="C248" s="3"/>
      <c r="D248" s="3"/>
      <c r="E248" s="3"/>
      <c r="F248" s="3"/>
      <c r="G248" s="3"/>
      <c r="H248" s="3"/>
    </row>
    <row r="249" spans="1:8" ht="11.25">
      <c r="A249" s="3"/>
      <c r="B249" s="3"/>
      <c r="C249" s="3"/>
      <c r="D249" s="3"/>
      <c r="E249" s="3"/>
      <c r="F249" s="3"/>
      <c r="G249" s="3"/>
      <c r="H249" s="3"/>
    </row>
    <row r="250" spans="1:8" ht="11.25">
      <c r="A250" s="3"/>
      <c r="B250" s="3"/>
      <c r="C250" s="3"/>
      <c r="D250" s="3"/>
      <c r="E250" s="3"/>
      <c r="F250" s="3"/>
      <c r="G250" s="3"/>
      <c r="H250" s="3"/>
    </row>
    <row r="251" spans="1:8" ht="11.25">
      <c r="A251" s="3"/>
      <c r="B251" s="3"/>
      <c r="C251" s="3"/>
      <c r="D251" s="3"/>
      <c r="E251" s="3"/>
      <c r="F251" s="3"/>
      <c r="G251" s="3"/>
      <c r="H251" s="3"/>
    </row>
    <row r="252" spans="1:8" ht="11.25">
      <c r="A252" s="3"/>
      <c r="B252" s="3"/>
      <c r="C252" s="3"/>
      <c r="D252" s="3"/>
      <c r="E252" s="3"/>
      <c r="F252" s="3"/>
      <c r="G252" s="3"/>
      <c r="H252" s="3"/>
    </row>
    <row r="253" spans="1:8" ht="11.25">
      <c r="A253" s="3"/>
      <c r="B253" s="3"/>
      <c r="C253" s="3"/>
      <c r="D253" s="3"/>
      <c r="E253" s="3"/>
      <c r="F253" s="3"/>
      <c r="G253" s="3"/>
      <c r="H253" s="3"/>
    </row>
    <row r="254" spans="1:8" ht="11.25">
      <c r="A254" s="3"/>
      <c r="B254" s="3"/>
      <c r="C254" s="3"/>
      <c r="D254" s="3"/>
      <c r="E254" s="3"/>
      <c r="F254" s="3"/>
      <c r="G254" s="3"/>
      <c r="H254" s="3"/>
    </row>
    <row r="255" spans="1:8" ht="11.25">
      <c r="A255" s="3"/>
      <c r="B255" s="3"/>
      <c r="C255" s="3"/>
      <c r="D255" s="3"/>
      <c r="E255" s="3"/>
      <c r="F255" s="3"/>
      <c r="G255" s="3"/>
      <c r="H255" s="3"/>
    </row>
    <row r="256" spans="1:8" ht="11.25">
      <c r="A256" s="3"/>
      <c r="B256" s="3"/>
      <c r="C256" s="3"/>
      <c r="D256" s="3"/>
      <c r="E256" s="3"/>
      <c r="F256" s="3"/>
      <c r="G256" s="3"/>
      <c r="H256" s="3"/>
    </row>
    <row r="257" spans="1:8" ht="11.25">
      <c r="A257" s="3"/>
      <c r="B257" s="3"/>
      <c r="C257" s="3"/>
      <c r="D257" s="3"/>
      <c r="E257" s="3"/>
      <c r="F257" s="3"/>
      <c r="G257" s="3"/>
      <c r="H257" s="3"/>
    </row>
    <row r="258" spans="1:8" ht="11.25">
      <c r="A258" s="3"/>
      <c r="B258" s="3"/>
      <c r="C258" s="3"/>
      <c r="D258" s="3"/>
      <c r="E258" s="3"/>
      <c r="F258" s="3"/>
      <c r="G258" s="3"/>
      <c r="H258" s="3"/>
    </row>
    <row r="259" spans="1:8" ht="11.25">
      <c r="A259" s="3"/>
      <c r="B259" s="3"/>
      <c r="C259" s="3"/>
      <c r="D259" s="3"/>
      <c r="E259" s="3"/>
      <c r="F259" s="3"/>
      <c r="G259" s="3"/>
      <c r="H259" s="3"/>
    </row>
    <row r="260" spans="1:8" ht="11.25">
      <c r="A260" s="3"/>
      <c r="B260" s="3"/>
      <c r="C260" s="3"/>
      <c r="D260" s="3"/>
      <c r="E260" s="3"/>
      <c r="F260" s="3"/>
      <c r="G260" s="3"/>
      <c r="H260" s="3"/>
    </row>
    <row r="261" spans="1:8" ht="11.25">
      <c r="A261" s="3"/>
      <c r="B261" s="3"/>
      <c r="C261" s="3"/>
      <c r="D261" s="3"/>
      <c r="E261" s="3"/>
      <c r="F261" s="3"/>
      <c r="G261" s="3"/>
      <c r="H261" s="3"/>
    </row>
    <row r="262" spans="1:8" ht="11.25">
      <c r="A262" s="3"/>
      <c r="B262" s="3"/>
      <c r="C262" s="3"/>
      <c r="D262" s="3"/>
      <c r="E262" s="3"/>
      <c r="F262" s="3"/>
      <c r="G262" s="3"/>
      <c r="H262" s="3"/>
    </row>
    <row r="263" spans="1:8" ht="11.25">
      <c r="A263" s="3"/>
      <c r="B263" s="3"/>
      <c r="C263" s="3"/>
      <c r="D263" s="3"/>
      <c r="E263" s="3"/>
      <c r="F263" s="3"/>
      <c r="G263" s="3"/>
      <c r="H263" s="3"/>
    </row>
    <row r="264" spans="1:8" ht="11.25">
      <c r="A264" s="3"/>
      <c r="B264" s="3"/>
      <c r="C264" s="3"/>
      <c r="D264" s="3"/>
      <c r="E264" s="3"/>
      <c r="F264" s="3"/>
      <c r="G264" s="3"/>
      <c r="H264" s="3"/>
    </row>
    <row r="265" spans="1:8" ht="11.25">
      <c r="A265" s="3"/>
      <c r="B265" s="3"/>
      <c r="C265" s="3"/>
      <c r="D265" s="3"/>
      <c r="E265" s="3"/>
      <c r="F265" s="3"/>
      <c r="G265" s="3"/>
      <c r="H265" s="3"/>
    </row>
    <row r="266" spans="1:8" ht="11.25">
      <c r="A266" s="3"/>
      <c r="B266" s="3"/>
      <c r="C266" s="3"/>
      <c r="D266" s="3"/>
      <c r="E266" s="3"/>
      <c r="F266" s="3"/>
      <c r="G266" s="3"/>
      <c r="H266" s="3"/>
    </row>
    <row r="267" spans="1:8" ht="11.25">
      <c r="A267" s="3"/>
      <c r="B267" s="3"/>
      <c r="C267" s="3"/>
      <c r="D267" s="3"/>
      <c r="E267" s="3"/>
      <c r="F267" s="3"/>
      <c r="G267" s="3"/>
      <c r="H267" s="3"/>
    </row>
    <row r="268" spans="1:8" ht="11.25">
      <c r="A268" s="3"/>
      <c r="B268" s="3"/>
      <c r="C268" s="3"/>
      <c r="D268" s="3"/>
      <c r="E268" s="3"/>
      <c r="F268" s="3"/>
      <c r="G268" s="3"/>
      <c r="H268" s="3"/>
    </row>
    <row r="269" spans="1:8" ht="11.25">
      <c r="A269" s="3"/>
      <c r="B269" s="3"/>
      <c r="C269" s="3"/>
      <c r="D269" s="3"/>
      <c r="E269" s="3"/>
      <c r="F269" s="3"/>
      <c r="G269" s="3"/>
      <c r="H269" s="3"/>
    </row>
    <row r="270" spans="1:8" ht="11.25">
      <c r="A270" s="3"/>
      <c r="B270" s="3"/>
      <c r="C270" s="3"/>
      <c r="D270" s="3"/>
      <c r="E270" s="3"/>
      <c r="F270" s="3"/>
      <c r="G270" s="3"/>
      <c r="H270" s="3"/>
    </row>
    <row r="271" spans="1:8" ht="11.25">
      <c r="A271" s="3"/>
      <c r="B271" s="3"/>
      <c r="C271" s="3"/>
      <c r="D271" s="3"/>
      <c r="E271" s="3"/>
      <c r="F271" s="3"/>
      <c r="G271" s="3"/>
      <c r="H271" s="3"/>
    </row>
    <row r="272" spans="1:8" ht="11.25">
      <c r="A272" s="3"/>
      <c r="B272" s="3"/>
      <c r="C272" s="3"/>
      <c r="D272" s="3"/>
      <c r="E272" s="3"/>
      <c r="F272" s="3"/>
      <c r="G272" s="3"/>
      <c r="H272" s="3"/>
    </row>
    <row r="273" spans="1:8" ht="11.25">
      <c r="A273" s="3"/>
      <c r="B273" s="3"/>
      <c r="C273" s="3"/>
      <c r="D273" s="3"/>
      <c r="E273" s="3"/>
      <c r="F273" s="3"/>
      <c r="G273" s="3"/>
      <c r="H273" s="3"/>
    </row>
    <row r="274" spans="1:8" ht="11.25">
      <c r="A274" s="3"/>
      <c r="B274" s="3"/>
      <c r="C274" s="3"/>
      <c r="D274" s="3"/>
      <c r="E274" s="3"/>
      <c r="F274" s="3"/>
      <c r="G274" s="3"/>
      <c r="H274" s="3"/>
    </row>
    <row r="275" spans="1:8" ht="11.25">
      <c r="A275" s="3"/>
      <c r="B275" s="3"/>
      <c r="C275" s="3"/>
      <c r="D275" s="3"/>
      <c r="E275" s="3"/>
      <c r="F275" s="3"/>
      <c r="G275" s="3"/>
      <c r="H275" s="3"/>
    </row>
    <row r="276" spans="1:8" ht="11.25">
      <c r="A276" s="3"/>
      <c r="B276" s="3"/>
      <c r="C276" s="3"/>
      <c r="D276" s="3"/>
      <c r="E276" s="3"/>
      <c r="F276" s="3"/>
      <c r="G276" s="3"/>
      <c r="H276" s="3"/>
    </row>
    <row r="277" spans="1:8" ht="11.25">
      <c r="A277" s="3"/>
      <c r="B277" s="3"/>
      <c r="C277" s="3"/>
      <c r="D277" s="3"/>
      <c r="E277" s="3"/>
      <c r="F277" s="3"/>
      <c r="G277" s="3"/>
      <c r="H277" s="3"/>
    </row>
    <row r="278" spans="1:8" ht="11.25">
      <c r="A278" s="3"/>
      <c r="B278" s="3"/>
      <c r="C278" s="3"/>
      <c r="D278" s="3"/>
      <c r="E278" s="3"/>
      <c r="F278" s="3"/>
      <c r="G278" s="3"/>
      <c r="H278" s="3"/>
    </row>
    <row r="279" spans="1:8" ht="11.25">
      <c r="A279" s="3"/>
      <c r="B279" s="3"/>
      <c r="C279" s="3"/>
      <c r="D279" s="3"/>
      <c r="E279" s="3"/>
      <c r="F279" s="3"/>
      <c r="G279" s="3"/>
      <c r="H279" s="3"/>
    </row>
    <row r="280" spans="1:8" ht="11.25">
      <c r="A280" s="3"/>
      <c r="B280" s="3"/>
      <c r="C280" s="3"/>
      <c r="D280" s="3"/>
      <c r="E280" s="3"/>
      <c r="F280" s="3"/>
      <c r="G280" s="3"/>
      <c r="H280" s="3"/>
    </row>
    <row r="281" spans="1:8" ht="11.25">
      <c r="A281" s="3"/>
      <c r="B281" s="3"/>
      <c r="C281" s="3"/>
      <c r="D281" s="3"/>
      <c r="E281" s="3"/>
      <c r="F281" s="3"/>
      <c r="G281" s="3"/>
      <c r="H281" s="3"/>
    </row>
    <row r="282" spans="1:8" ht="11.25">
      <c r="A282" s="3"/>
      <c r="B282" s="3"/>
      <c r="C282" s="3"/>
      <c r="D282" s="3"/>
      <c r="E282" s="3"/>
      <c r="F282" s="3"/>
      <c r="G282" s="3"/>
      <c r="H282" s="3"/>
    </row>
    <row r="283" spans="1:8" ht="11.25">
      <c r="A283" s="3"/>
      <c r="B283" s="3"/>
      <c r="C283" s="3"/>
      <c r="D283" s="3"/>
      <c r="E283" s="3"/>
      <c r="F283" s="3"/>
      <c r="G283" s="3"/>
      <c r="H283" s="3"/>
    </row>
    <row r="284" spans="1:8" ht="11.25">
      <c r="A284" s="3"/>
      <c r="B284" s="3"/>
      <c r="C284" s="3"/>
      <c r="D284" s="3"/>
      <c r="E284" s="3"/>
      <c r="F284" s="3"/>
      <c r="G284" s="3"/>
      <c r="H284" s="3"/>
    </row>
    <row r="285" spans="1:8" ht="11.25">
      <c r="A285" s="3"/>
      <c r="B285" s="3"/>
      <c r="C285" s="3"/>
      <c r="D285" s="3"/>
      <c r="E285" s="3"/>
      <c r="F285" s="3"/>
      <c r="G285" s="3"/>
      <c r="H285" s="3"/>
    </row>
    <row r="286" spans="1:8" ht="11.25">
      <c r="A286" s="3"/>
      <c r="B286" s="3"/>
      <c r="C286" s="3"/>
      <c r="D286" s="3"/>
      <c r="E286" s="3"/>
      <c r="F286" s="3"/>
      <c r="G286" s="3"/>
      <c r="H286" s="3"/>
    </row>
    <row r="287" spans="1:8" ht="11.25">
      <c r="A287" s="3"/>
      <c r="B287" s="3"/>
      <c r="C287" s="3"/>
      <c r="D287" s="3"/>
      <c r="E287" s="3"/>
      <c r="F287" s="3"/>
      <c r="G287" s="3"/>
      <c r="H287" s="3"/>
    </row>
    <row r="288" spans="1:8" ht="11.25">
      <c r="A288" s="3"/>
      <c r="B288" s="3"/>
      <c r="C288" s="3"/>
      <c r="D288" s="3"/>
      <c r="E288" s="3"/>
      <c r="F288" s="3"/>
      <c r="G288" s="3"/>
      <c r="H288" s="3"/>
    </row>
    <row r="289" spans="1:8" ht="11.25">
      <c r="A289" s="3"/>
      <c r="B289" s="3"/>
      <c r="C289" s="3"/>
      <c r="D289" s="3"/>
      <c r="E289" s="3"/>
      <c r="F289" s="3"/>
      <c r="G289" s="3"/>
      <c r="H289" s="3"/>
    </row>
    <row r="290" spans="1:8" ht="11.25">
      <c r="A290" s="3"/>
      <c r="B290" s="3"/>
      <c r="C290" s="3"/>
      <c r="D290" s="3"/>
      <c r="E290" s="3"/>
      <c r="F290" s="3"/>
      <c r="G290" s="3"/>
      <c r="H290" s="3"/>
    </row>
    <row r="291" spans="1:8" ht="11.25">
      <c r="A291" s="3"/>
      <c r="B291" s="3"/>
      <c r="C291" s="3"/>
      <c r="D291" s="3"/>
      <c r="E291" s="3"/>
      <c r="F291" s="3"/>
      <c r="G291" s="3"/>
      <c r="H291" s="3"/>
    </row>
    <row r="292" spans="1:8" ht="11.25">
      <c r="A292" s="3"/>
      <c r="B292" s="3"/>
      <c r="C292" s="3"/>
      <c r="D292" s="3"/>
      <c r="E292" s="3"/>
      <c r="F292" s="3"/>
      <c r="G292" s="3"/>
      <c r="H292" s="3"/>
    </row>
    <row r="293" spans="1:8" ht="11.25">
      <c r="A293" s="3"/>
      <c r="B293" s="3"/>
      <c r="C293" s="3"/>
      <c r="D293" s="3"/>
      <c r="E293" s="3"/>
      <c r="F293" s="3"/>
      <c r="G293" s="3"/>
      <c r="H293" s="3"/>
    </row>
    <row r="294" spans="1:8" ht="11.25">
      <c r="A294" s="3"/>
      <c r="B294" s="3"/>
      <c r="C294" s="3"/>
      <c r="D294" s="3"/>
      <c r="E294" s="3"/>
      <c r="F294" s="3"/>
      <c r="G294" s="3"/>
      <c r="H294" s="3"/>
    </row>
    <row r="295" spans="1:8" ht="11.25">
      <c r="A295" s="3"/>
      <c r="B295" s="3"/>
      <c r="C295" s="3"/>
      <c r="D295" s="3"/>
      <c r="E295" s="3"/>
      <c r="F295" s="3"/>
      <c r="G295" s="3"/>
      <c r="H295" s="3"/>
    </row>
    <row r="296" spans="1:8" ht="11.25">
      <c r="A296" s="3"/>
      <c r="B296" s="3"/>
      <c r="C296" s="3"/>
      <c r="D296" s="3"/>
      <c r="E296" s="3"/>
      <c r="F296" s="3"/>
      <c r="G296" s="3"/>
      <c r="H296" s="3"/>
    </row>
    <row r="297" spans="1:8" ht="11.25">
      <c r="A297" s="3"/>
      <c r="B297" s="3"/>
      <c r="C297" s="3"/>
      <c r="D297" s="3"/>
      <c r="E297" s="3"/>
      <c r="F297" s="3"/>
      <c r="G297" s="3"/>
      <c r="H297" s="3"/>
    </row>
    <row r="298" spans="1:8" ht="11.25">
      <c r="A298" s="3"/>
      <c r="B298" s="3"/>
      <c r="C298" s="3"/>
      <c r="D298" s="3"/>
      <c r="E298" s="3"/>
      <c r="F298" s="3"/>
      <c r="G298" s="3"/>
      <c r="H298" s="3"/>
    </row>
    <row r="299" spans="1:8" ht="11.25">
      <c r="A299" s="3"/>
      <c r="B299" s="3"/>
      <c r="C299" s="3"/>
      <c r="D299" s="3"/>
      <c r="E299" s="3"/>
      <c r="F299" s="3"/>
      <c r="G299" s="3"/>
      <c r="H299" s="3"/>
    </row>
    <row r="300" spans="1:8" ht="11.25">
      <c r="A300" s="3"/>
      <c r="B300" s="3"/>
      <c r="C300" s="3"/>
      <c r="D300" s="3"/>
      <c r="E300" s="3"/>
      <c r="F300" s="3"/>
      <c r="G300" s="3"/>
      <c r="H300" s="3"/>
    </row>
    <row r="301" spans="1:8" ht="11.25">
      <c r="A301" s="3"/>
      <c r="B301" s="3"/>
      <c r="C301" s="3"/>
      <c r="D301" s="3"/>
      <c r="E301" s="3"/>
      <c r="F301" s="3"/>
      <c r="G301" s="3"/>
      <c r="H301" s="3"/>
    </row>
    <row r="302" spans="1:8" ht="11.25">
      <c r="A302" s="3"/>
      <c r="B302" s="3"/>
      <c r="C302" s="3"/>
      <c r="D302" s="3"/>
      <c r="E302" s="3"/>
      <c r="F302" s="3"/>
      <c r="G302" s="3"/>
      <c r="H302" s="3"/>
    </row>
    <row r="303" spans="1:8" ht="11.25">
      <c r="A303" s="3"/>
      <c r="B303" s="3"/>
      <c r="C303" s="3"/>
      <c r="D303" s="3"/>
      <c r="E303" s="3"/>
      <c r="F303" s="3"/>
      <c r="G303" s="3"/>
      <c r="H303" s="3"/>
    </row>
    <row r="304" spans="1:8" ht="11.25">
      <c r="A304" s="3"/>
      <c r="B304" s="3"/>
      <c r="C304" s="3"/>
      <c r="D304" s="3"/>
      <c r="E304" s="3"/>
      <c r="F304" s="3"/>
      <c r="G304" s="3"/>
      <c r="H304" s="3"/>
    </row>
    <row r="305" spans="1:8" ht="11.25">
      <c r="A305" s="3"/>
      <c r="B305" s="3"/>
      <c r="C305" s="3"/>
      <c r="D305" s="3"/>
      <c r="E305" s="3"/>
      <c r="F305" s="3"/>
      <c r="G305" s="3"/>
      <c r="H305" s="3"/>
    </row>
    <row r="306" spans="1:8" ht="11.25">
      <c r="A306" s="3"/>
      <c r="B306" s="3"/>
      <c r="C306" s="3"/>
      <c r="D306" s="3"/>
      <c r="E306" s="3"/>
      <c r="F306" s="3"/>
      <c r="G306" s="3"/>
      <c r="H306" s="3"/>
    </row>
    <row r="307" spans="1:8" ht="11.25">
      <c r="A307" s="3"/>
      <c r="B307" s="3"/>
      <c r="C307" s="3"/>
      <c r="D307" s="3"/>
      <c r="E307" s="3"/>
      <c r="F307" s="3"/>
      <c r="G307" s="3"/>
      <c r="H307" s="3"/>
    </row>
    <row r="308" spans="1:8" ht="11.25">
      <c r="A308" s="3"/>
      <c r="B308" s="3"/>
      <c r="C308" s="3"/>
      <c r="D308" s="3"/>
      <c r="E308" s="3"/>
      <c r="F308" s="3"/>
      <c r="G308" s="3"/>
      <c r="H308" s="3"/>
    </row>
    <row r="309" spans="1:8" ht="11.25">
      <c r="A309" s="3"/>
      <c r="B309" s="3"/>
      <c r="C309" s="3"/>
      <c r="D309" s="3"/>
      <c r="E309" s="3"/>
      <c r="F309" s="3"/>
      <c r="G309" s="3"/>
      <c r="H309" s="3"/>
    </row>
    <row r="310" spans="1:8" ht="11.25">
      <c r="A310" s="3"/>
      <c r="B310" s="3"/>
      <c r="C310" s="3"/>
      <c r="D310" s="3"/>
      <c r="E310" s="3"/>
      <c r="F310" s="3"/>
      <c r="G310" s="3"/>
      <c r="H310" s="3"/>
    </row>
    <row r="311" spans="1:8" ht="11.25">
      <c r="A311" s="3"/>
      <c r="B311" s="3"/>
      <c r="C311" s="3"/>
      <c r="D311" s="3"/>
      <c r="E311" s="3"/>
      <c r="F311" s="3"/>
      <c r="G311" s="3"/>
      <c r="H311" s="3"/>
    </row>
    <row r="312" spans="1:8" ht="11.25">
      <c r="A312" s="3"/>
      <c r="B312" s="3"/>
      <c r="C312" s="3"/>
      <c r="D312" s="3"/>
      <c r="E312" s="3"/>
      <c r="F312" s="3"/>
      <c r="G312" s="3"/>
      <c r="H312" s="3"/>
    </row>
    <row r="313" spans="1:8" ht="11.25">
      <c r="A313" s="3"/>
      <c r="B313" s="3"/>
      <c r="C313" s="3"/>
      <c r="D313" s="3"/>
      <c r="E313" s="3"/>
      <c r="F313" s="3"/>
      <c r="G313" s="3"/>
      <c r="H313" s="3"/>
    </row>
    <row r="314" spans="1:8" ht="11.25">
      <c r="A314" s="3"/>
      <c r="B314" s="3"/>
      <c r="C314" s="3"/>
      <c r="D314" s="3"/>
      <c r="E314" s="3"/>
      <c r="F314" s="3"/>
      <c r="G314" s="3"/>
      <c r="H314" s="3"/>
    </row>
    <row r="315" spans="1:8" ht="11.25">
      <c r="A315" s="3"/>
      <c r="B315" s="3"/>
      <c r="C315" s="3"/>
      <c r="D315" s="3"/>
      <c r="E315" s="3"/>
      <c r="F315" s="3"/>
      <c r="G315" s="3"/>
      <c r="H315" s="3"/>
    </row>
    <row r="316" spans="1:8" ht="11.25">
      <c r="A316" s="3"/>
      <c r="B316" s="3"/>
      <c r="C316" s="3"/>
      <c r="D316" s="3"/>
      <c r="E316" s="3"/>
      <c r="F316" s="3"/>
      <c r="G316" s="3"/>
      <c r="H316" s="3"/>
    </row>
    <row r="317" spans="1:8" ht="11.25">
      <c r="A317" s="3"/>
      <c r="B317" s="3"/>
      <c r="C317" s="3"/>
      <c r="D317" s="3"/>
      <c r="E317" s="3"/>
      <c r="F317" s="3"/>
      <c r="G317" s="3"/>
      <c r="H317" s="3"/>
    </row>
    <row r="318" spans="1:8" ht="11.25">
      <c r="A318" s="3"/>
      <c r="B318" s="3"/>
      <c r="C318" s="3"/>
      <c r="D318" s="3"/>
      <c r="E318" s="3"/>
      <c r="F318" s="3"/>
      <c r="G318" s="3"/>
      <c r="H318" s="3"/>
    </row>
    <row r="319" spans="1:8" ht="11.25">
      <c r="A319" s="3"/>
      <c r="B319" s="3"/>
      <c r="C319" s="3"/>
      <c r="D319" s="3"/>
      <c r="E319" s="3"/>
      <c r="F319" s="3"/>
      <c r="G319" s="3"/>
      <c r="H319" s="3"/>
    </row>
    <row r="320" spans="1:8" ht="11.25">
      <c r="A320" s="3"/>
      <c r="B320" s="3"/>
      <c r="C320" s="3"/>
      <c r="D320" s="3"/>
      <c r="E320" s="3"/>
      <c r="F320" s="3"/>
      <c r="G320" s="3"/>
      <c r="H320" s="3"/>
    </row>
    <row r="321" spans="1:8" ht="11.25">
      <c r="A321" s="3"/>
      <c r="B321" s="3"/>
      <c r="C321" s="3"/>
      <c r="D321" s="3"/>
      <c r="E321" s="3"/>
      <c r="F321" s="3"/>
      <c r="G321" s="3"/>
      <c r="H321" s="3"/>
    </row>
    <row r="322" spans="1:8" ht="11.25">
      <c r="A322" s="3"/>
      <c r="B322" s="3"/>
      <c r="C322" s="3"/>
      <c r="D322" s="3"/>
      <c r="E322" s="3"/>
      <c r="F322" s="3"/>
      <c r="G322" s="3"/>
      <c r="H322" s="3"/>
    </row>
    <row r="323" spans="1:8" ht="11.25">
      <c r="A323" s="3"/>
      <c r="B323" s="3"/>
      <c r="C323" s="3"/>
      <c r="D323" s="3"/>
      <c r="E323" s="3"/>
      <c r="F323" s="3"/>
      <c r="G323" s="3"/>
      <c r="H323" s="3"/>
    </row>
    <row r="324" spans="1:8" ht="11.25">
      <c r="A324" s="3"/>
      <c r="B324" s="3"/>
      <c r="C324" s="3"/>
      <c r="D324" s="3"/>
      <c r="E324" s="3"/>
      <c r="F324" s="3"/>
      <c r="G324" s="3"/>
      <c r="H324" s="3"/>
    </row>
    <row r="325" spans="1:8" ht="11.25">
      <c r="A325" s="3"/>
      <c r="B325" s="3"/>
      <c r="C325" s="3"/>
      <c r="D325" s="3"/>
      <c r="E325" s="3"/>
      <c r="F325" s="3"/>
      <c r="G325" s="3"/>
      <c r="H325" s="3"/>
    </row>
    <row r="326" spans="1:8" ht="11.25">
      <c r="A326" s="3"/>
      <c r="B326" s="3"/>
      <c r="C326" s="3"/>
      <c r="D326" s="3"/>
      <c r="E326" s="3"/>
      <c r="F326" s="3"/>
      <c r="G326" s="3"/>
      <c r="H326" s="3"/>
    </row>
    <row r="327" spans="1:8" ht="11.25">
      <c r="A327" s="3"/>
      <c r="B327" s="3"/>
      <c r="C327" s="3"/>
      <c r="D327" s="3"/>
      <c r="E327" s="3"/>
      <c r="F327" s="3"/>
      <c r="G327" s="3"/>
      <c r="H327" s="3"/>
    </row>
    <row r="328" spans="1:8" ht="11.25">
      <c r="A328" s="3"/>
      <c r="B328" s="3"/>
      <c r="C328" s="3"/>
      <c r="D328" s="3"/>
      <c r="E328" s="3"/>
      <c r="F328" s="3"/>
      <c r="G328" s="3"/>
      <c r="H328" s="3"/>
    </row>
    <row r="329" spans="1:8" ht="11.25">
      <c r="A329" s="3"/>
      <c r="B329" s="3"/>
      <c r="C329" s="3"/>
      <c r="D329" s="3"/>
      <c r="E329" s="3"/>
      <c r="F329" s="3"/>
      <c r="G329" s="3"/>
      <c r="H329" s="3"/>
    </row>
    <row r="330" spans="1:8" ht="11.25">
      <c r="A330" s="3"/>
      <c r="B330" s="3"/>
      <c r="C330" s="3"/>
      <c r="D330" s="3"/>
      <c r="E330" s="3"/>
      <c r="F330" s="3"/>
      <c r="G330" s="3"/>
      <c r="H330" s="3"/>
    </row>
    <row r="331" spans="1:8" ht="11.25">
      <c r="A331" s="3"/>
      <c r="B331" s="3"/>
      <c r="C331" s="3"/>
      <c r="D331" s="3"/>
      <c r="E331" s="3"/>
      <c r="F331" s="3"/>
      <c r="G331" s="3"/>
      <c r="H331" s="3"/>
    </row>
    <row r="332" spans="1:8" ht="11.25">
      <c r="A332" s="3"/>
      <c r="B332" s="3"/>
      <c r="C332" s="3"/>
      <c r="D332" s="3"/>
      <c r="E332" s="3"/>
      <c r="F332" s="3"/>
      <c r="G332" s="3"/>
      <c r="H332" s="3"/>
    </row>
    <row r="333" spans="1:8" ht="11.25">
      <c r="A333" s="3"/>
      <c r="B333" s="3"/>
      <c r="C333" s="3"/>
      <c r="D333" s="3"/>
      <c r="E333" s="3"/>
      <c r="F333" s="3"/>
      <c r="G333" s="3"/>
      <c r="H333" s="3"/>
    </row>
    <row r="334" spans="1:8" ht="11.25">
      <c r="A334" s="3"/>
      <c r="B334" s="3"/>
      <c r="C334" s="3"/>
      <c r="D334" s="3"/>
      <c r="E334" s="3"/>
      <c r="F334" s="3"/>
      <c r="G334" s="3"/>
      <c r="H334" s="3"/>
    </row>
    <row r="335" spans="1:8" ht="11.25">
      <c r="A335" s="3"/>
      <c r="B335" s="3"/>
      <c r="C335" s="3"/>
      <c r="D335" s="3"/>
      <c r="E335" s="3"/>
      <c r="F335" s="3"/>
      <c r="G335" s="3"/>
      <c r="H335" s="3"/>
    </row>
    <row r="336" spans="1:8" ht="11.25">
      <c r="A336" s="3"/>
      <c r="B336" s="3"/>
      <c r="C336" s="3"/>
      <c r="D336" s="3"/>
      <c r="E336" s="3"/>
      <c r="F336" s="3"/>
      <c r="G336" s="3"/>
      <c r="H336" s="3"/>
    </row>
    <row r="337" spans="1:8" ht="11.25">
      <c r="A337" s="3"/>
      <c r="B337" s="3"/>
      <c r="C337" s="3"/>
      <c r="D337" s="3"/>
      <c r="E337" s="3"/>
      <c r="F337" s="3"/>
      <c r="G337" s="3"/>
      <c r="H337" s="3"/>
    </row>
    <row r="338" spans="1:8" ht="11.25">
      <c r="A338" s="3"/>
      <c r="B338" s="3"/>
      <c r="C338" s="3"/>
      <c r="D338" s="3"/>
      <c r="E338" s="3"/>
      <c r="F338" s="3"/>
      <c r="G338" s="3"/>
      <c r="H338" s="3"/>
    </row>
    <row r="339" spans="1:8" ht="11.25">
      <c r="A339" s="3"/>
      <c r="B339" s="3"/>
      <c r="C339" s="3"/>
      <c r="D339" s="3"/>
      <c r="E339" s="3"/>
      <c r="F339" s="3"/>
      <c r="G339" s="3"/>
      <c r="H339" s="3"/>
    </row>
    <row r="340" spans="1:8" ht="11.25">
      <c r="A340" s="3"/>
      <c r="B340" s="3"/>
      <c r="C340" s="3"/>
      <c r="D340" s="3"/>
      <c r="E340" s="3"/>
      <c r="F340" s="3"/>
      <c r="G340" s="3"/>
      <c r="H340" s="3"/>
    </row>
    <row r="341" spans="1:8" ht="11.25">
      <c r="A341" s="3"/>
      <c r="B341" s="3"/>
      <c r="C341" s="3"/>
      <c r="D341" s="3"/>
      <c r="E341" s="3"/>
      <c r="F341" s="3"/>
      <c r="G341" s="3"/>
      <c r="H341" s="3"/>
    </row>
    <row r="342" spans="1:8" ht="11.25">
      <c r="A342" s="3"/>
      <c r="B342" s="3"/>
      <c r="C342" s="3"/>
      <c r="D342" s="3"/>
      <c r="E342" s="3"/>
      <c r="F342" s="3"/>
      <c r="G342" s="3"/>
      <c r="H342" s="3"/>
    </row>
    <row r="343" spans="1:8" ht="11.25">
      <c r="A343" s="3"/>
      <c r="B343" s="3"/>
      <c r="C343" s="3"/>
      <c r="D343" s="3"/>
      <c r="E343" s="3"/>
      <c r="F343" s="3"/>
      <c r="G343" s="3"/>
      <c r="H343" s="3"/>
    </row>
    <row r="344" spans="1:8" ht="11.25">
      <c r="A344" s="3"/>
      <c r="B344" s="3"/>
      <c r="C344" s="3"/>
      <c r="D344" s="3"/>
      <c r="E344" s="3"/>
      <c r="F344" s="3"/>
      <c r="G344" s="3"/>
      <c r="H344" s="3"/>
    </row>
    <row r="345" spans="1:8" ht="11.25">
      <c r="A345" s="3"/>
      <c r="B345" s="3"/>
      <c r="C345" s="3"/>
      <c r="D345" s="3"/>
      <c r="E345" s="3"/>
      <c r="F345" s="3"/>
      <c r="G345" s="3"/>
      <c r="H345" s="3"/>
    </row>
    <row r="346" spans="1:8" ht="11.25">
      <c r="A346" s="3"/>
      <c r="B346" s="3"/>
      <c r="C346" s="3"/>
      <c r="D346" s="3"/>
      <c r="E346" s="3"/>
      <c r="F346" s="3"/>
      <c r="G346" s="3"/>
      <c r="H346" s="3"/>
    </row>
    <row r="347" spans="1:8" ht="11.25">
      <c r="A347" s="3"/>
      <c r="B347" s="3"/>
      <c r="C347" s="3"/>
      <c r="D347" s="3"/>
      <c r="E347" s="3"/>
      <c r="F347" s="3"/>
      <c r="G347" s="3"/>
      <c r="H347" s="3"/>
    </row>
    <row r="348" spans="1:8" ht="11.25">
      <c r="A348" s="3"/>
      <c r="B348" s="3"/>
      <c r="C348" s="3"/>
      <c r="D348" s="3"/>
      <c r="E348" s="3"/>
      <c r="F348" s="3"/>
      <c r="G348" s="3"/>
      <c r="H348" s="3"/>
    </row>
    <row r="349" spans="1:8" ht="11.25">
      <c r="A349" s="3"/>
      <c r="B349" s="3"/>
      <c r="C349" s="3"/>
      <c r="D349" s="3"/>
      <c r="E349" s="3"/>
      <c r="F349" s="3"/>
      <c r="G349" s="3"/>
      <c r="H349" s="3"/>
    </row>
    <row r="350" spans="1:8" ht="11.25">
      <c r="A350" s="3"/>
      <c r="B350" s="3"/>
      <c r="C350" s="3"/>
      <c r="D350" s="3"/>
      <c r="E350" s="3"/>
      <c r="F350" s="3"/>
      <c r="G350" s="3"/>
      <c r="H350" s="3"/>
    </row>
    <row r="351" spans="1:8" ht="11.25">
      <c r="A351" s="3"/>
      <c r="B351" s="3"/>
      <c r="C351" s="3"/>
      <c r="D351" s="3"/>
      <c r="E351" s="3"/>
      <c r="F351" s="3"/>
      <c r="G351" s="3"/>
      <c r="H351" s="3"/>
    </row>
    <row r="352" spans="1:8" ht="11.25">
      <c r="A352" s="3"/>
      <c r="B352" s="3"/>
      <c r="C352" s="3"/>
      <c r="D352" s="3"/>
      <c r="E352" s="3"/>
      <c r="F352" s="3"/>
      <c r="G352" s="3"/>
      <c r="H352" s="3"/>
    </row>
    <row r="353" spans="1:8" ht="11.25">
      <c r="A353" s="3"/>
      <c r="B353" s="3"/>
      <c r="C353" s="3"/>
      <c r="D353" s="3"/>
      <c r="E353" s="3"/>
      <c r="F353" s="3"/>
      <c r="G353" s="3"/>
      <c r="H353" s="3"/>
    </row>
    <row r="354" spans="1:8" ht="11.25">
      <c r="A354" s="3"/>
      <c r="B354" s="3"/>
      <c r="C354" s="3"/>
      <c r="D354" s="3"/>
      <c r="E354" s="3"/>
      <c r="F354" s="3"/>
      <c r="G354" s="3"/>
      <c r="H354" s="3"/>
    </row>
    <row r="355" spans="1:8" ht="11.25">
      <c r="A355" s="3"/>
      <c r="B355" s="3"/>
      <c r="C355" s="3"/>
      <c r="D355" s="3"/>
      <c r="E355" s="3"/>
      <c r="F355" s="3"/>
      <c r="G355" s="3"/>
      <c r="H355" s="3"/>
    </row>
    <row r="356" spans="1:8" ht="11.25">
      <c r="A356" s="3"/>
      <c r="B356" s="3"/>
      <c r="C356" s="3"/>
      <c r="D356" s="3"/>
      <c r="E356" s="3"/>
      <c r="F356" s="3"/>
      <c r="G356" s="3"/>
      <c r="H356" s="3"/>
    </row>
    <row r="357" spans="1:8" ht="11.25">
      <c r="A357" s="3"/>
      <c r="B357" s="3"/>
      <c r="C357" s="3"/>
      <c r="D357" s="3"/>
      <c r="E357" s="3"/>
      <c r="F357" s="3"/>
      <c r="G357" s="3"/>
      <c r="H357" s="3"/>
    </row>
    <row r="358" spans="1:8" ht="11.25">
      <c r="A358" s="3"/>
      <c r="B358" s="3"/>
      <c r="C358" s="3"/>
      <c r="D358" s="3"/>
      <c r="E358" s="3"/>
      <c r="F358" s="3"/>
      <c r="G358" s="3"/>
      <c r="H358" s="3"/>
    </row>
    <row r="359" spans="1:8" ht="11.25">
      <c r="A359" s="3"/>
      <c r="B359" s="3"/>
      <c r="C359" s="3"/>
      <c r="D359" s="3"/>
      <c r="E359" s="3"/>
      <c r="F359" s="3"/>
      <c r="G359" s="3"/>
      <c r="H359" s="3"/>
    </row>
    <row r="360" spans="1:8" ht="11.25">
      <c r="A360" s="3"/>
      <c r="B360" s="3"/>
      <c r="C360" s="3"/>
      <c r="D360" s="3"/>
      <c r="E360" s="3"/>
      <c r="F360" s="3"/>
      <c r="G360" s="3"/>
      <c r="H360" s="3"/>
    </row>
    <row r="361" spans="1:8" ht="11.25">
      <c r="A361" s="3"/>
      <c r="B361" s="3"/>
      <c r="C361" s="3"/>
      <c r="D361" s="3"/>
      <c r="E361" s="3"/>
      <c r="F361" s="3"/>
      <c r="G361" s="3"/>
      <c r="H361" s="3"/>
    </row>
    <row r="362" spans="1:8" ht="11.25">
      <c r="A362" s="3"/>
      <c r="B362" s="3"/>
      <c r="C362" s="3"/>
      <c r="D362" s="3"/>
      <c r="E362" s="3"/>
      <c r="F362" s="3"/>
      <c r="G362" s="3"/>
      <c r="H362" s="3"/>
    </row>
    <row r="363" spans="1:8" ht="11.25">
      <c r="A363" s="3"/>
      <c r="B363" s="3"/>
      <c r="C363" s="3"/>
      <c r="D363" s="3"/>
      <c r="E363" s="3"/>
      <c r="F363" s="3"/>
      <c r="G363" s="3"/>
      <c r="H363" s="3"/>
    </row>
    <row r="364" spans="1:8" ht="11.25">
      <c r="A364" s="3"/>
      <c r="B364" s="3"/>
      <c r="C364" s="3"/>
      <c r="D364" s="3"/>
      <c r="E364" s="3"/>
      <c r="F364" s="3"/>
      <c r="G364" s="3"/>
      <c r="H364" s="3"/>
    </row>
    <row r="365" spans="1:8" ht="11.25">
      <c r="A365" s="3"/>
      <c r="B365" s="3"/>
      <c r="C365" s="3"/>
      <c r="D365" s="3"/>
      <c r="E365" s="3"/>
      <c r="F365" s="3"/>
      <c r="G365" s="3"/>
      <c r="H365" s="3"/>
    </row>
    <row r="366" spans="1:8" ht="11.25">
      <c r="A366" s="3"/>
      <c r="B366" s="3"/>
      <c r="C366" s="3"/>
      <c r="D366" s="3"/>
      <c r="E366" s="3"/>
      <c r="F366" s="3"/>
      <c r="G366" s="3"/>
      <c r="H366" s="3"/>
    </row>
    <row r="367" spans="1:8" ht="11.25">
      <c r="A367" s="3"/>
      <c r="B367" s="3"/>
      <c r="C367" s="3"/>
      <c r="D367" s="3"/>
      <c r="E367" s="3"/>
      <c r="F367" s="3"/>
      <c r="G367" s="3"/>
      <c r="H367" s="3"/>
    </row>
    <row r="368" spans="1:8" ht="11.25">
      <c r="A368" s="3"/>
      <c r="B368" s="3"/>
      <c r="C368" s="3"/>
      <c r="D368" s="3"/>
      <c r="E368" s="3"/>
      <c r="F368" s="3"/>
      <c r="G368" s="3"/>
      <c r="H368" s="3"/>
    </row>
    <row r="369" spans="1:8" ht="11.25">
      <c r="A369" s="3"/>
      <c r="B369" s="3"/>
      <c r="C369" s="3"/>
      <c r="D369" s="3"/>
      <c r="E369" s="3"/>
      <c r="F369" s="3"/>
      <c r="G369" s="3"/>
      <c r="H369" s="3"/>
    </row>
    <row r="370" spans="1:8" ht="11.25">
      <c r="A370" s="3"/>
      <c r="B370" s="3"/>
      <c r="C370" s="3"/>
      <c r="D370" s="3"/>
      <c r="E370" s="3"/>
      <c r="F370" s="3"/>
      <c r="G370" s="3"/>
      <c r="H370" s="3"/>
    </row>
    <row r="371" spans="1:8" ht="11.25">
      <c r="A371" s="3"/>
      <c r="B371" s="3"/>
      <c r="C371" s="3"/>
      <c r="D371" s="3"/>
      <c r="E371" s="3"/>
      <c r="F371" s="3"/>
      <c r="G371" s="3"/>
      <c r="H371" s="3"/>
    </row>
    <row r="372" spans="1:8" ht="11.25">
      <c r="A372" s="3"/>
      <c r="B372" s="3"/>
      <c r="C372" s="3"/>
      <c r="D372" s="3"/>
      <c r="E372" s="3"/>
      <c r="F372" s="3"/>
      <c r="G372" s="3"/>
      <c r="H372" s="3"/>
    </row>
    <row r="373" spans="1:8" ht="11.25">
      <c r="A373" s="3"/>
      <c r="B373" s="3"/>
      <c r="C373" s="3"/>
      <c r="D373" s="3"/>
      <c r="E373" s="3"/>
      <c r="F373" s="3"/>
      <c r="G373" s="3"/>
      <c r="H373" s="3"/>
    </row>
    <row r="374" spans="1:8" ht="11.25">
      <c r="A374" s="3"/>
      <c r="B374" s="3"/>
      <c r="C374" s="3"/>
      <c r="D374" s="3"/>
      <c r="E374" s="3"/>
      <c r="F374" s="3"/>
      <c r="G374" s="3"/>
      <c r="H374" s="3"/>
    </row>
    <row r="375" spans="1:8" ht="11.25">
      <c r="A375" s="3"/>
      <c r="B375" s="3"/>
      <c r="C375" s="3"/>
      <c r="D375" s="3"/>
      <c r="E375" s="3"/>
      <c r="F375" s="3"/>
      <c r="G375" s="3"/>
      <c r="H375" s="3"/>
    </row>
    <row r="376" spans="1:8" ht="11.25">
      <c r="A376" s="3"/>
      <c r="B376" s="3"/>
      <c r="C376" s="3"/>
      <c r="D376" s="3"/>
      <c r="E376" s="3"/>
      <c r="F376" s="3"/>
      <c r="G376" s="3"/>
      <c r="H376" s="3"/>
    </row>
    <row r="377" spans="1:8" ht="11.25">
      <c r="A377" s="3"/>
      <c r="B377" s="3"/>
      <c r="C377" s="3"/>
      <c r="D377" s="3"/>
      <c r="E377" s="3"/>
      <c r="F377" s="3"/>
      <c r="G377" s="3"/>
      <c r="H377" s="3"/>
    </row>
    <row r="378" spans="1:8" ht="11.25">
      <c r="A378" s="3"/>
      <c r="B378" s="3"/>
      <c r="C378" s="3"/>
      <c r="D378" s="3"/>
      <c r="E378" s="3"/>
      <c r="F378" s="3"/>
      <c r="G378" s="3"/>
      <c r="H378" s="3"/>
    </row>
    <row r="379" spans="1:8" ht="11.25">
      <c r="A379" s="3"/>
      <c r="B379" s="3"/>
      <c r="C379" s="3"/>
      <c r="D379" s="3"/>
      <c r="E379" s="3"/>
      <c r="F379" s="3"/>
      <c r="G379" s="3"/>
      <c r="H379" s="3"/>
    </row>
    <row r="380" spans="1:8" ht="11.25">
      <c r="A380" s="3"/>
      <c r="B380" s="3"/>
      <c r="C380" s="3"/>
      <c r="D380" s="3"/>
      <c r="E380" s="3"/>
      <c r="F380" s="3"/>
      <c r="G380" s="3"/>
      <c r="H380" s="3"/>
    </row>
    <row r="381" spans="1:8" ht="11.25">
      <c r="A381" s="3"/>
      <c r="B381" s="3"/>
      <c r="C381" s="3"/>
      <c r="D381" s="3"/>
      <c r="E381" s="3"/>
      <c r="F381" s="3"/>
      <c r="G381" s="3"/>
      <c r="H381" s="3"/>
    </row>
    <row r="382" spans="1:8" ht="11.25">
      <c r="A382" s="3"/>
      <c r="B382" s="3"/>
      <c r="C382" s="3"/>
      <c r="D382" s="3"/>
      <c r="E382" s="3"/>
      <c r="F382" s="3"/>
      <c r="G382" s="3"/>
      <c r="H382" s="3"/>
    </row>
    <row r="383" spans="1:8" ht="11.25">
      <c r="A383" s="3"/>
      <c r="B383" s="3"/>
      <c r="C383" s="3"/>
      <c r="D383" s="3"/>
      <c r="E383" s="3"/>
      <c r="F383" s="3"/>
      <c r="G383" s="3"/>
      <c r="H383" s="3"/>
    </row>
    <row r="384" spans="1:8" ht="11.25">
      <c r="A384" s="3"/>
      <c r="B384" s="3"/>
      <c r="C384" s="3"/>
      <c r="D384" s="3"/>
      <c r="E384" s="3"/>
      <c r="F384" s="3"/>
      <c r="G384" s="3"/>
      <c r="H384" s="3"/>
    </row>
    <row r="385" spans="1:8" ht="11.25">
      <c r="A385" s="3"/>
      <c r="B385" s="3"/>
      <c r="C385" s="3"/>
      <c r="D385" s="3"/>
      <c r="E385" s="3"/>
      <c r="F385" s="3"/>
      <c r="G385" s="3"/>
      <c r="H385" s="3"/>
    </row>
    <row r="386" spans="1:8" ht="11.25">
      <c r="A386" s="3"/>
      <c r="B386" s="3"/>
      <c r="C386" s="3"/>
      <c r="D386" s="3"/>
      <c r="E386" s="3"/>
      <c r="F386" s="3"/>
      <c r="G386" s="3"/>
      <c r="H386" s="3"/>
    </row>
    <row r="387" spans="1:8" ht="11.25">
      <c r="A387" s="3"/>
      <c r="B387" s="3"/>
      <c r="C387" s="3"/>
      <c r="D387" s="3"/>
      <c r="E387" s="3"/>
      <c r="F387" s="3"/>
      <c r="G387" s="3"/>
      <c r="H387" s="3"/>
    </row>
    <row r="388" spans="1:8" ht="11.25">
      <c r="A388" s="3"/>
      <c r="B388" s="3"/>
      <c r="C388" s="3"/>
      <c r="D388" s="3"/>
      <c r="E388" s="3"/>
      <c r="F388" s="3"/>
      <c r="G388" s="3"/>
      <c r="H388" s="3"/>
    </row>
    <row r="389" spans="1:8" ht="11.25">
      <c r="A389" s="3"/>
      <c r="B389" s="3"/>
      <c r="C389" s="3"/>
      <c r="D389" s="3"/>
      <c r="E389" s="3"/>
      <c r="F389" s="3"/>
      <c r="G389" s="3"/>
      <c r="H389" s="3"/>
    </row>
    <row r="390" spans="1:8" ht="11.25">
      <c r="A390" s="3"/>
      <c r="B390" s="3"/>
      <c r="C390" s="3"/>
      <c r="D390" s="3"/>
      <c r="E390" s="3"/>
      <c r="F390" s="3"/>
      <c r="G390" s="3"/>
      <c r="H390" s="3"/>
    </row>
    <row r="391" spans="1:8" ht="11.25">
      <c r="A391" s="3"/>
      <c r="B391" s="3"/>
      <c r="C391" s="3"/>
      <c r="D391" s="3"/>
      <c r="E391" s="3"/>
      <c r="F391" s="3"/>
      <c r="G391" s="3"/>
      <c r="H391" s="3"/>
    </row>
    <row r="392" spans="1:8" ht="11.25">
      <c r="A392" s="3"/>
      <c r="B392" s="3"/>
      <c r="C392" s="3"/>
      <c r="D392" s="3"/>
      <c r="E392" s="3"/>
      <c r="F392" s="3"/>
      <c r="G392" s="3"/>
      <c r="H392" s="3"/>
    </row>
    <row r="393" spans="1:8" ht="11.25">
      <c r="A393" s="3"/>
      <c r="B393" s="3"/>
      <c r="C393" s="3"/>
      <c r="D393" s="3"/>
      <c r="E393" s="3"/>
      <c r="F393" s="3"/>
      <c r="G393" s="3"/>
      <c r="H393" s="3"/>
    </row>
    <row r="394" spans="1:8" ht="11.25">
      <c r="A394" s="3"/>
      <c r="B394" s="3"/>
      <c r="C394" s="3"/>
      <c r="D394" s="3"/>
      <c r="E394" s="3"/>
      <c r="F394" s="3"/>
      <c r="G394" s="3"/>
      <c r="H394" s="3"/>
    </row>
    <row r="395" spans="1:8" ht="11.25">
      <c r="A395" s="3"/>
      <c r="B395" s="3"/>
      <c r="C395" s="3"/>
      <c r="D395" s="3"/>
      <c r="E395" s="3"/>
      <c r="F395" s="3"/>
      <c r="G395" s="3"/>
      <c r="H395" s="3"/>
    </row>
    <row r="396" spans="1:8" ht="11.25">
      <c r="A396" s="3"/>
      <c r="B396" s="3"/>
      <c r="C396" s="3"/>
      <c r="D396" s="3"/>
      <c r="E396" s="3"/>
      <c r="F396" s="3"/>
      <c r="G396" s="3"/>
      <c r="H396" s="3"/>
    </row>
  </sheetData>
  <printOptions/>
  <pageMargins left="0.41" right="0.34" top="0.8" bottom="1.28" header="0.24" footer="0.2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88"/>
  <sheetViews>
    <sheetView workbookViewId="0" topLeftCell="A1">
      <selection activeCell="I6" sqref="I6"/>
    </sheetView>
  </sheetViews>
  <sheetFormatPr defaultColWidth="9.33203125" defaultRowHeight="11.25"/>
  <cols>
    <col min="1" max="1" width="39.5" style="1" customWidth="1"/>
    <col min="2" max="2" width="11.83203125" style="1" customWidth="1"/>
    <col min="3" max="3" width="11.33203125" style="1" customWidth="1"/>
    <col min="4" max="5" width="11.66015625" style="1" customWidth="1"/>
    <col min="6" max="6" width="12.16015625" style="1" customWidth="1"/>
    <col min="7" max="7" width="10.16015625" style="1" customWidth="1"/>
    <col min="8" max="8" width="10" style="1" customWidth="1"/>
    <col min="9" max="9" width="13" style="1" customWidth="1"/>
    <col min="10" max="16384" width="9.33203125" style="1" customWidth="1"/>
  </cols>
  <sheetData>
    <row r="1" ht="12">
      <c r="H1" s="2"/>
    </row>
    <row r="2" spans="1:12" ht="11.25" customHeight="1">
      <c r="A2" s="3"/>
      <c r="B2" s="3"/>
      <c r="C2" s="3"/>
      <c r="D2" s="3"/>
      <c r="E2" s="4"/>
      <c r="F2" s="4"/>
      <c r="G2" s="3"/>
      <c r="H2" s="2" t="s">
        <v>0</v>
      </c>
      <c r="L2" s="5"/>
    </row>
    <row r="3" spans="1:7" ht="18.75" customHeight="1">
      <c r="A3" s="6" t="s">
        <v>1</v>
      </c>
      <c r="B3" s="7"/>
      <c r="C3" s="7"/>
      <c r="D3" s="7"/>
      <c r="E3" s="7"/>
      <c r="F3" s="7"/>
      <c r="G3" s="8"/>
    </row>
    <row r="4" spans="1:12" ht="19.5" customHeight="1">
      <c r="A4" s="9" t="s">
        <v>2</v>
      </c>
      <c r="B4" s="3"/>
      <c r="C4" s="3"/>
      <c r="D4" s="3"/>
      <c r="E4" s="3"/>
      <c r="F4" s="10"/>
      <c r="G4" s="3"/>
      <c r="L4" s="11"/>
    </row>
    <row r="5" spans="1:12" ht="13.5" customHeight="1">
      <c r="A5" s="8"/>
      <c r="B5" s="3"/>
      <c r="C5" s="3"/>
      <c r="D5" s="3"/>
      <c r="E5" s="4"/>
      <c r="F5" s="10"/>
      <c r="G5" s="3"/>
      <c r="H5" s="3" t="s">
        <v>3</v>
      </c>
      <c r="L5" s="11"/>
    </row>
    <row r="6" spans="1:22" ht="79.5" customHeight="1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0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4">
        <v>7</v>
      </c>
      <c r="H7" s="14">
        <v>8</v>
      </c>
      <c r="I7" s="14">
        <v>9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10" ht="16.5" customHeight="1">
      <c r="A8" s="15" t="s">
        <v>13</v>
      </c>
      <c r="B8" s="16">
        <f>SUM(B9+B10)</f>
        <v>659824</v>
      </c>
      <c r="C8" s="16">
        <f>SUM(C9+C10)</f>
        <v>44074</v>
      </c>
      <c r="D8" s="16">
        <f>SUM(D9+D10)</f>
        <v>35350</v>
      </c>
      <c r="E8" s="17">
        <f aca="true" t="shared" si="0" ref="E8:E52">SUM(D8/B8)</f>
        <v>0.05357489269865904</v>
      </c>
      <c r="F8" s="17">
        <f aca="true" t="shared" si="1" ref="F8:F18">SUM(D8/C8)</f>
        <v>0.8020601715297</v>
      </c>
      <c r="G8" s="16">
        <f>SUM(G9+G10)</f>
        <v>44074</v>
      </c>
      <c r="H8" s="16">
        <f>SUM(H9+H10)</f>
        <v>35350</v>
      </c>
      <c r="I8" s="17">
        <f aca="true" t="shared" si="2" ref="I8:I18">SUM(H8/G8)</f>
        <v>0.8020601715297</v>
      </c>
      <c r="J8" s="18"/>
    </row>
    <row r="9" spans="1:9" ht="11.25">
      <c r="A9" s="19" t="s">
        <v>14</v>
      </c>
      <c r="B9" s="20">
        <f>SUM(B13+B16+B18+B21+B23+B26+B29+B33+B36+B42+B44+B48+B50+B52+B57+B61+B65+B68+B71)</f>
        <v>633004</v>
      </c>
      <c r="C9" s="20">
        <f>SUM(C13+C16+C18+C21+C23+C26+C29+C33+C36+C42+C44+C48+C50+C52+C57+C61+C65+C68+C71)</f>
        <v>40598</v>
      </c>
      <c r="D9" s="20">
        <f>SUM(D13+D16+D18+D21+D23+D26+D29+D33+D36+D42+D44+D48+D50+D52+D57+D61+D65+D68+D71+D73)</f>
        <v>35151</v>
      </c>
      <c r="E9" s="21">
        <f t="shared" si="0"/>
        <v>0.05553045478385603</v>
      </c>
      <c r="F9" s="21">
        <f t="shared" si="1"/>
        <v>0.865830829104882</v>
      </c>
      <c r="G9" s="20">
        <f>SUM(G13+G16+G18+G21+G23+G26+G29+G33+G36+G42+G44+G48+G50+G52+G57+G61+G65+G68+G71)</f>
        <v>40598</v>
      </c>
      <c r="H9" s="20">
        <f>SUM(H13+H16+H18+H21+H23+H26+H29+H33+H36+H42+H44+H48+H50+H52+H57+H61+H65+H68+H71+H73)</f>
        <v>35151</v>
      </c>
      <c r="I9" s="21">
        <f t="shared" si="2"/>
        <v>0.865830829104882</v>
      </c>
    </row>
    <row r="10" spans="1:9" ht="11.25">
      <c r="A10" s="19" t="s">
        <v>15</v>
      </c>
      <c r="B10" s="20">
        <f>SUM(B14+B19+B27+B30+B34+B37+B39+B45+B58+B62+B66+B69)</f>
        <v>26820</v>
      </c>
      <c r="C10" s="20">
        <f>SUM(C14+C19+C27+C30+C34+C37+C39+C45+C58+C62+C66+C69)</f>
        <v>3476</v>
      </c>
      <c r="D10" s="20">
        <f>SUM(D14+D19+D27+D30+D34+D37+D39+D45+D58+D62+D66+D69+D74)</f>
        <v>199</v>
      </c>
      <c r="E10" s="21">
        <f t="shared" si="0"/>
        <v>0.007419835943325876</v>
      </c>
      <c r="F10" s="21">
        <f t="shared" si="1"/>
        <v>0.05724971231300345</v>
      </c>
      <c r="G10" s="20">
        <f>SUM(G14+G19+G27+G30+G34+G37+G39+G45+G58+G62+G66+G69)</f>
        <v>3476</v>
      </c>
      <c r="H10" s="20">
        <f>SUM(H14+H19+H27+H30+H34+H37+H39+H45+H58+H62+H66+H69+H74)</f>
        <v>199</v>
      </c>
      <c r="I10" s="21">
        <f t="shared" si="2"/>
        <v>0.05724971231300345</v>
      </c>
    </row>
    <row r="11" spans="1:9" ht="15.75" customHeight="1">
      <c r="A11" s="15" t="s">
        <v>16</v>
      </c>
      <c r="B11" s="16">
        <f>SUM(B12+B15+B17+B20+B22)</f>
        <v>488754</v>
      </c>
      <c r="C11" s="16">
        <f>SUM(C12+C15+C17+C20+C22)</f>
        <v>34573</v>
      </c>
      <c r="D11" s="16">
        <f>SUM(D12+D15+D17+D20+D22)</f>
        <v>30296</v>
      </c>
      <c r="E11" s="17">
        <f t="shared" si="0"/>
        <v>0.0619861934633783</v>
      </c>
      <c r="F11" s="17">
        <f t="shared" si="1"/>
        <v>0.8762907471148006</v>
      </c>
      <c r="G11" s="16">
        <f>SUM(G12+G15+G17+G20+G22)</f>
        <v>34573</v>
      </c>
      <c r="H11" s="16">
        <f>SUM(H12+H15+H17+H20+H22)</f>
        <v>30296</v>
      </c>
      <c r="I11" s="17">
        <f t="shared" si="2"/>
        <v>0.8762907471148006</v>
      </c>
    </row>
    <row r="12" spans="1:9" ht="11.25">
      <c r="A12" s="19" t="s">
        <v>17</v>
      </c>
      <c r="B12" s="20">
        <f>SUM(B13+B14)</f>
        <v>66903</v>
      </c>
      <c r="C12" s="20">
        <f>SUM(C13+C14)</f>
        <v>9134</v>
      </c>
      <c r="D12" s="20">
        <f>SUM(D13+D14)</f>
        <v>5582</v>
      </c>
      <c r="E12" s="21">
        <f t="shared" si="0"/>
        <v>0.08343422566999985</v>
      </c>
      <c r="F12" s="21">
        <f t="shared" si="1"/>
        <v>0.6111232756733085</v>
      </c>
      <c r="G12" s="20">
        <f>SUM(G13+G14)</f>
        <v>9134</v>
      </c>
      <c r="H12" s="20">
        <f>SUM(H13+H14)</f>
        <v>5582</v>
      </c>
      <c r="I12" s="21">
        <f t="shared" si="2"/>
        <v>0.6111232756733085</v>
      </c>
    </row>
    <row r="13" spans="1:9" ht="11.25">
      <c r="A13" s="19" t="s">
        <v>14</v>
      </c>
      <c r="B13" s="20">
        <v>65070</v>
      </c>
      <c r="C13" s="20">
        <v>7434</v>
      </c>
      <c r="D13" s="20">
        <v>5582</v>
      </c>
      <c r="E13" s="21">
        <f t="shared" si="0"/>
        <v>0.08578453972644844</v>
      </c>
      <c r="F13" s="21">
        <f t="shared" si="1"/>
        <v>0.7508743610438525</v>
      </c>
      <c r="G13" s="20">
        <v>7434</v>
      </c>
      <c r="H13" s="20">
        <v>5582</v>
      </c>
      <c r="I13" s="21">
        <f t="shared" si="2"/>
        <v>0.7508743610438525</v>
      </c>
    </row>
    <row r="14" spans="1:9" ht="11.25">
      <c r="A14" s="19" t="s">
        <v>15</v>
      </c>
      <c r="B14" s="20">
        <v>1833</v>
      </c>
      <c r="C14" s="20">
        <v>1700</v>
      </c>
      <c r="D14" s="20">
        <v>0</v>
      </c>
      <c r="E14" s="21">
        <f t="shared" si="0"/>
        <v>0</v>
      </c>
      <c r="F14" s="21">
        <f t="shared" si="1"/>
        <v>0</v>
      </c>
      <c r="G14" s="20">
        <v>1700</v>
      </c>
      <c r="H14" s="20">
        <v>0</v>
      </c>
      <c r="I14" s="21">
        <f t="shared" si="2"/>
        <v>0</v>
      </c>
    </row>
    <row r="15" spans="1:9" ht="11.25">
      <c r="A15" s="19" t="s">
        <v>18</v>
      </c>
      <c r="B15" s="20">
        <f>SUM(B16)</f>
        <v>327326</v>
      </c>
      <c r="C15" s="20">
        <f>SUM(C16)</f>
        <v>19978</v>
      </c>
      <c r="D15" s="20">
        <f>SUM(D16)</f>
        <v>19908</v>
      </c>
      <c r="E15" s="21">
        <f t="shared" si="0"/>
        <v>0.060820099839303934</v>
      </c>
      <c r="F15" s="21">
        <f t="shared" si="1"/>
        <v>0.9964961457603364</v>
      </c>
      <c r="G15" s="20">
        <v>19978</v>
      </c>
      <c r="H15" s="20">
        <f>SUM(H16)</f>
        <v>19908</v>
      </c>
      <c r="I15" s="21">
        <f t="shared" si="2"/>
        <v>0.9964961457603364</v>
      </c>
    </row>
    <row r="16" spans="1:9" ht="11.25">
      <c r="A16" s="19" t="s">
        <v>14</v>
      </c>
      <c r="B16" s="20">
        <v>327326</v>
      </c>
      <c r="C16" s="20">
        <v>19978</v>
      </c>
      <c r="D16" s="20">
        <v>19908</v>
      </c>
      <c r="E16" s="21">
        <f t="shared" si="0"/>
        <v>0.060820099839303934</v>
      </c>
      <c r="F16" s="21">
        <f t="shared" si="1"/>
        <v>0.9964961457603364</v>
      </c>
      <c r="G16" s="20">
        <v>19978</v>
      </c>
      <c r="H16" s="20">
        <v>19908</v>
      </c>
      <c r="I16" s="21">
        <f t="shared" si="2"/>
        <v>0.9964961457603364</v>
      </c>
    </row>
    <row r="17" spans="1:9" ht="11.25">
      <c r="A17" s="19" t="s">
        <v>19</v>
      </c>
      <c r="B17" s="20">
        <f>SUM(B18+B19)</f>
        <v>29242</v>
      </c>
      <c r="C17" s="20">
        <f>SUM(C18+C19)</f>
        <v>1255</v>
      </c>
      <c r="D17" s="20">
        <f>SUM(D18+D19)</f>
        <v>940</v>
      </c>
      <c r="E17" s="21">
        <f t="shared" si="0"/>
        <v>0.032145544080432256</v>
      </c>
      <c r="F17" s="21">
        <f t="shared" si="1"/>
        <v>0.749003984063745</v>
      </c>
      <c r="G17" s="20">
        <v>1255</v>
      </c>
      <c r="H17" s="20">
        <f>SUM(H18+H19)</f>
        <v>940</v>
      </c>
      <c r="I17" s="21">
        <f t="shared" si="2"/>
        <v>0.749003984063745</v>
      </c>
    </row>
    <row r="18" spans="1:9" ht="11.25">
      <c r="A18" s="19" t="s">
        <v>14</v>
      </c>
      <c r="B18" s="20">
        <v>29217</v>
      </c>
      <c r="C18" s="20">
        <v>1255</v>
      </c>
      <c r="D18" s="20">
        <v>939</v>
      </c>
      <c r="E18" s="21">
        <f t="shared" si="0"/>
        <v>0.03213882328781189</v>
      </c>
      <c r="F18" s="21">
        <f t="shared" si="1"/>
        <v>0.748207171314741</v>
      </c>
      <c r="G18" s="20">
        <v>1255</v>
      </c>
      <c r="H18" s="20">
        <v>939</v>
      </c>
      <c r="I18" s="21">
        <f t="shared" si="2"/>
        <v>0.748207171314741</v>
      </c>
    </row>
    <row r="19" spans="1:9" ht="11.25">
      <c r="A19" s="19" t="s">
        <v>15</v>
      </c>
      <c r="B19" s="20">
        <v>25</v>
      </c>
      <c r="C19" s="20">
        <v>0</v>
      </c>
      <c r="D19" s="20">
        <v>1</v>
      </c>
      <c r="E19" s="21">
        <f t="shared" si="0"/>
        <v>0.04</v>
      </c>
      <c r="F19" s="21">
        <v>0</v>
      </c>
      <c r="G19" s="20">
        <v>0</v>
      </c>
      <c r="H19" s="20">
        <v>1</v>
      </c>
      <c r="I19" s="21">
        <v>0</v>
      </c>
    </row>
    <row r="20" spans="1:9" ht="11.25">
      <c r="A20" s="19" t="s">
        <v>20</v>
      </c>
      <c r="B20" s="20">
        <f>SUM(B21)</f>
        <v>1023</v>
      </c>
      <c r="C20" s="20">
        <f>SUM(C21)</f>
        <v>52</v>
      </c>
      <c r="D20" s="20">
        <f>SUM(D21)</f>
        <v>21</v>
      </c>
      <c r="E20" s="21">
        <f t="shared" si="0"/>
        <v>0.020527859237536656</v>
      </c>
      <c r="F20" s="21">
        <f aca="true" t="shared" si="3" ref="F20:F26">SUM(D20/C20)</f>
        <v>0.40384615384615385</v>
      </c>
      <c r="G20" s="20">
        <v>52</v>
      </c>
      <c r="H20" s="20">
        <f>SUM(H21)</f>
        <v>21</v>
      </c>
      <c r="I20" s="21">
        <f aca="true" t="shared" si="4" ref="I20:I26">SUM(H20/G20)</f>
        <v>0.40384615384615385</v>
      </c>
    </row>
    <row r="21" spans="1:9" ht="12" customHeight="1">
      <c r="A21" s="19" t="s">
        <v>14</v>
      </c>
      <c r="B21" s="20">
        <v>1023</v>
      </c>
      <c r="C21" s="20">
        <v>52</v>
      </c>
      <c r="D21" s="20">
        <v>21</v>
      </c>
      <c r="E21" s="21">
        <f t="shared" si="0"/>
        <v>0.020527859237536656</v>
      </c>
      <c r="F21" s="21">
        <f t="shared" si="3"/>
        <v>0.40384615384615385</v>
      </c>
      <c r="G21" s="20">
        <v>52</v>
      </c>
      <c r="H21" s="20">
        <v>21</v>
      </c>
      <c r="I21" s="21">
        <f t="shared" si="4"/>
        <v>0.40384615384615385</v>
      </c>
    </row>
    <row r="22" spans="1:9" s="23" customFormat="1" ht="21.75" customHeight="1">
      <c r="A22" s="22" t="s">
        <v>21</v>
      </c>
      <c r="B22" s="20">
        <f>SUM(B23)</f>
        <v>64260</v>
      </c>
      <c r="C22" s="20">
        <f>SUM(C23)</f>
        <v>4154</v>
      </c>
      <c r="D22" s="20">
        <f>SUM(D23)</f>
        <v>3845</v>
      </c>
      <c r="E22" s="21">
        <f t="shared" si="0"/>
        <v>0.059835045129162774</v>
      </c>
      <c r="F22" s="21">
        <f t="shared" si="3"/>
        <v>0.9256138661531055</v>
      </c>
      <c r="G22" s="20">
        <v>4154</v>
      </c>
      <c r="H22" s="20">
        <f>SUM(H23)</f>
        <v>3845</v>
      </c>
      <c r="I22" s="21">
        <f t="shared" si="4"/>
        <v>0.9256138661531055</v>
      </c>
    </row>
    <row r="23" spans="1:9" ht="11.25">
      <c r="A23" s="19" t="s">
        <v>14</v>
      </c>
      <c r="B23" s="20">
        <v>64260</v>
      </c>
      <c r="C23" s="20">
        <v>4154</v>
      </c>
      <c r="D23" s="20">
        <v>3845</v>
      </c>
      <c r="E23" s="21">
        <f t="shared" si="0"/>
        <v>0.059835045129162774</v>
      </c>
      <c r="F23" s="21">
        <f t="shared" si="3"/>
        <v>0.9256138661531055</v>
      </c>
      <c r="G23" s="20">
        <v>4154</v>
      </c>
      <c r="H23" s="20">
        <v>3845</v>
      </c>
      <c r="I23" s="21">
        <f t="shared" si="4"/>
        <v>0.9256138661531055</v>
      </c>
    </row>
    <row r="24" spans="1:9" ht="25.5" customHeight="1">
      <c r="A24" s="24" t="s">
        <v>22</v>
      </c>
      <c r="B24" s="16">
        <f>SUM(B25+B28)</f>
        <v>9870</v>
      </c>
      <c r="C24" s="16">
        <f>SUM(C25+C28)</f>
        <v>1308</v>
      </c>
      <c r="D24" s="16">
        <f>SUM(D25+D28)</f>
        <v>432</v>
      </c>
      <c r="E24" s="17">
        <f t="shared" si="0"/>
        <v>0.04376899696048632</v>
      </c>
      <c r="F24" s="17">
        <f t="shared" si="3"/>
        <v>0.3302752293577982</v>
      </c>
      <c r="G24" s="16">
        <f>SUM(G25+G28)</f>
        <v>1308</v>
      </c>
      <c r="H24" s="16">
        <f>SUM(H25+H28)</f>
        <v>432</v>
      </c>
      <c r="I24" s="17">
        <f t="shared" si="4"/>
        <v>0.3302752293577982</v>
      </c>
    </row>
    <row r="25" spans="1:9" ht="11.25">
      <c r="A25" s="19" t="s">
        <v>23</v>
      </c>
      <c r="B25" s="20">
        <f>SUM(B26+B27)</f>
        <v>8500</v>
      </c>
      <c r="C25" s="20">
        <f>SUM(C26+C27)</f>
        <v>708</v>
      </c>
      <c r="D25" s="20">
        <f>SUM(D26+D27)</f>
        <v>432</v>
      </c>
      <c r="E25" s="21">
        <f t="shared" si="0"/>
        <v>0.050823529411764705</v>
      </c>
      <c r="F25" s="21">
        <f t="shared" si="3"/>
        <v>0.6101694915254238</v>
      </c>
      <c r="G25" s="20">
        <f>SUM(G26+G27)</f>
        <v>708</v>
      </c>
      <c r="H25" s="20">
        <f>SUM(H26+H27)</f>
        <v>432</v>
      </c>
      <c r="I25" s="21">
        <f t="shared" si="4"/>
        <v>0.6101694915254238</v>
      </c>
    </row>
    <row r="26" spans="1:9" ht="11.25">
      <c r="A26" s="19" t="s">
        <v>14</v>
      </c>
      <c r="B26" s="20">
        <v>8475</v>
      </c>
      <c r="C26" s="20">
        <v>708</v>
      </c>
      <c r="D26" s="20">
        <v>402</v>
      </c>
      <c r="E26" s="21">
        <f t="shared" si="0"/>
        <v>0.04743362831858407</v>
      </c>
      <c r="F26" s="21">
        <f t="shared" si="3"/>
        <v>0.5677966101694916</v>
      </c>
      <c r="G26" s="20">
        <v>708</v>
      </c>
      <c r="H26" s="20">
        <v>402</v>
      </c>
      <c r="I26" s="21">
        <f t="shared" si="4"/>
        <v>0.5677966101694916</v>
      </c>
    </row>
    <row r="27" spans="1:9" ht="11.25">
      <c r="A27" s="19" t="s">
        <v>15</v>
      </c>
      <c r="B27" s="20">
        <v>25</v>
      </c>
      <c r="C27" s="20">
        <v>0</v>
      </c>
      <c r="D27" s="20">
        <v>30</v>
      </c>
      <c r="E27" s="21">
        <f t="shared" si="0"/>
        <v>1.2</v>
      </c>
      <c r="F27" s="21">
        <v>0</v>
      </c>
      <c r="G27" s="20">
        <v>0</v>
      </c>
      <c r="H27" s="20">
        <v>30</v>
      </c>
      <c r="I27" s="21">
        <v>0</v>
      </c>
    </row>
    <row r="28" spans="1:9" ht="11.25">
      <c r="A28" s="19" t="s">
        <v>24</v>
      </c>
      <c r="B28" s="20">
        <f>SUM(B29+B30)</f>
        <v>1370</v>
      </c>
      <c r="C28" s="20">
        <f>SUM(C29+C30)</f>
        <v>600</v>
      </c>
      <c r="D28" s="20">
        <f>SUM(D29+D30)</f>
        <v>0</v>
      </c>
      <c r="E28" s="21">
        <f t="shared" si="0"/>
        <v>0</v>
      </c>
      <c r="F28" s="21">
        <f aca="true" t="shared" si="5" ref="F28:F48">SUM(D28/C28)</f>
        <v>0</v>
      </c>
      <c r="G28" s="20">
        <f>SUM(G29+G30)</f>
        <v>600</v>
      </c>
      <c r="H28" s="20">
        <f>SUM(H29+H30)</f>
        <v>0</v>
      </c>
      <c r="I28" s="21">
        <f aca="true" t="shared" si="6" ref="I28:I48">SUM(H28/G28)</f>
        <v>0</v>
      </c>
    </row>
    <row r="29" spans="1:9" ht="12.75" customHeight="1">
      <c r="A29" s="19" t="s">
        <v>14</v>
      </c>
      <c r="B29" s="20">
        <v>25</v>
      </c>
      <c r="C29" s="20">
        <v>4</v>
      </c>
      <c r="D29" s="20">
        <v>0</v>
      </c>
      <c r="E29" s="21">
        <f t="shared" si="0"/>
        <v>0</v>
      </c>
      <c r="F29" s="21">
        <f t="shared" si="5"/>
        <v>0</v>
      </c>
      <c r="G29" s="20">
        <v>4</v>
      </c>
      <c r="H29" s="20">
        <v>0</v>
      </c>
      <c r="I29" s="21">
        <f t="shared" si="6"/>
        <v>0</v>
      </c>
    </row>
    <row r="30" spans="1:9" ht="12" customHeight="1">
      <c r="A30" s="19" t="s">
        <v>15</v>
      </c>
      <c r="B30" s="20">
        <v>1345</v>
      </c>
      <c r="C30" s="20">
        <v>596</v>
      </c>
      <c r="D30" s="20">
        <v>0</v>
      </c>
      <c r="E30" s="21">
        <f t="shared" si="0"/>
        <v>0</v>
      </c>
      <c r="F30" s="21">
        <f t="shared" si="5"/>
        <v>0</v>
      </c>
      <c r="G30" s="20">
        <v>596</v>
      </c>
      <c r="H30" s="20">
        <v>0</v>
      </c>
      <c r="I30" s="21">
        <f t="shared" si="6"/>
        <v>0</v>
      </c>
    </row>
    <row r="31" spans="1:9" ht="12.75" customHeight="1">
      <c r="A31" s="15" t="s">
        <v>25</v>
      </c>
      <c r="B31" s="16">
        <f>SUM(B32+B35+B38)</f>
        <v>67331</v>
      </c>
      <c r="C31" s="16">
        <f>SUM(C32+C35+C38)</f>
        <v>3557</v>
      </c>
      <c r="D31" s="16">
        <f>SUM(D32+D35+D38)</f>
        <v>2555</v>
      </c>
      <c r="E31" s="17">
        <f t="shared" si="0"/>
        <v>0.03794685954463769</v>
      </c>
      <c r="F31" s="17">
        <f t="shared" si="5"/>
        <v>0.7183019398369412</v>
      </c>
      <c r="G31" s="16">
        <f>SUM(G32+G35+G38)</f>
        <v>3557</v>
      </c>
      <c r="H31" s="16">
        <f>SUM(H32+H35+H38)</f>
        <v>2555</v>
      </c>
      <c r="I31" s="17">
        <f t="shared" si="6"/>
        <v>0.7183019398369412</v>
      </c>
    </row>
    <row r="32" spans="1:9" ht="11.25">
      <c r="A32" s="19" t="s">
        <v>26</v>
      </c>
      <c r="B32" s="20">
        <f>SUM(B33+B34)</f>
        <v>64539</v>
      </c>
      <c r="C32" s="20">
        <f>SUM(C33+C34)</f>
        <v>3354</v>
      </c>
      <c r="D32" s="20">
        <f>SUM(D33+D34)</f>
        <v>2536</v>
      </c>
      <c r="E32" s="21">
        <f t="shared" si="0"/>
        <v>0.03929407025209563</v>
      </c>
      <c r="F32" s="21">
        <f t="shared" si="5"/>
        <v>0.7561121049493142</v>
      </c>
      <c r="G32" s="20">
        <f>SUM(G33+G34)</f>
        <v>3354</v>
      </c>
      <c r="H32" s="20">
        <f>SUM(H33+H34)</f>
        <v>2536</v>
      </c>
      <c r="I32" s="21">
        <f t="shared" si="6"/>
        <v>0.7561121049493142</v>
      </c>
    </row>
    <row r="33" spans="1:9" ht="11.25">
      <c r="A33" s="19" t="s">
        <v>14</v>
      </c>
      <c r="B33" s="20">
        <v>45788</v>
      </c>
      <c r="C33" s="20">
        <v>2545</v>
      </c>
      <c r="D33" s="20">
        <v>2536</v>
      </c>
      <c r="E33" s="21">
        <f t="shared" si="0"/>
        <v>0.05538569057394951</v>
      </c>
      <c r="F33" s="21">
        <f t="shared" si="5"/>
        <v>0.9964636542239685</v>
      </c>
      <c r="G33" s="20">
        <v>2545</v>
      </c>
      <c r="H33" s="20">
        <v>2536</v>
      </c>
      <c r="I33" s="21">
        <f t="shared" si="6"/>
        <v>0.9964636542239685</v>
      </c>
    </row>
    <row r="34" spans="1:9" ht="11.25">
      <c r="A34" s="19" t="s">
        <v>15</v>
      </c>
      <c r="B34" s="20">
        <v>18751</v>
      </c>
      <c r="C34" s="20">
        <v>809</v>
      </c>
      <c r="D34" s="20">
        <v>0</v>
      </c>
      <c r="E34" s="21">
        <f t="shared" si="0"/>
        <v>0</v>
      </c>
      <c r="F34" s="21">
        <f t="shared" si="5"/>
        <v>0</v>
      </c>
      <c r="G34" s="20">
        <v>809</v>
      </c>
      <c r="H34" s="20">
        <v>0</v>
      </c>
      <c r="I34" s="21">
        <f t="shared" si="6"/>
        <v>0</v>
      </c>
    </row>
    <row r="35" spans="1:9" ht="11.25">
      <c r="A35" s="19" t="s">
        <v>27</v>
      </c>
      <c r="B35" s="20">
        <f>SUM(B36+B37)</f>
        <v>1000</v>
      </c>
      <c r="C35" s="20">
        <f>SUM(C36+C37)</f>
        <v>73</v>
      </c>
      <c r="D35" s="20">
        <f>SUM(D36+D37)</f>
        <v>6</v>
      </c>
      <c r="E35" s="21">
        <f t="shared" si="0"/>
        <v>0.006</v>
      </c>
      <c r="F35" s="21">
        <f t="shared" si="5"/>
        <v>0.0821917808219178</v>
      </c>
      <c r="G35" s="20">
        <f>SUM(G36+G37)</f>
        <v>73</v>
      </c>
      <c r="H35" s="20">
        <f>SUM(H36+H37)</f>
        <v>6</v>
      </c>
      <c r="I35" s="21">
        <f t="shared" si="6"/>
        <v>0.0821917808219178</v>
      </c>
    </row>
    <row r="36" spans="1:9" ht="11.25">
      <c r="A36" s="19" t="s">
        <v>14</v>
      </c>
      <c r="B36" s="20">
        <v>488</v>
      </c>
      <c r="C36" s="20">
        <v>69</v>
      </c>
      <c r="D36" s="20">
        <v>6</v>
      </c>
      <c r="E36" s="21">
        <f t="shared" si="0"/>
        <v>0.012295081967213115</v>
      </c>
      <c r="F36" s="21">
        <f t="shared" si="5"/>
        <v>0.08695652173913043</v>
      </c>
      <c r="G36" s="20">
        <v>69</v>
      </c>
      <c r="H36" s="20">
        <v>6</v>
      </c>
      <c r="I36" s="21">
        <f t="shared" si="6"/>
        <v>0.08695652173913043</v>
      </c>
    </row>
    <row r="37" spans="1:9" ht="11.25">
      <c r="A37" s="19" t="s">
        <v>15</v>
      </c>
      <c r="B37" s="20">
        <v>512</v>
      </c>
      <c r="C37" s="20">
        <v>4</v>
      </c>
      <c r="D37" s="20">
        <v>0</v>
      </c>
      <c r="E37" s="21">
        <f t="shared" si="0"/>
        <v>0</v>
      </c>
      <c r="F37" s="21">
        <f t="shared" si="5"/>
        <v>0</v>
      </c>
      <c r="G37" s="20">
        <v>4</v>
      </c>
      <c r="H37" s="20">
        <v>0</v>
      </c>
      <c r="I37" s="21">
        <f t="shared" si="6"/>
        <v>0</v>
      </c>
    </row>
    <row r="38" spans="1:9" ht="11.25">
      <c r="A38" s="19" t="s">
        <v>28</v>
      </c>
      <c r="B38" s="20">
        <f>SUM(B39)</f>
        <v>1792</v>
      </c>
      <c r="C38" s="20">
        <f>SUM(C39)</f>
        <v>130</v>
      </c>
      <c r="D38" s="20">
        <f>SUM(D39)</f>
        <v>13</v>
      </c>
      <c r="E38" s="21">
        <f t="shared" si="0"/>
        <v>0.007254464285714286</v>
      </c>
      <c r="F38" s="21">
        <f t="shared" si="5"/>
        <v>0.1</v>
      </c>
      <c r="G38" s="20">
        <f>SUM(G39)</f>
        <v>130</v>
      </c>
      <c r="H38" s="20">
        <f>SUM(H39)</f>
        <v>13</v>
      </c>
      <c r="I38" s="21">
        <f t="shared" si="6"/>
        <v>0.1</v>
      </c>
    </row>
    <row r="39" spans="1:9" ht="11.25">
      <c r="A39" s="19" t="s">
        <v>15</v>
      </c>
      <c r="B39" s="20">
        <v>1792</v>
      </c>
      <c r="C39" s="20">
        <v>130</v>
      </c>
      <c r="D39" s="20">
        <v>13</v>
      </c>
      <c r="E39" s="21">
        <f t="shared" si="0"/>
        <v>0.007254464285714286</v>
      </c>
      <c r="F39" s="21">
        <f t="shared" si="5"/>
        <v>0.1</v>
      </c>
      <c r="G39" s="20">
        <v>130</v>
      </c>
      <c r="H39" s="20">
        <v>13</v>
      </c>
      <c r="I39" s="21">
        <f t="shared" si="6"/>
        <v>0.1</v>
      </c>
    </row>
    <row r="40" spans="1:9" ht="15.75" customHeight="1">
      <c r="A40" s="15" t="s">
        <v>29</v>
      </c>
      <c r="B40" s="16">
        <f>SUM(B41+B43)</f>
        <v>69350</v>
      </c>
      <c r="C40" s="16">
        <f>SUM(C41+C43)</f>
        <v>2120</v>
      </c>
      <c r="D40" s="16">
        <f>SUM(D41+D43)</f>
        <v>260</v>
      </c>
      <c r="E40" s="17">
        <f t="shared" si="0"/>
        <v>0.003749098774333093</v>
      </c>
      <c r="F40" s="17">
        <f t="shared" si="5"/>
        <v>0.12264150943396226</v>
      </c>
      <c r="G40" s="16">
        <f>SUM(G41+G43)</f>
        <v>2120</v>
      </c>
      <c r="H40" s="16">
        <f>SUM(H41+H43)</f>
        <v>260</v>
      </c>
      <c r="I40" s="17">
        <f t="shared" si="6"/>
        <v>0.12264150943396226</v>
      </c>
    </row>
    <row r="41" spans="1:9" ht="11.25">
      <c r="A41" s="19" t="s">
        <v>30</v>
      </c>
      <c r="B41" s="20">
        <f>SUM(B42)</f>
        <v>66200</v>
      </c>
      <c r="C41" s="20">
        <f>SUM(C42)</f>
        <v>2000</v>
      </c>
      <c r="D41" s="20">
        <f>SUM(D42)</f>
        <v>180</v>
      </c>
      <c r="E41" s="21">
        <f t="shared" si="0"/>
        <v>0.002719033232628399</v>
      </c>
      <c r="F41" s="21">
        <f t="shared" si="5"/>
        <v>0.09</v>
      </c>
      <c r="G41" s="20">
        <f>SUM(G42)</f>
        <v>2000</v>
      </c>
      <c r="H41" s="20">
        <f>SUM(H42)</f>
        <v>180</v>
      </c>
      <c r="I41" s="21">
        <f t="shared" si="6"/>
        <v>0.09</v>
      </c>
    </row>
    <row r="42" spans="1:9" ht="11.25">
      <c r="A42" s="19" t="s">
        <v>14</v>
      </c>
      <c r="B42" s="20">
        <v>66200</v>
      </c>
      <c r="C42" s="20">
        <v>2000</v>
      </c>
      <c r="D42" s="20">
        <v>180</v>
      </c>
      <c r="E42" s="21">
        <f t="shared" si="0"/>
        <v>0.002719033232628399</v>
      </c>
      <c r="F42" s="21">
        <f t="shared" si="5"/>
        <v>0.09</v>
      </c>
      <c r="G42" s="20">
        <v>2000</v>
      </c>
      <c r="H42" s="20">
        <v>180</v>
      </c>
      <c r="I42" s="21">
        <f t="shared" si="6"/>
        <v>0.09</v>
      </c>
    </row>
    <row r="43" spans="1:9" ht="22.5">
      <c r="A43" s="22" t="s">
        <v>31</v>
      </c>
      <c r="B43" s="20">
        <f>SUM(B44+B45)</f>
        <v>3150</v>
      </c>
      <c r="C43" s="20">
        <f>SUM(C44+C45)</f>
        <v>120</v>
      </c>
      <c r="D43" s="20">
        <f>SUM(D44+D45)</f>
        <v>80</v>
      </c>
      <c r="E43" s="21">
        <f t="shared" si="0"/>
        <v>0.025396825396825397</v>
      </c>
      <c r="F43" s="21">
        <f t="shared" si="5"/>
        <v>0.6666666666666666</v>
      </c>
      <c r="G43" s="20">
        <f>SUM(G44+G45)</f>
        <v>120</v>
      </c>
      <c r="H43" s="20">
        <f>SUM(H44+H45)</f>
        <v>80</v>
      </c>
      <c r="I43" s="21">
        <f t="shared" si="6"/>
        <v>0.6666666666666666</v>
      </c>
    </row>
    <row r="44" spans="1:9" ht="11.25">
      <c r="A44" s="25" t="s">
        <v>14</v>
      </c>
      <c r="B44" s="20">
        <v>2849</v>
      </c>
      <c r="C44" s="20">
        <v>98</v>
      </c>
      <c r="D44" s="20">
        <v>77</v>
      </c>
      <c r="E44" s="21">
        <f t="shared" si="0"/>
        <v>0.02702702702702703</v>
      </c>
      <c r="F44" s="21">
        <f t="shared" si="5"/>
        <v>0.7857142857142857</v>
      </c>
      <c r="G44" s="20">
        <v>98</v>
      </c>
      <c r="H44" s="20">
        <v>77</v>
      </c>
      <c r="I44" s="21">
        <f t="shared" si="6"/>
        <v>0.7857142857142857</v>
      </c>
    </row>
    <row r="45" spans="1:9" ht="11.25">
      <c r="A45" s="19" t="s">
        <v>15</v>
      </c>
      <c r="B45" s="20">
        <v>301</v>
      </c>
      <c r="C45" s="20">
        <v>22</v>
      </c>
      <c r="D45" s="20">
        <v>3</v>
      </c>
      <c r="E45" s="21">
        <f t="shared" si="0"/>
        <v>0.009966777408637873</v>
      </c>
      <c r="F45" s="21">
        <f t="shared" si="5"/>
        <v>0.13636363636363635</v>
      </c>
      <c r="G45" s="20">
        <v>22</v>
      </c>
      <c r="H45" s="20">
        <v>3</v>
      </c>
      <c r="I45" s="21">
        <f t="shared" si="6"/>
        <v>0.13636363636363635</v>
      </c>
    </row>
    <row r="46" spans="1:9" ht="15.75" customHeight="1">
      <c r="A46" s="26" t="s">
        <v>32</v>
      </c>
      <c r="B46" s="16">
        <f>SUM(B47+B49+B51)</f>
        <v>2464</v>
      </c>
      <c r="C46" s="16">
        <f>SUM(C47+C49+C51)</f>
        <v>245</v>
      </c>
      <c r="D46" s="16">
        <f>SUM(D47+D49+D51)</f>
        <v>59</v>
      </c>
      <c r="E46" s="17">
        <f t="shared" si="0"/>
        <v>0.023944805194805196</v>
      </c>
      <c r="F46" s="17">
        <f t="shared" si="5"/>
        <v>0.24081632653061225</v>
      </c>
      <c r="G46" s="16">
        <f>SUM(G47+G49+G51)</f>
        <v>245</v>
      </c>
      <c r="H46" s="16">
        <f>SUM(H47+H49+H51)</f>
        <v>59</v>
      </c>
      <c r="I46" s="17">
        <f t="shared" si="6"/>
        <v>0.24081632653061225</v>
      </c>
    </row>
    <row r="47" spans="1:9" ht="24" customHeight="1">
      <c r="A47" s="27" t="s">
        <v>33</v>
      </c>
      <c r="B47" s="20">
        <f>SUM(B48)</f>
        <v>2350</v>
      </c>
      <c r="C47" s="20">
        <f>SUM(C48)</f>
        <v>226</v>
      </c>
      <c r="D47" s="20">
        <f>SUM(D48)</f>
        <v>59</v>
      </c>
      <c r="E47" s="21">
        <f t="shared" si="0"/>
        <v>0.025106382978723404</v>
      </c>
      <c r="F47" s="21">
        <f t="shared" si="5"/>
        <v>0.2610619469026549</v>
      </c>
      <c r="G47" s="20">
        <f>SUM(G48)</f>
        <v>226</v>
      </c>
      <c r="H47" s="20">
        <f>SUM(H48)</f>
        <v>59</v>
      </c>
      <c r="I47" s="21">
        <f t="shared" si="6"/>
        <v>0.2610619469026549</v>
      </c>
    </row>
    <row r="48" spans="1:9" ht="12.75" customHeight="1">
      <c r="A48" s="19" t="s">
        <v>14</v>
      </c>
      <c r="B48" s="20">
        <v>2350</v>
      </c>
      <c r="C48" s="20">
        <v>226</v>
      </c>
      <c r="D48" s="20">
        <v>59</v>
      </c>
      <c r="E48" s="21">
        <f t="shared" si="0"/>
        <v>0.025106382978723404</v>
      </c>
      <c r="F48" s="21">
        <f t="shared" si="5"/>
        <v>0.2610619469026549</v>
      </c>
      <c r="G48" s="20">
        <v>226</v>
      </c>
      <c r="H48" s="20">
        <v>59</v>
      </c>
      <c r="I48" s="21">
        <f t="shared" si="6"/>
        <v>0.2610619469026549</v>
      </c>
    </row>
    <row r="49" spans="1:9" ht="35.25" customHeight="1">
      <c r="A49" s="27" t="s">
        <v>34</v>
      </c>
      <c r="B49" s="20">
        <f>SUM(B50)</f>
        <v>42</v>
      </c>
      <c r="C49" s="20">
        <f>SUM(C50)</f>
        <v>0</v>
      </c>
      <c r="D49" s="20">
        <f>SUM(D50)</f>
        <v>0</v>
      </c>
      <c r="E49" s="21">
        <f t="shared" si="0"/>
        <v>0</v>
      </c>
      <c r="F49" s="21">
        <v>0</v>
      </c>
      <c r="G49" s="20">
        <f>SUM(G50)</f>
        <v>0</v>
      </c>
      <c r="H49" s="20">
        <f>SUM(H50)</f>
        <v>0</v>
      </c>
      <c r="I49" s="21">
        <v>0</v>
      </c>
    </row>
    <row r="50" spans="1:9" ht="12.75" customHeight="1">
      <c r="A50" s="19" t="s">
        <v>14</v>
      </c>
      <c r="B50" s="20">
        <v>42</v>
      </c>
      <c r="C50" s="20">
        <v>0</v>
      </c>
      <c r="D50" s="20">
        <v>0</v>
      </c>
      <c r="E50" s="21">
        <f t="shared" si="0"/>
        <v>0</v>
      </c>
      <c r="F50" s="21">
        <v>0</v>
      </c>
      <c r="G50" s="20">
        <v>0</v>
      </c>
      <c r="H50" s="20">
        <v>0</v>
      </c>
      <c r="I50" s="21">
        <v>0</v>
      </c>
    </row>
    <row r="51" spans="1:9" ht="23.25" customHeight="1">
      <c r="A51" s="27" t="s">
        <v>35</v>
      </c>
      <c r="B51" s="20">
        <f>SUM(B52)</f>
        <v>72</v>
      </c>
      <c r="C51" s="20">
        <f>SUM(C52)</f>
        <v>19</v>
      </c>
      <c r="D51" s="20">
        <f>SUM(D52)</f>
        <v>0</v>
      </c>
      <c r="E51" s="21">
        <f t="shared" si="0"/>
        <v>0</v>
      </c>
      <c r="F51" s="21">
        <f>SUM(D51/C51)</f>
        <v>0</v>
      </c>
      <c r="G51" s="20">
        <f>SUM(G52)</f>
        <v>19</v>
      </c>
      <c r="H51" s="20">
        <f>SUM(H52)</f>
        <v>0</v>
      </c>
      <c r="I51" s="21">
        <f>SUM(H51/G51)</f>
        <v>0</v>
      </c>
    </row>
    <row r="52" spans="1:9" ht="12.75" customHeight="1">
      <c r="A52" s="19" t="s">
        <v>14</v>
      </c>
      <c r="B52" s="20">
        <v>72</v>
      </c>
      <c r="C52" s="20">
        <v>19</v>
      </c>
      <c r="D52" s="20">
        <v>0</v>
      </c>
      <c r="E52" s="21">
        <f t="shared" si="0"/>
        <v>0</v>
      </c>
      <c r="F52" s="21">
        <f>SUM(D52/C52)</f>
        <v>0</v>
      </c>
      <c r="G52" s="20">
        <v>19</v>
      </c>
      <c r="H52" s="20">
        <v>0</v>
      </c>
      <c r="I52" s="21">
        <f>SUM(H52/G52)</f>
        <v>0</v>
      </c>
    </row>
    <row r="53" spans="1:9" ht="78" customHeight="1">
      <c r="A53" s="12" t="s">
        <v>4</v>
      </c>
      <c r="B53" s="12" t="s">
        <v>5</v>
      </c>
      <c r="C53" s="12" t="s">
        <v>6</v>
      </c>
      <c r="D53" s="12" t="s">
        <v>7</v>
      </c>
      <c r="E53" s="12" t="s">
        <v>8</v>
      </c>
      <c r="F53" s="12" t="s">
        <v>9</v>
      </c>
      <c r="G53" s="12" t="s">
        <v>10</v>
      </c>
      <c r="H53" s="12" t="s">
        <v>11</v>
      </c>
      <c r="I53" s="12" t="s">
        <v>12</v>
      </c>
    </row>
    <row r="54" spans="1:9" ht="9.75" customHeight="1">
      <c r="A54" s="12">
        <v>1</v>
      </c>
      <c r="B54" s="12">
        <v>2</v>
      </c>
      <c r="C54" s="12">
        <v>3</v>
      </c>
      <c r="D54" s="12">
        <v>4</v>
      </c>
      <c r="E54" s="12">
        <v>5</v>
      </c>
      <c r="F54" s="14">
        <v>6</v>
      </c>
      <c r="G54" s="14">
        <v>7</v>
      </c>
      <c r="H54" s="14">
        <v>8</v>
      </c>
      <c r="I54" s="14">
        <v>9</v>
      </c>
    </row>
    <row r="55" spans="1:9" ht="13.5" customHeight="1">
      <c r="A55" s="15" t="s">
        <v>36</v>
      </c>
      <c r="B55" s="16">
        <f>SUM(B56)</f>
        <v>2000</v>
      </c>
      <c r="C55" s="16">
        <f>SUM(C56)</f>
        <v>200</v>
      </c>
      <c r="D55" s="16">
        <f>SUM(D56)</f>
        <v>172</v>
      </c>
      <c r="E55" s="17">
        <f aca="true" t="shared" si="7" ref="E55:E61">SUM(D55/B55)</f>
        <v>0.086</v>
      </c>
      <c r="F55" s="17">
        <f>SUM(D55/C55)</f>
        <v>0.86</v>
      </c>
      <c r="G55" s="16">
        <f>SUM(G56)</f>
        <v>200</v>
      </c>
      <c r="H55" s="16">
        <f>SUM(H56)</f>
        <v>172</v>
      </c>
      <c r="I55" s="17">
        <f>SUM(H55/G55)</f>
        <v>0.86</v>
      </c>
    </row>
    <row r="56" spans="1:9" ht="12.75">
      <c r="A56" s="19" t="s">
        <v>37</v>
      </c>
      <c r="B56" s="28">
        <f>SUM(B57+B58)</f>
        <v>2000</v>
      </c>
      <c r="C56" s="28">
        <f>SUM(C57+C58)</f>
        <v>200</v>
      </c>
      <c r="D56" s="28">
        <f>SUM(D57+D58)</f>
        <v>172</v>
      </c>
      <c r="E56" s="21">
        <f t="shared" si="7"/>
        <v>0.086</v>
      </c>
      <c r="F56" s="21">
        <f>SUM(D56/C56)</f>
        <v>0.86</v>
      </c>
      <c r="G56" s="28">
        <f>SUM(G57+G58)</f>
        <v>200</v>
      </c>
      <c r="H56" s="28">
        <f>SUM(H57+H58)</f>
        <v>172</v>
      </c>
      <c r="I56" s="21">
        <f>SUM(H56/G56)</f>
        <v>0.86</v>
      </c>
    </row>
    <row r="57" spans="1:9" ht="12.75">
      <c r="A57" s="19" t="s">
        <v>14</v>
      </c>
      <c r="B57" s="28">
        <v>959</v>
      </c>
      <c r="C57" s="28">
        <v>192</v>
      </c>
      <c r="D57" s="28">
        <v>167</v>
      </c>
      <c r="E57" s="21">
        <f t="shared" si="7"/>
        <v>0.17413972888425444</v>
      </c>
      <c r="F57" s="21">
        <f>SUM(D57/C57)</f>
        <v>0.8697916666666666</v>
      </c>
      <c r="G57" s="28">
        <v>192</v>
      </c>
      <c r="H57" s="28">
        <v>167</v>
      </c>
      <c r="I57" s="21">
        <f>SUM(H57/G57)</f>
        <v>0.8697916666666666</v>
      </c>
    </row>
    <row r="58" spans="1:9" ht="12.75">
      <c r="A58" s="19" t="s">
        <v>15</v>
      </c>
      <c r="B58" s="28">
        <v>1041</v>
      </c>
      <c r="C58" s="28">
        <v>8</v>
      </c>
      <c r="D58" s="28">
        <v>5</v>
      </c>
      <c r="E58" s="21">
        <f t="shared" si="7"/>
        <v>0.004803073967339097</v>
      </c>
      <c r="F58" s="21">
        <f>SUM(D58/C58)</f>
        <v>0.625</v>
      </c>
      <c r="G58" s="28">
        <v>8</v>
      </c>
      <c r="H58" s="28">
        <v>5</v>
      </c>
      <c r="I58" s="21">
        <f>SUM(H58/G58)</f>
        <v>0.625</v>
      </c>
    </row>
    <row r="59" spans="1:9" ht="14.25" customHeight="1">
      <c r="A59" s="15" t="s">
        <v>38</v>
      </c>
      <c r="B59" s="16">
        <f>SUM(B60)</f>
        <v>1200</v>
      </c>
      <c r="C59" s="16">
        <f>SUM(C60)</f>
        <v>0</v>
      </c>
      <c r="D59" s="16">
        <f>SUM(D60)</f>
        <v>0</v>
      </c>
      <c r="E59" s="17">
        <f t="shared" si="7"/>
        <v>0</v>
      </c>
      <c r="F59" s="17">
        <v>0</v>
      </c>
      <c r="G59" s="16">
        <f>SUM(G60)</f>
        <v>0</v>
      </c>
      <c r="H59" s="16">
        <f>SUM(H60)</f>
        <v>0</v>
      </c>
      <c r="I59" s="17">
        <v>0</v>
      </c>
    </row>
    <row r="60" spans="1:9" ht="12.75">
      <c r="A60" s="19" t="s">
        <v>39</v>
      </c>
      <c r="B60" s="28">
        <f>SUM(B61+B62)</f>
        <v>1200</v>
      </c>
      <c r="C60" s="28">
        <f>SUM(C61+C62)</f>
        <v>0</v>
      </c>
      <c r="D60" s="28">
        <f>SUM(D61+D62)</f>
        <v>0</v>
      </c>
      <c r="E60" s="21">
        <f t="shared" si="7"/>
        <v>0</v>
      </c>
      <c r="F60" s="21">
        <v>0</v>
      </c>
      <c r="G60" s="28">
        <f>SUM(G61+G62)</f>
        <v>0</v>
      </c>
      <c r="H60" s="28">
        <f>SUM(H61+H62)</f>
        <v>0</v>
      </c>
      <c r="I60" s="21">
        <v>0</v>
      </c>
    </row>
    <row r="61" spans="1:9" ht="12.75">
      <c r="A61" s="19" t="s">
        <v>14</v>
      </c>
      <c r="B61" s="28">
        <v>1200</v>
      </c>
      <c r="C61" s="28">
        <v>0</v>
      </c>
      <c r="D61" s="28">
        <v>0</v>
      </c>
      <c r="E61" s="21">
        <f t="shared" si="7"/>
        <v>0</v>
      </c>
      <c r="F61" s="21">
        <v>0</v>
      </c>
      <c r="G61" s="28">
        <v>0</v>
      </c>
      <c r="H61" s="28">
        <v>0</v>
      </c>
      <c r="I61" s="21">
        <v>0</v>
      </c>
    </row>
    <row r="62" spans="1:9" ht="12.75">
      <c r="A62" s="19" t="s">
        <v>15</v>
      </c>
      <c r="B62" s="28"/>
      <c r="C62" s="28"/>
      <c r="D62" s="28"/>
      <c r="E62" s="21"/>
      <c r="F62" s="21"/>
      <c r="G62" s="28"/>
      <c r="H62" s="28"/>
      <c r="I62" s="21"/>
    </row>
    <row r="63" spans="1:9" ht="15" customHeight="1">
      <c r="A63" s="15" t="s">
        <v>40</v>
      </c>
      <c r="B63" s="16">
        <f>SUM(B64+B67)</f>
        <v>18795</v>
      </c>
      <c r="C63" s="16">
        <f>SUM(C64+C67)</f>
        <v>2069</v>
      </c>
      <c r="D63" s="16">
        <f>SUM(D64+D67)</f>
        <v>990</v>
      </c>
      <c r="E63" s="17">
        <f>SUM(D63/B63)</f>
        <v>0.052673583399840386</v>
      </c>
      <c r="F63" s="17">
        <f>SUM(D63/C63)</f>
        <v>0.47849202513291444</v>
      </c>
      <c r="G63" s="16">
        <f>SUM(G64+G67)</f>
        <v>2069</v>
      </c>
      <c r="H63" s="16">
        <f>SUM(H64+H67)</f>
        <v>990</v>
      </c>
      <c r="I63" s="17">
        <f>SUM(H63/G63)</f>
        <v>0.47849202513291444</v>
      </c>
    </row>
    <row r="64" spans="1:9" ht="12.75">
      <c r="A64" s="19" t="s">
        <v>41</v>
      </c>
      <c r="B64" s="28">
        <f>SUM(B65+B66)</f>
        <v>600</v>
      </c>
      <c r="C64" s="28">
        <f>SUM(C65+C66)</f>
        <v>450</v>
      </c>
      <c r="D64" s="28">
        <f>SUM(D65+D66)</f>
        <v>31</v>
      </c>
      <c r="E64" s="21">
        <f>SUM(D64/B64)</f>
        <v>0.051666666666666666</v>
      </c>
      <c r="F64" s="21">
        <f>SUM(D64/C64)</f>
        <v>0.06888888888888889</v>
      </c>
      <c r="G64" s="28">
        <f>SUM(G65+G66)</f>
        <v>450</v>
      </c>
      <c r="H64" s="28">
        <f>SUM(H65+H66)</f>
        <v>31</v>
      </c>
      <c r="I64" s="21">
        <f>SUM(H64/G64)</f>
        <v>0.06888888888888889</v>
      </c>
    </row>
    <row r="65" spans="1:9" ht="12.75">
      <c r="A65" s="19" t="s">
        <v>14</v>
      </c>
      <c r="B65" s="28">
        <v>600</v>
      </c>
      <c r="C65" s="28">
        <v>450</v>
      </c>
      <c r="D65" s="28">
        <v>31</v>
      </c>
      <c r="E65" s="21">
        <f>SUM(D65/B65)</f>
        <v>0.051666666666666666</v>
      </c>
      <c r="F65" s="21">
        <f>SUM(D65/C65)</f>
        <v>0.06888888888888889</v>
      </c>
      <c r="G65" s="28">
        <v>450</v>
      </c>
      <c r="H65" s="28">
        <v>31</v>
      </c>
      <c r="I65" s="21">
        <f>SUM(H65/G65)</f>
        <v>0.06888888888888889</v>
      </c>
    </row>
    <row r="66" spans="1:9" ht="12.75">
      <c r="A66" s="19" t="s">
        <v>15</v>
      </c>
      <c r="B66" s="28"/>
      <c r="C66" s="28"/>
      <c r="D66" s="28">
        <v>0</v>
      </c>
      <c r="E66" s="21"/>
      <c r="F66" s="21">
        <v>0</v>
      </c>
      <c r="G66" s="28"/>
      <c r="H66" s="28">
        <v>0</v>
      </c>
      <c r="I66" s="21">
        <v>0</v>
      </c>
    </row>
    <row r="67" spans="1:9" ht="12.75">
      <c r="A67" s="19" t="s">
        <v>42</v>
      </c>
      <c r="B67" s="28">
        <f>SUM(B68+B69)</f>
        <v>18195</v>
      </c>
      <c r="C67" s="28">
        <f>SUM(C68+C69)</f>
        <v>1619</v>
      </c>
      <c r="D67" s="28">
        <f>SUM(D68+D69)</f>
        <v>959</v>
      </c>
      <c r="E67" s="21">
        <f>SUM(D67/B67)</f>
        <v>0.052706787579005224</v>
      </c>
      <c r="F67" s="21">
        <f>SUM(D67/C67)</f>
        <v>0.5923409512044472</v>
      </c>
      <c r="G67" s="28">
        <f>SUM(G68+G69)</f>
        <v>1619</v>
      </c>
      <c r="H67" s="28">
        <f>SUM(H68+H69)</f>
        <v>959</v>
      </c>
      <c r="I67" s="21">
        <f>SUM(H67/G67)</f>
        <v>0.5923409512044472</v>
      </c>
    </row>
    <row r="68" spans="1:9" ht="12.75">
      <c r="A68" s="19" t="s">
        <v>14</v>
      </c>
      <c r="B68" s="28">
        <v>17000</v>
      </c>
      <c r="C68" s="28">
        <v>1412</v>
      </c>
      <c r="D68" s="28">
        <v>923</v>
      </c>
      <c r="E68" s="21">
        <f>SUM(D68/B68)</f>
        <v>0.054294117647058826</v>
      </c>
      <c r="F68" s="21">
        <f>SUM(D68/C68)</f>
        <v>0.6536827195467422</v>
      </c>
      <c r="G68" s="28">
        <v>1412</v>
      </c>
      <c r="H68" s="28">
        <v>923</v>
      </c>
      <c r="I68" s="21">
        <f>SUM(H68/G68)</f>
        <v>0.6536827195467422</v>
      </c>
    </row>
    <row r="69" spans="1:9" ht="12.75">
      <c r="A69" s="19" t="s">
        <v>15</v>
      </c>
      <c r="B69" s="28">
        <v>1195</v>
      </c>
      <c r="C69" s="28">
        <v>207</v>
      </c>
      <c r="D69" s="28">
        <v>36</v>
      </c>
      <c r="E69" s="21">
        <f>SUM(D69/B69)</f>
        <v>0.0301255230125523</v>
      </c>
      <c r="F69" s="21">
        <f>SUM(D69/C69)</f>
        <v>0.17391304347826086</v>
      </c>
      <c r="G69" s="28">
        <v>207</v>
      </c>
      <c r="H69" s="28">
        <v>36</v>
      </c>
      <c r="I69" s="21">
        <f>SUM(H69/G69)</f>
        <v>0.17391304347826086</v>
      </c>
    </row>
    <row r="70" spans="1:9" ht="13.5" customHeight="1">
      <c r="A70" s="15" t="s">
        <v>43</v>
      </c>
      <c r="B70" s="16">
        <f>SUM(B71)</f>
        <v>60</v>
      </c>
      <c r="C70" s="16">
        <f>SUM(C71)</f>
        <v>2</v>
      </c>
      <c r="D70" s="16">
        <f>SUM(D71)</f>
        <v>2</v>
      </c>
      <c r="E70" s="17">
        <f>SUM(D70/B70)</f>
        <v>0.03333333333333333</v>
      </c>
      <c r="F70" s="17">
        <f>SUM(D70/C70)</f>
        <v>1</v>
      </c>
      <c r="G70" s="16">
        <f>SUM(G71)</f>
        <v>2</v>
      </c>
      <c r="H70" s="16">
        <f>SUM(H71)</f>
        <v>2</v>
      </c>
      <c r="I70" s="17">
        <f>SUM(H70/G70)</f>
        <v>1</v>
      </c>
    </row>
    <row r="71" spans="1:9" ht="12.75" customHeight="1">
      <c r="A71" s="19" t="s">
        <v>14</v>
      </c>
      <c r="B71" s="28">
        <v>60</v>
      </c>
      <c r="C71" s="28">
        <v>2</v>
      </c>
      <c r="D71" s="28">
        <v>2</v>
      </c>
      <c r="E71" s="21">
        <f>SUM(D71/B71)</f>
        <v>0.03333333333333333</v>
      </c>
      <c r="F71" s="21">
        <f>SUM(D71/C71)</f>
        <v>1</v>
      </c>
      <c r="G71" s="28">
        <v>2</v>
      </c>
      <c r="H71" s="28">
        <v>2</v>
      </c>
      <c r="I71" s="21">
        <f>SUM(H71/G71)</f>
        <v>1</v>
      </c>
    </row>
    <row r="72" spans="1:9" ht="26.25" customHeight="1">
      <c r="A72" s="29" t="s">
        <v>44</v>
      </c>
      <c r="B72" s="16">
        <f>SUM(B73+B74)</f>
        <v>0</v>
      </c>
      <c r="C72" s="16">
        <f>SUM(C73+C74)</f>
        <v>0</v>
      </c>
      <c r="D72" s="16">
        <f>SUM(D73+D74)</f>
        <v>584</v>
      </c>
      <c r="E72" s="17"/>
      <c r="F72" s="17"/>
      <c r="G72" s="16">
        <f>SUM(G73+G74)</f>
        <v>0</v>
      </c>
      <c r="H72" s="16">
        <f>SUM(H73+H74)</f>
        <v>584</v>
      </c>
      <c r="I72" s="17"/>
    </row>
    <row r="73" spans="1:9" ht="12" customHeight="1">
      <c r="A73" s="19" t="s">
        <v>14</v>
      </c>
      <c r="B73" s="28"/>
      <c r="C73" s="28"/>
      <c r="D73" s="20">
        <v>473</v>
      </c>
      <c r="E73" s="21"/>
      <c r="F73" s="21"/>
      <c r="G73" s="28"/>
      <c r="H73" s="20">
        <v>473</v>
      </c>
      <c r="I73" s="21"/>
    </row>
    <row r="74" spans="1:9" ht="12" customHeight="1">
      <c r="A74" s="19" t="s">
        <v>15</v>
      </c>
      <c r="B74" s="28"/>
      <c r="C74" s="28"/>
      <c r="D74" s="20">
        <v>111</v>
      </c>
      <c r="E74" s="21"/>
      <c r="F74" s="21"/>
      <c r="G74" s="28"/>
      <c r="H74" s="20">
        <v>111</v>
      </c>
      <c r="I74" s="21"/>
    </row>
    <row r="75" spans="1:9" ht="12" customHeight="1">
      <c r="A75" s="30" t="s">
        <v>45</v>
      </c>
      <c r="B75" s="31"/>
      <c r="C75" s="31"/>
      <c r="D75" s="31"/>
      <c r="E75" s="31"/>
      <c r="F75" s="31"/>
      <c r="G75" s="3"/>
      <c r="H75" s="3"/>
      <c r="I75" s="3"/>
    </row>
    <row r="76" spans="1:9" ht="12" customHeight="1">
      <c r="A76" s="32"/>
      <c r="B76" s="31"/>
      <c r="C76" s="31"/>
      <c r="D76" s="31"/>
      <c r="E76" s="31"/>
      <c r="F76" s="31"/>
      <c r="G76" s="3"/>
      <c r="H76" s="3"/>
      <c r="I76" s="3"/>
    </row>
    <row r="77" spans="1:9" ht="12" customHeight="1">
      <c r="A77" s="32"/>
      <c r="B77" s="31"/>
      <c r="C77" s="31"/>
      <c r="D77" s="31"/>
      <c r="E77" s="31"/>
      <c r="F77" s="31"/>
      <c r="G77" s="3"/>
      <c r="H77" s="3"/>
      <c r="I77" s="3"/>
    </row>
    <row r="78" spans="1:9" ht="12" customHeight="1">
      <c r="A78" s="32"/>
      <c r="B78" s="31"/>
      <c r="C78" s="31"/>
      <c r="D78" s="31"/>
      <c r="E78" s="31"/>
      <c r="F78" s="31"/>
      <c r="G78" s="3"/>
      <c r="H78" s="3"/>
      <c r="I78" s="3"/>
    </row>
    <row r="79" spans="1:9" ht="12" customHeight="1">
      <c r="A79" s="32"/>
      <c r="B79" s="31"/>
      <c r="C79" s="31"/>
      <c r="D79" s="31"/>
      <c r="E79" s="31"/>
      <c r="F79" s="31"/>
      <c r="G79" s="3"/>
      <c r="H79" s="3"/>
      <c r="I79" s="3"/>
    </row>
    <row r="80" spans="1:9" ht="12" customHeight="1">
      <c r="A80" s="32"/>
      <c r="B80" s="31"/>
      <c r="C80" s="31"/>
      <c r="D80" s="31"/>
      <c r="E80" s="31"/>
      <c r="F80" s="31"/>
      <c r="G80" s="3"/>
      <c r="H80" s="3"/>
      <c r="I80" s="3"/>
    </row>
    <row r="81" spans="1:9" ht="12" customHeight="1">
      <c r="A81" s="32"/>
      <c r="B81" s="31"/>
      <c r="C81" s="31"/>
      <c r="D81" s="31"/>
      <c r="E81" s="31"/>
      <c r="F81" s="31"/>
      <c r="G81" s="3"/>
      <c r="H81" s="3"/>
      <c r="I81" s="3"/>
    </row>
    <row r="82" spans="1:9" ht="12" customHeight="1">
      <c r="A82" s="32"/>
      <c r="B82" s="31"/>
      <c r="C82" s="31"/>
      <c r="D82" s="31"/>
      <c r="E82" s="31"/>
      <c r="F82" s="31"/>
      <c r="G82" s="3"/>
      <c r="H82" s="3"/>
      <c r="I82" s="3"/>
    </row>
    <row r="83" spans="1:9" ht="12" customHeight="1">
      <c r="A83" s="32"/>
      <c r="B83" s="31"/>
      <c r="C83" s="31"/>
      <c r="D83" s="31"/>
      <c r="E83" s="31"/>
      <c r="F83" s="31"/>
      <c r="G83" s="3"/>
      <c r="H83" s="3"/>
      <c r="I83" s="3"/>
    </row>
    <row r="84" spans="1:9" ht="12" customHeight="1">
      <c r="A84" s="32"/>
      <c r="B84" s="31"/>
      <c r="C84" s="31"/>
      <c r="D84" s="31"/>
      <c r="E84" s="31"/>
      <c r="F84" s="31"/>
      <c r="G84" s="3"/>
      <c r="H84" s="3"/>
      <c r="I84" s="3"/>
    </row>
    <row r="85" spans="1:9" ht="12" customHeight="1">
      <c r="A85" s="32"/>
      <c r="B85" s="31"/>
      <c r="C85" s="31"/>
      <c r="D85" s="31"/>
      <c r="E85" s="31"/>
      <c r="F85" s="31"/>
      <c r="G85" s="3"/>
      <c r="H85" s="3"/>
      <c r="I85" s="3"/>
    </row>
    <row r="86" spans="1:9" ht="12" customHeight="1">
      <c r="A86" s="32"/>
      <c r="B86" s="31"/>
      <c r="C86" s="31"/>
      <c r="D86" s="31"/>
      <c r="E86" s="31"/>
      <c r="F86" s="31"/>
      <c r="G86" s="3"/>
      <c r="H86" s="3"/>
      <c r="I86" s="3"/>
    </row>
    <row r="87" spans="1:9" ht="12.75">
      <c r="A87" s="4"/>
      <c r="B87" s="4"/>
      <c r="C87" s="4"/>
      <c r="D87" s="4"/>
      <c r="E87" s="4"/>
      <c r="F87" s="4"/>
      <c r="G87" s="3"/>
      <c r="H87" s="3"/>
      <c r="I87" s="3"/>
    </row>
    <row r="88" spans="1:9" ht="12">
      <c r="A88" s="2" t="s">
        <v>46</v>
      </c>
      <c r="B88" s="3"/>
      <c r="C88" s="3"/>
      <c r="D88" s="2" t="s">
        <v>47</v>
      </c>
      <c r="E88" s="3"/>
      <c r="F88" s="3"/>
      <c r="G88" s="3"/>
      <c r="H88" s="3"/>
      <c r="I88" s="3"/>
    </row>
    <row r="89" spans="1:9" ht="12">
      <c r="A89" s="3"/>
      <c r="B89" s="2"/>
      <c r="C89" s="3"/>
      <c r="D89" s="3"/>
      <c r="E89" s="3"/>
      <c r="F89" s="3"/>
      <c r="G89" s="3"/>
      <c r="H89" s="3"/>
      <c r="I89" s="3"/>
    </row>
    <row r="90" spans="1:9" ht="12">
      <c r="A90" s="2" t="s">
        <v>48</v>
      </c>
      <c r="B90" s="3"/>
      <c r="C90" s="3"/>
      <c r="D90" s="2" t="s">
        <v>49</v>
      </c>
      <c r="E90" s="3"/>
      <c r="F90" s="3"/>
      <c r="G90" s="3"/>
      <c r="H90" s="3"/>
      <c r="I90" s="3"/>
    </row>
    <row r="91" spans="1:9" ht="12.75">
      <c r="A91" s="4"/>
      <c r="B91" s="2"/>
      <c r="C91" s="4"/>
      <c r="D91" s="4"/>
      <c r="E91" s="4"/>
      <c r="F91" s="4"/>
      <c r="G91" s="3"/>
      <c r="H91" s="3"/>
      <c r="I91" s="3"/>
    </row>
    <row r="92" spans="1:9" ht="12.75">
      <c r="A92" s="4"/>
      <c r="B92" s="4"/>
      <c r="C92" s="4"/>
      <c r="D92" s="4"/>
      <c r="E92" s="4"/>
      <c r="F92" s="4"/>
      <c r="G92" s="3"/>
      <c r="H92" s="3"/>
      <c r="I92" s="3"/>
    </row>
    <row r="93" spans="1:9" ht="12.75">
      <c r="A93" s="4"/>
      <c r="B93" s="4"/>
      <c r="C93" s="4"/>
      <c r="D93" s="4"/>
      <c r="E93" s="4"/>
      <c r="F93" s="4"/>
      <c r="G93" s="3"/>
      <c r="H93" s="3"/>
      <c r="I93" s="3"/>
    </row>
    <row r="94" spans="1:9" ht="12.75">
      <c r="A94" s="4"/>
      <c r="B94" s="4"/>
      <c r="C94" s="4"/>
      <c r="D94" s="4"/>
      <c r="E94" s="4"/>
      <c r="F94" s="4"/>
      <c r="G94" s="3"/>
      <c r="H94" s="3"/>
      <c r="I94" s="3"/>
    </row>
    <row r="95" spans="1:9" ht="12.75">
      <c r="A95" s="4"/>
      <c r="B95" s="4"/>
      <c r="C95" s="4"/>
      <c r="D95" s="4"/>
      <c r="E95" s="4"/>
      <c r="F95" s="4"/>
      <c r="G95" s="3"/>
      <c r="H95" s="3"/>
      <c r="I95" s="3"/>
    </row>
    <row r="96" spans="1:9" ht="12.75">
      <c r="A96" s="4"/>
      <c r="B96" s="4"/>
      <c r="C96" s="4"/>
      <c r="D96" s="4"/>
      <c r="E96" s="4"/>
      <c r="F96" s="4"/>
      <c r="G96" s="3"/>
      <c r="H96" s="3"/>
      <c r="I96" s="3"/>
    </row>
    <row r="97" spans="1:9" ht="12.75">
      <c r="A97" s="4"/>
      <c r="B97" s="4"/>
      <c r="C97" s="4"/>
      <c r="D97" s="4"/>
      <c r="E97" s="4"/>
      <c r="F97" s="4"/>
      <c r="G97" s="3"/>
      <c r="H97" s="3"/>
      <c r="I97" s="3"/>
    </row>
    <row r="98" spans="1:9" ht="12.75">
      <c r="A98" s="4"/>
      <c r="B98" s="4"/>
      <c r="C98" s="4"/>
      <c r="D98" s="4"/>
      <c r="E98" s="4"/>
      <c r="F98" s="4"/>
      <c r="G98" s="3"/>
      <c r="H98" s="3"/>
      <c r="I98" s="3"/>
    </row>
    <row r="99" spans="1:9" ht="12.75">
      <c r="A99" s="4"/>
      <c r="B99" s="4"/>
      <c r="C99" s="4"/>
      <c r="D99" s="4"/>
      <c r="E99" s="4"/>
      <c r="F99" s="4"/>
      <c r="G99" s="3"/>
      <c r="H99" s="3"/>
      <c r="I99" s="3"/>
    </row>
    <row r="100" spans="1:9" ht="12.75">
      <c r="A100" s="4"/>
      <c r="B100" s="4"/>
      <c r="C100" s="4"/>
      <c r="D100" s="4"/>
      <c r="E100" s="4"/>
      <c r="F100" s="4"/>
      <c r="G100" s="3"/>
      <c r="H100" s="3"/>
      <c r="I100" s="3"/>
    </row>
    <row r="101" spans="1:9" ht="12.75">
      <c r="A101" s="4"/>
      <c r="B101" s="4"/>
      <c r="C101" s="4"/>
      <c r="D101" s="4"/>
      <c r="E101" s="4"/>
      <c r="F101" s="4"/>
      <c r="G101" s="3"/>
      <c r="H101" s="3"/>
      <c r="I101" s="3"/>
    </row>
    <row r="102" spans="1:9" ht="12.75">
      <c r="A102" s="4"/>
      <c r="B102" s="4"/>
      <c r="C102" s="4"/>
      <c r="D102" s="4"/>
      <c r="E102" s="4"/>
      <c r="F102" s="4"/>
      <c r="G102" s="3"/>
      <c r="H102" s="3"/>
      <c r="I102" s="3"/>
    </row>
    <row r="103" spans="1:9" ht="12.75">
      <c r="A103" s="4"/>
      <c r="B103" s="4"/>
      <c r="C103" s="4"/>
      <c r="D103" s="4"/>
      <c r="E103" s="4"/>
      <c r="F103" s="4"/>
      <c r="G103" s="3"/>
      <c r="H103" s="3"/>
      <c r="I103" s="3"/>
    </row>
    <row r="104" spans="1:9" ht="12.75">
      <c r="A104" s="4"/>
      <c r="B104" s="4"/>
      <c r="C104" s="4"/>
      <c r="D104" s="4"/>
      <c r="E104" s="4"/>
      <c r="F104" s="4"/>
      <c r="G104" s="3"/>
      <c r="H104" s="3"/>
      <c r="I104" s="3"/>
    </row>
    <row r="105" spans="1:9" ht="12.75">
      <c r="A105" s="4"/>
      <c r="B105" s="4"/>
      <c r="C105" s="4"/>
      <c r="D105" s="4"/>
      <c r="E105" s="4"/>
      <c r="F105" s="4"/>
      <c r="G105" s="3"/>
      <c r="H105" s="3"/>
      <c r="I105" s="3"/>
    </row>
    <row r="106" spans="1:9" ht="12.75">
      <c r="A106" s="2" t="s">
        <v>50</v>
      </c>
      <c r="B106" s="4"/>
      <c r="C106" s="4"/>
      <c r="D106" s="4"/>
      <c r="E106" s="4"/>
      <c r="F106" s="4"/>
      <c r="G106" s="3"/>
      <c r="H106" s="3"/>
      <c r="I106" s="3"/>
    </row>
    <row r="107" spans="1:9" ht="12.75">
      <c r="A107" s="2" t="s">
        <v>51</v>
      </c>
      <c r="B107" s="4"/>
      <c r="C107" s="4"/>
      <c r="D107" s="4"/>
      <c r="E107" s="4"/>
      <c r="F107" s="4"/>
      <c r="G107" s="3"/>
      <c r="H107" s="3"/>
      <c r="I107" s="3"/>
    </row>
    <row r="108" spans="1:9" ht="12.75">
      <c r="A108" s="4"/>
      <c r="B108" s="4"/>
      <c r="C108" s="4"/>
      <c r="D108" s="4"/>
      <c r="E108" s="4"/>
      <c r="F108" s="4"/>
      <c r="G108" s="3"/>
      <c r="H108" s="3"/>
      <c r="I108" s="3"/>
    </row>
    <row r="109" spans="1:9" ht="12.75">
      <c r="A109" s="4"/>
      <c r="B109" s="4"/>
      <c r="C109" s="4"/>
      <c r="D109" s="4"/>
      <c r="E109" s="4"/>
      <c r="F109" s="4"/>
      <c r="G109" s="3"/>
      <c r="H109" s="3"/>
      <c r="I109" s="3"/>
    </row>
    <row r="110" spans="1:9" ht="12.75">
      <c r="A110" s="4"/>
      <c r="B110" s="4"/>
      <c r="C110" s="4"/>
      <c r="D110" s="4"/>
      <c r="E110" s="4"/>
      <c r="F110" s="4"/>
      <c r="G110" s="3"/>
      <c r="H110" s="3"/>
      <c r="I110" s="3"/>
    </row>
    <row r="111" spans="1:9" ht="12.75">
      <c r="A111" s="4"/>
      <c r="B111" s="4"/>
      <c r="C111" s="4"/>
      <c r="D111" s="4"/>
      <c r="E111" s="4"/>
      <c r="F111" s="4"/>
      <c r="G111" s="3"/>
      <c r="H111" s="3"/>
      <c r="I111" s="3"/>
    </row>
    <row r="112" spans="1:9" ht="12.75">
      <c r="A112" s="4"/>
      <c r="B112" s="4"/>
      <c r="C112" s="4"/>
      <c r="D112" s="4"/>
      <c r="E112" s="4"/>
      <c r="F112" s="4"/>
      <c r="G112" s="3"/>
      <c r="H112" s="3"/>
      <c r="I112" s="3"/>
    </row>
    <row r="113" spans="1:9" ht="12.75">
      <c r="A113" s="4"/>
      <c r="B113" s="4"/>
      <c r="C113" s="4"/>
      <c r="D113" s="4"/>
      <c r="E113" s="4"/>
      <c r="F113" s="4"/>
      <c r="G113" s="3"/>
      <c r="H113" s="3"/>
      <c r="I113" s="3"/>
    </row>
    <row r="114" spans="1:9" ht="12.75">
      <c r="A114" s="4"/>
      <c r="B114" s="4"/>
      <c r="C114" s="4"/>
      <c r="D114" s="4"/>
      <c r="E114" s="4"/>
      <c r="F114" s="4"/>
      <c r="G114" s="3"/>
      <c r="H114" s="3"/>
      <c r="I114" s="3"/>
    </row>
    <row r="115" spans="1:9" ht="12.75">
      <c r="A115" s="4"/>
      <c r="B115" s="4"/>
      <c r="C115" s="4"/>
      <c r="D115" s="4"/>
      <c r="E115" s="4"/>
      <c r="F115" s="4"/>
      <c r="G115" s="3"/>
      <c r="H115" s="3"/>
      <c r="I115" s="3"/>
    </row>
    <row r="116" spans="1:9" ht="12.75">
      <c r="A116" s="4"/>
      <c r="B116" s="4"/>
      <c r="C116" s="4"/>
      <c r="D116" s="4"/>
      <c r="E116" s="4"/>
      <c r="F116" s="4"/>
      <c r="G116" s="3"/>
      <c r="H116" s="3"/>
      <c r="I116" s="3"/>
    </row>
    <row r="117" spans="1:9" ht="12.75">
      <c r="A117" s="4"/>
      <c r="B117" s="4"/>
      <c r="C117" s="4"/>
      <c r="D117" s="4"/>
      <c r="E117" s="4"/>
      <c r="F117" s="4"/>
      <c r="G117" s="3"/>
      <c r="H117" s="3"/>
      <c r="I117" s="3"/>
    </row>
    <row r="118" spans="1:9" ht="12.75">
      <c r="A118" s="4"/>
      <c r="B118" s="4"/>
      <c r="C118" s="4"/>
      <c r="D118" s="4"/>
      <c r="E118" s="4"/>
      <c r="F118" s="4"/>
      <c r="G118" s="3"/>
      <c r="H118" s="3"/>
      <c r="I118" s="3"/>
    </row>
    <row r="119" spans="1:9" ht="12.75">
      <c r="A119" s="4"/>
      <c r="B119" s="4"/>
      <c r="C119" s="4"/>
      <c r="D119" s="4"/>
      <c r="E119" s="4"/>
      <c r="F119" s="4"/>
      <c r="G119" s="3"/>
      <c r="H119" s="3"/>
      <c r="I119" s="3"/>
    </row>
    <row r="120" spans="1:9" ht="12.75">
      <c r="A120" s="4"/>
      <c r="B120" s="4"/>
      <c r="C120" s="4"/>
      <c r="D120" s="4"/>
      <c r="E120" s="4"/>
      <c r="F120" s="4"/>
      <c r="G120" s="3"/>
      <c r="H120" s="3"/>
      <c r="I120" s="3"/>
    </row>
    <row r="121" spans="1:9" ht="12.75">
      <c r="A121" s="5"/>
      <c r="B121" s="5"/>
      <c r="C121" s="5"/>
      <c r="D121" s="5"/>
      <c r="E121" s="5"/>
      <c r="F121" s="5"/>
      <c r="H121" s="3"/>
      <c r="I121" s="3"/>
    </row>
    <row r="122" spans="1:9" ht="12.75">
      <c r="A122" s="5"/>
      <c r="B122" s="5"/>
      <c r="C122" s="5"/>
      <c r="D122" s="5"/>
      <c r="E122" s="5"/>
      <c r="F122" s="5"/>
      <c r="H122" s="3"/>
      <c r="I122" s="3"/>
    </row>
    <row r="123" spans="1:9" ht="12.75">
      <c r="A123" s="5"/>
      <c r="B123" s="5"/>
      <c r="C123" s="5"/>
      <c r="D123" s="5"/>
      <c r="E123" s="5"/>
      <c r="F123" s="5"/>
      <c r="H123" s="3"/>
      <c r="I123" s="3"/>
    </row>
    <row r="124" spans="1:9" ht="12.75">
      <c r="A124" s="5"/>
      <c r="B124" s="5"/>
      <c r="C124" s="5"/>
      <c r="D124" s="5"/>
      <c r="E124" s="5"/>
      <c r="F124" s="5"/>
      <c r="H124" s="3"/>
      <c r="I124" s="3"/>
    </row>
    <row r="125" spans="1:9" ht="12.75">
      <c r="A125" s="5"/>
      <c r="B125" s="5"/>
      <c r="C125" s="5"/>
      <c r="D125" s="5"/>
      <c r="E125" s="5"/>
      <c r="F125" s="5"/>
      <c r="H125" s="3"/>
      <c r="I125" s="3"/>
    </row>
    <row r="126" spans="1:9" ht="12.75">
      <c r="A126" s="5"/>
      <c r="B126" s="5"/>
      <c r="C126" s="5"/>
      <c r="D126" s="5"/>
      <c r="E126" s="5"/>
      <c r="F126" s="5"/>
      <c r="H126" s="3"/>
      <c r="I126" s="3"/>
    </row>
    <row r="127" spans="1:9" ht="12.75">
      <c r="A127" s="5"/>
      <c r="B127" s="5"/>
      <c r="C127" s="5"/>
      <c r="D127" s="5"/>
      <c r="E127" s="5"/>
      <c r="F127" s="5"/>
      <c r="H127" s="3"/>
      <c r="I127" s="3"/>
    </row>
    <row r="128" spans="1:9" ht="12.75">
      <c r="A128" s="5"/>
      <c r="B128" s="5"/>
      <c r="C128" s="5"/>
      <c r="D128" s="5"/>
      <c r="E128" s="5"/>
      <c r="F128" s="5"/>
      <c r="H128" s="3"/>
      <c r="I128" s="3"/>
    </row>
    <row r="129" spans="1:9" ht="12.75">
      <c r="A129" s="5"/>
      <c r="B129" s="5"/>
      <c r="C129" s="5"/>
      <c r="D129" s="5"/>
      <c r="E129" s="5"/>
      <c r="F129" s="5"/>
      <c r="H129" s="3"/>
      <c r="I129" s="3"/>
    </row>
    <row r="130" spans="1:9" ht="12.75">
      <c r="A130" s="5"/>
      <c r="B130" s="5"/>
      <c r="C130" s="5"/>
      <c r="D130" s="5"/>
      <c r="E130" s="5"/>
      <c r="F130" s="5"/>
      <c r="H130" s="3"/>
      <c r="I130" s="3"/>
    </row>
    <row r="131" spans="1:9" ht="12.75">
      <c r="A131" s="5"/>
      <c r="B131" s="5"/>
      <c r="C131" s="5"/>
      <c r="D131" s="5"/>
      <c r="E131" s="5"/>
      <c r="F131" s="5"/>
      <c r="H131" s="3"/>
      <c r="I131" s="3"/>
    </row>
    <row r="132" spans="1:9" ht="12.75">
      <c r="A132" s="5"/>
      <c r="B132" s="5"/>
      <c r="C132" s="5"/>
      <c r="D132" s="5"/>
      <c r="E132" s="5"/>
      <c r="F132" s="5"/>
      <c r="H132" s="3"/>
      <c r="I132" s="3"/>
    </row>
    <row r="133" spans="1:9" ht="12.75">
      <c r="A133" s="5"/>
      <c r="B133" s="5"/>
      <c r="C133" s="5"/>
      <c r="D133" s="5"/>
      <c r="E133" s="5"/>
      <c r="F133" s="5"/>
      <c r="H133" s="3"/>
      <c r="I133" s="3"/>
    </row>
    <row r="134" spans="1:9" ht="12.75">
      <c r="A134" s="5"/>
      <c r="B134" s="5"/>
      <c r="C134" s="5"/>
      <c r="D134" s="5"/>
      <c r="E134" s="5"/>
      <c r="F134" s="5"/>
      <c r="H134" s="3"/>
      <c r="I134" s="3"/>
    </row>
    <row r="135" spans="1:9" ht="12.75">
      <c r="A135" s="5"/>
      <c r="B135" s="5"/>
      <c r="C135" s="5"/>
      <c r="D135" s="5"/>
      <c r="E135" s="5"/>
      <c r="F135" s="5"/>
      <c r="H135" s="3"/>
      <c r="I135" s="3"/>
    </row>
    <row r="136" spans="8:9" ht="11.25">
      <c r="H136" s="3"/>
      <c r="I136" s="3"/>
    </row>
    <row r="137" spans="8:9" ht="11.25">
      <c r="H137" s="3"/>
      <c r="I137" s="3"/>
    </row>
    <row r="138" spans="8:9" ht="11.25">
      <c r="H138" s="3"/>
      <c r="I138" s="3"/>
    </row>
    <row r="139" spans="8:9" ht="11.25">
      <c r="H139" s="3"/>
      <c r="I139" s="3"/>
    </row>
    <row r="140" spans="8:9" ht="11.25">
      <c r="H140" s="3"/>
      <c r="I140" s="3"/>
    </row>
    <row r="141" spans="8:9" ht="11.25">
      <c r="H141" s="3"/>
      <c r="I141" s="3"/>
    </row>
    <row r="142" spans="8:9" ht="11.25">
      <c r="H142" s="3"/>
      <c r="I142" s="3"/>
    </row>
    <row r="143" spans="8:9" ht="11.25">
      <c r="H143" s="3"/>
      <c r="I143" s="3"/>
    </row>
    <row r="144" spans="8:9" ht="11.25">
      <c r="H144" s="3"/>
      <c r="I144" s="3"/>
    </row>
    <row r="145" spans="8:9" ht="11.25">
      <c r="H145" s="3"/>
      <c r="I145" s="3"/>
    </row>
    <row r="146" spans="8:9" ht="11.25">
      <c r="H146" s="3"/>
      <c r="I146" s="3"/>
    </row>
    <row r="147" spans="8:9" ht="11.25">
      <c r="H147" s="3"/>
      <c r="I147" s="3"/>
    </row>
    <row r="148" spans="8:9" ht="11.25">
      <c r="H148" s="3"/>
      <c r="I148" s="3"/>
    </row>
    <row r="149" spans="8:9" ht="11.25">
      <c r="H149" s="3"/>
      <c r="I149" s="3"/>
    </row>
    <row r="150" spans="8:9" ht="11.25">
      <c r="H150" s="3"/>
      <c r="I150" s="3"/>
    </row>
    <row r="151" spans="8:9" ht="11.25">
      <c r="H151" s="3"/>
      <c r="I151" s="3"/>
    </row>
    <row r="152" spans="8:9" ht="11.25">
      <c r="H152" s="3"/>
      <c r="I152" s="3"/>
    </row>
    <row r="153" spans="8:9" ht="11.25">
      <c r="H153" s="3"/>
      <c r="I153" s="3"/>
    </row>
    <row r="154" spans="8:9" ht="11.25">
      <c r="H154" s="3"/>
      <c r="I154" s="3"/>
    </row>
    <row r="155" spans="8:9" ht="11.25">
      <c r="H155" s="3"/>
      <c r="I155" s="3"/>
    </row>
    <row r="156" spans="8:9" ht="11.25">
      <c r="H156" s="3"/>
      <c r="I156" s="3"/>
    </row>
    <row r="157" spans="8:9" ht="11.25">
      <c r="H157" s="3"/>
      <c r="I157" s="3"/>
    </row>
    <row r="158" spans="8:9" ht="11.25">
      <c r="H158" s="3"/>
      <c r="I158" s="3"/>
    </row>
    <row r="159" spans="8:9" ht="11.25">
      <c r="H159" s="3"/>
      <c r="I159" s="3"/>
    </row>
    <row r="160" spans="8:9" ht="11.25">
      <c r="H160" s="3"/>
      <c r="I160" s="3"/>
    </row>
    <row r="161" spans="8:9" ht="11.25">
      <c r="H161" s="3"/>
      <c r="I161" s="3"/>
    </row>
    <row r="162" spans="8:9" ht="11.25">
      <c r="H162" s="3"/>
      <c r="I162" s="3"/>
    </row>
    <row r="163" spans="8:9" ht="11.25">
      <c r="H163" s="3"/>
      <c r="I163" s="3"/>
    </row>
    <row r="164" spans="8:9" ht="11.25">
      <c r="H164" s="3"/>
      <c r="I164" s="3"/>
    </row>
    <row r="165" spans="8:9" ht="11.25">
      <c r="H165" s="3"/>
      <c r="I165" s="3"/>
    </row>
    <row r="166" spans="8:9" ht="11.25">
      <c r="H166" s="3"/>
      <c r="I166" s="3"/>
    </row>
    <row r="167" spans="8:9" ht="11.25">
      <c r="H167" s="3"/>
      <c r="I167" s="3"/>
    </row>
    <row r="168" spans="8:9" ht="11.25">
      <c r="H168" s="3"/>
      <c r="I168" s="3"/>
    </row>
    <row r="169" spans="8:9" ht="11.25">
      <c r="H169" s="3"/>
      <c r="I169" s="3"/>
    </row>
    <row r="170" spans="8:9" ht="11.25">
      <c r="H170" s="3"/>
      <c r="I170" s="3"/>
    </row>
    <row r="171" spans="8:9" ht="11.25">
      <c r="H171" s="3"/>
      <c r="I171" s="3"/>
    </row>
    <row r="172" spans="8:9" ht="11.25">
      <c r="H172" s="3"/>
      <c r="I172" s="3"/>
    </row>
    <row r="173" spans="8:9" ht="11.25">
      <c r="H173" s="3"/>
      <c r="I173" s="3"/>
    </row>
    <row r="174" spans="8:9" ht="11.25">
      <c r="H174" s="3"/>
      <c r="I174" s="3"/>
    </row>
    <row r="175" spans="8:9" ht="11.25">
      <c r="H175" s="3"/>
      <c r="I175" s="3"/>
    </row>
    <row r="176" spans="8:9" ht="11.25">
      <c r="H176" s="3"/>
      <c r="I176" s="3"/>
    </row>
    <row r="177" spans="8:9" ht="11.25">
      <c r="H177" s="3"/>
      <c r="I177" s="3"/>
    </row>
    <row r="178" spans="8:9" ht="11.25">
      <c r="H178" s="3"/>
      <c r="I178" s="3"/>
    </row>
    <row r="179" spans="8:9" ht="11.25">
      <c r="H179" s="3"/>
      <c r="I179" s="3"/>
    </row>
    <row r="180" spans="8:9" ht="11.25">
      <c r="H180" s="3"/>
      <c r="I180" s="3"/>
    </row>
    <row r="181" spans="8:9" ht="11.25">
      <c r="H181" s="3"/>
      <c r="I181" s="3"/>
    </row>
    <row r="182" spans="8:9" ht="11.25">
      <c r="H182" s="3"/>
      <c r="I182" s="3"/>
    </row>
    <row r="183" spans="8:9" ht="11.25">
      <c r="H183" s="3"/>
      <c r="I183" s="3"/>
    </row>
    <row r="184" spans="8:9" ht="11.25">
      <c r="H184" s="3"/>
      <c r="I184" s="3"/>
    </row>
    <row r="185" spans="8:9" ht="11.25">
      <c r="H185" s="3"/>
      <c r="I185" s="3"/>
    </row>
    <row r="186" spans="8:9" ht="11.25">
      <c r="H186" s="3"/>
      <c r="I186" s="3"/>
    </row>
    <row r="187" spans="8:9" ht="11.25">
      <c r="H187" s="3"/>
      <c r="I187" s="3"/>
    </row>
    <row r="188" spans="8:9" ht="11.25">
      <c r="H188" s="3"/>
      <c r="I188" s="3"/>
    </row>
    <row r="189" spans="8:9" ht="11.25">
      <c r="H189" s="3"/>
      <c r="I189" s="3"/>
    </row>
    <row r="190" spans="8:9" ht="11.25">
      <c r="H190" s="3"/>
      <c r="I190" s="3"/>
    </row>
    <row r="191" spans="8:9" ht="11.25">
      <c r="H191" s="3"/>
      <c r="I191" s="3"/>
    </row>
    <row r="192" spans="8:9" ht="11.25">
      <c r="H192" s="3"/>
      <c r="I192" s="3"/>
    </row>
    <row r="193" spans="8:9" ht="11.25">
      <c r="H193" s="3"/>
      <c r="I193" s="3"/>
    </row>
    <row r="194" spans="8:9" ht="11.25">
      <c r="H194" s="3"/>
      <c r="I194" s="3"/>
    </row>
    <row r="195" spans="8:9" ht="11.25">
      <c r="H195" s="3"/>
      <c r="I195" s="3"/>
    </row>
    <row r="196" spans="8:9" ht="11.25">
      <c r="H196" s="3"/>
      <c r="I196" s="3"/>
    </row>
    <row r="197" spans="8:9" ht="11.25">
      <c r="H197" s="3"/>
      <c r="I197" s="3"/>
    </row>
    <row r="198" spans="8:9" ht="11.25">
      <c r="H198" s="3"/>
      <c r="I198" s="3"/>
    </row>
    <row r="199" spans="8:9" ht="11.25">
      <c r="H199" s="3"/>
      <c r="I199" s="3"/>
    </row>
    <row r="200" spans="8:9" ht="11.25">
      <c r="H200" s="3"/>
      <c r="I200" s="3"/>
    </row>
    <row r="201" spans="8:9" ht="11.25">
      <c r="H201" s="3"/>
      <c r="I201" s="3"/>
    </row>
    <row r="202" spans="8:9" ht="11.25">
      <c r="H202" s="3"/>
      <c r="I202" s="3"/>
    </row>
    <row r="203" spans="8:9" ht="11.25">
      <c r="H203" s="3"/>
      <c r="I203" s="3"/>
    </row>
    <row r="204" spans="8:9" ht="11.25">
      <c r="H204" s="3"/>
      <c r="I204" s="3"/>
    </row>
    <row r="205" spans="8:9" ht="11.25">
      <c r="H205" s="3"/>
      <c r="I205" s="3"/>
    </row>
    <row r="206" spans="8:9" ht="11.25">
      <c r="H206" s="3"/>
      <c r="I206" s="3"/>
    </row>
    <row r="207" spans="8:9" ht="11.25">
      <c r="H207" s="3"/>
      <c r="I207" s="3"/>
    </row>
    <row r="208" spans="8:9" ht="11.25">
      <c r="H208" s="3"/>
      <c r="I208" s="3"/>
    </row>
    <row r="209" spans="8:9" ht="11.25">
      <c r="H209" s="3"/>
      <c r="I209" s="3"/>
    </row>
    <row r="210" spans="8:9" ht="11.25">
      <c r="H210" s="3"/>
      <c r="I210" s="3"/>
    </row>
    <row r="211" spans="8:9" ht="11.25">
      <c r="H211" s="3"/>
      <c r="I211" s="3"/>
    </row>
    <row r="212" spans="8:9" ht="11.25">
      <c r="H212" s="3"/>
      <c r="I212" s="3"/>
    </row>
    <row r="213" spans="8:9" ht="11.25">
      <c r="H213" s="3"/>
      <c r="I213" s="3"/>
    </row>
    <row r="214" spans="8:9" ht="11.25">
      <c r="H214" s="3"/>
      <c r="I214" s="3"/>
    </row>
    <row r="215" spans="8:9" ht="11.25">
      <c r="H215" s="3"/>
      <c r="I215" s="3"/>
    </row>
    <row r="216" spans="8:9" ht="11.25">
      <c r="H216" s="3"/>
      <c r="I216" s="3"/>
    </row>
    <row r="217" spans="8:9" ht="11.25">
      <c r="H217" s="3"/>
      <c r="I217" s="3"/>
    </row>
    <row r="218" spans="8:9" ht="11.25">
      <c r="H218" s="3"/>
      <c r="I218" s="3"/>
    </row>
    <row r="219" spans="8:9" ht="11.25">
      <c r="H219" s="3"/>
      <c r="I219" s="3"/>
    </row>
    <row r="220" spans="8:9" ht="11.25">
      <c r="H220" s="3"/>
      <c r="I220" s="3"/>
    </row>
    <row r="221" spans="8:9" ht="11.25">
      <c r="H221" s="3"/>
      <c r="I221" s="3"/>
    </row>
    <row r="222" spans="8:9" ht="11.25">
      <c r="H222" s="3"/>
      <c r="I222" s="3"/>
    </row>
    <row r="223" spans="8:9" ht="11.25">
      <c r="H223" s="3"/>
      <c r="I223" s="3"/>
    </row>
    <row r="224" spans="8:9" ht="11.25">
      <c r="H224" s="3"/>
      <c r="I224" s="3"/>
    </row>
    <row r="225" spans="8:9" ht="11.25">
      <c r="H225" s="3"/>
      <c r="I225" s="3"/>
    </row>
    <row r="226" spans="8:9" ht="11.25">
      <c r="H226" s="3"/>
      <c r="I226" s="3"/>
    </row>
    <row r="227" spans="8:9" ht="11.25">
      <c r="H227" s="3"/>
      <c r="I227" s="3"/>
    </row>
    <row r="228" spans="8:9" ht="11.25">
      <c r="H228" s="3"/>
      <c r="I228" s="3"/>
    </row>
    <row r="229" spans="8:9" ht="11.25">
      <c r="H229" s="3"/>
      <c r="I229" s="3"/>
    </row>
    <row r="230" spans="8:9" ht="11.25">
      <c r="H230" s="3"/>
      <c r="I230" s="3"/>
    </row>
    <row r="231" spans="8:9" ht="11.25">
      <c r="H231" s="3"/>
      <c r="I231" s="3"/>
    </row>
    <row r="232" spans="8:9" ht="11.25">
      <c r="H232" s="3"/>
      <c r="I232" s="3"/>
    </row>
    <row r="233" spans="8:9" ht="11.25">
      <c r="H233" s="3"/>
      <c r="I233" s="3"/>
    </row>
    <row r="234" spans="8:9" ht="11.25">
      <c r="H234" s="3"/>
      <c r="I234" s="3"/>
    </row>
    <row r="235" spans="8:9" ht="11.25">
      <c r="H235" s="3"/>
      <c r="I235" s="3"/>
    </row>
    <row r="236" spans="8:9" ht="11.25">
      <c r="H236" s="3"/>
      <c r="I236" s="3"/>
    </row>
    <row r="237" spans="8:9" ht="11.25">
      <c r="H237" s="3"/>
      <c r="I237" s="3"/>
    </row>
    <row r="238" spans="8:9" ht="11.25">
      <c r="H238" s="3"/>
      <c r="I238" s="3"/>
    </row>
    <row r="239" spans="8:9" ht="11.25">
      <c r="H239" s="3"/>
      <c r="I239" s="3"/>
    </row>
    <row r="240" spans="8:9" ht="11.25">
      <c r="H240" s="3"/>
      <c r="I240" s="3"/>
    </row>
    <row r="241" spans="8:9" ht="11.25">
      <c r="H241" s="3"/>
      <c r="I241" s="3"/>
    </row>
    <row r="242" spans="8:9" ht="11.25">
      <c r="H242" s="3"/>
      <c r="I242" s="3"/>
    </row>
    <row r="243" spans="8:9" ht="11.25">
      <c r="H243" s="3"/>
      <c r="I243" s="3"/>
    </row>
    <row r="244" spans="8:9" ht="11.25">
      <c r="H244" s="3"/>
      <c r="I244" s="3"/>
    </row>
    <row r="245" spans="8:9" ht="11.25">
      <c r="H245" s="3"/>
      <c r="I245" s="3"/>
    </row>
    <row r="246" spans="8:9" ht="11.25">
      <c r="H246" s="3"/>
      <c r="I246" s="3"/>
    </row>
    <row r="247" spans="8:9" ht="11.25">
      <c r="H247" s="3"/>
      <c r="I247" s="3"/>
    </row>
    <row r="248" spans="8:9" ht="11.25">
      <c r="H248" s="3"/>
      <c r="I248" s="3"/>
    </row>
    <row r="249" spans="8:9" ht="11.25">
      <c r="H249" s="3"/>
      <c r="I249" s="3"/>
    </row>
    <row r="250" spans="8:9" ht="11.25">
      <c r="H250" s="3"/>
      <c r="I250" s="3"/>
    </row>
    <row r="251" spans="8:9" ht="11.25">
      <c r="H251" s="3"/>
      <c r="I251" s="3"/>
    </row>
    <row r="252" spans="8:9" ht="11.25">
      <c r="H252" s="3"/>
      <c r="I252" s="3"/>
    </row>
    <row r="253" spans="8:9" ht="11.25">
      <c r="H253" s="3"/>
      <c r="I253" s="3"/>
    </row>
    <row r="254" spans="8:9" ht="11.25">
      <c r="H254" s="3"/>
      <c r="I254" s="3"/>
    </row>
    <row r="255" spans="8:9" ht="11.25">
      <c r="H255" s="3"/>
      <c r="I255" s="3"/>
    </row>
    <row r="256" spans="8:9" ht="11.25">
      <c r="H256" s="3"/>
      <c r="I256" s="3"/>
    </row>
    <row r="257" spans="8:9" ht="11.25">
      <c r="H257" s="3"/>
      <c r="I257" s="3"/>
    </row>
    <row r="258" spans="8:9" ht="11.25">
      <c r="H258" s="3"/>
      <c r="I258" s="3"/>
    </row>
    <row r="259" spans="8:9" ht="11.25">
      <c r="H259" s="3"/>
      <c r="I259" s="3"/>
    </row>
    <row r="260" spans="8:9" ht="11.25">
      <c r="H260" s="3"/>
      <c r="I260" s="3"/>
    </row>
    <row r="261" spans="8:9" ht="11.25">
      <c r="H261" s="3"/>
      <c r="I261" s="3"/>
    </row>
    <row r="262" spans="8:9" ht="11.25">
      <c r="H262" s="3"/>
      <c r="I262" s="3"/>
    </row>
    <row r="263" spans="8:9" ht="11.25">
      <c r="H263" s="3"/>
      <c r="I263" s="3"/>
    </row>
    <row r="264" spans="8:9" ht="11.25">
      <c r="H264" s="3"/>
      <c r="I264" s="3"/>
    </row>
    <row r="265" spans="8:9" ht="11.25">
      <c r="H265" s="3"/>
      <c r="I265" s="3"/>
    </row>
    <row r="266" spans="8:9" ht="11.25">
      <c r="H266" s="3"/>
      <c r="I266" s="3"/>
    </row>
    <row r="267" spans="8:9" ht="11.25">
      <c r="H267" s="3"/>
      <c r="I267" s="3"/>
    </row>
    <row r="268" spans="8:9" ht="11.25">
      <c r="H268" s="3"/>
      <c r="I268" s="3"/>
    </row>
    <row r="269" spans="8:9" ht="11.25">
      <c r="H269" s="3"/>
      <c r="I269" s="3"/>
    </row>
    <row r="270" spans="8:9" ht="11.25">
      <c r="H270" s="3"/>
      <c r="I270" s="3"/>
    </row>
    <row r="271" spans="8:9" ht="11.25">
      <c r="H271" s="3"/>
      <c r="I271" s="3"/>
    </row>
    <row r="272" spans="8:9" ht="11.25">
      <c r="H272" s="3"/>
      <c r="I272" s="3"/>
    </row>
    <row r="273" spans="8:9" ht="11.25">
      <c r="H273" s="3"/>
      <c r="I273" s="3"/>
    </row>
    <row r="274" spans="8:9" ht="11.25">
      <c r="H274" s="3"/>
      <c r="I274" s="3"/>
    </row>
    <row r="275" spans="8:9" ht="11.25">
      <c r="H275" s="3"/>
      <c r="I275" s="3"/>
    </row>
    <row r="276" spans="8:9" ht="11.25">
      <c r="H276" s="3"/>
      <c r="I276" s="3"/>
    </row>
    <row r="277" spans="8:9" ht="11.25">
      <c r="H277" s="3"/>
      <c r="I277" s="3"/>
    </row>
    <row r="278" spans="8:9" ht="11.25">
      <c r="H278" s="3"/>
      <c r="I278" s="3"/>
    </row>
    <row r="279" spans="8:9" ht="11.25">
      <c r="H279" s="3"/>
      <c r="I279" s="3"/>
    </row>
    <row r="280" spans="8:9" ht="11.25">
      <c r="H280" s="3"/>
      <c r="I280" s="3"/>
    </row>
    <row r="281" spans="8:9" ht="11.25">
      <c r="H281" s="3"/>
      <c r="I281" s="3"/>
    </row>
    <row r="282" spans="8:9" ht="11.25">
      <c r="H282" s="3"/>
      <c r="I282" s="3"/>
    </row>
    <row r="283" spans="8:9" ht="11.25">
      <c r="H283" s="3"/>
      <c r="I283" s="3"/>
    </row>
    <row r="284" spans="8:9" ht="11.25">
      <c r="H284" s="3"/>
      <c r="I284" s="3"/>
    </row>
    <row r="285" spans="8:9" ht="11.25">
      <c r="H285" s="3"/>
      <c r="I285" s="3"/>
    </row>
    <row r="286" spans="8:9" ht="11.25">
      <c r="H286" s="3"/>
      <c r="I286" s="3"/>
    </row>
    <row r="287" spans="8:9" ht="11.25">
      <c r="H287" s="3"/>
      <c r="I287" s="3"/>
    </row>
    <row r="288" spans="8:9" ht="11.25">
      <c r="H288" s="3"/>
      <c r="I288" s="3"/>
    </row>
  </sheetData>
  <printOptions/>
  <pageMargins left="0.36" right="0.44" top="0.76" bottom="0.95" header="0.5" footer="0.2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9"/>
  <sheetViews>
    <sheetView workbookViewId="0" topLeftCell="A1">
      <selection activeCell="A15" sqref="A15"/>
    </sheetView>
  </sheetViews>
  <sheetFormatPr defaultColWidth="9.33203125" defaultRowHeight="11.25"/>
  <cols>
    <col min="1" max="1" width="30.5" style="1" customWidth="1"/>
    <col min="2" max="2" width="13.33203125" style="1" customWidth="1"/>
    <col min="3" max="3" width="13.5" style="1" customWidth="1"/>
    <col min="4" max="4" width="12" style="1" customWidth="1"/>
    <col min="5" max="5" width="12.66015625" style="1" customWidth="1"/>
    <col min="6" max="6" width="12.33203125" style="1" customWidth="1"/>
    <col min="7" max="7" width="12.83203125" style="1" customWidth="1"/>
    <col min="8" max="8" width="11.66015625" style="1" customWidth="1"/>
    <col min="9" max="9" width="12.16015625" style="1" customWidth="1"/>
    <col min="10" max="16384" width="9.33203125" style="1" customWidth="1"/>
  </cols>
  <sheetData>
    <row r="1" spans="1:14" ht="12">
      <c r="A1" s="3"/>
      <c r="B1" s="3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4"/>
      <c r="F2" s="4"/>
      <c r="G2" s="3"/>
      <c r="H2" s="2" t="s">
        <v>310</v>
      </c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4"/>
      <c r="F3" s="4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4"/>
      <c r="F4" s="4"/>
      <c r="G4" s="3"/>
      <c r="H4" s="3"/>
      <c r="I4" s="3"/>
      <c r="J4" s="3"/>
      <c r="K4" s="3"/>
      <c r="L4" s="3"/>
      <c r="M4" s="3"/>
      <c r="N4" s="3"/>
    </row>
    <row r="5" spans="1:14" s="257" customFormat="1" ht="20.25">
      <c r="A5" s="9" t="s">
        <v>311</v>
      </c>
      <c r="B5" s="8"/>
      <c r="C5" s="8"/>
      <c r="D5" s="8"/>
      <c r="E5" s="8"/>
      <c r="F5" s="8"/>
      <c r="G5" s="8"/>
      <c r="H5" s="8"/>
      <c r="I5" s="8"/>
      <c r="J5" s="8"/>
      <c r="K5" s="256"/>
      <c r="L5" s="256"/>
      <c r="M5" s="256"/>
      <c r="N5" s="256"/>
    </row>
    <row r="6" spans="1:14" s="257" customFormat="1" ht="20.25">
      <c r="A6" s="9" t="s">
        <v>312</v>
      </c>
      <c r="B6" s="8"/>
      <c r="C6" s="8"/>
      <c r="D6" s="8"/>
      <c r="E6" s="8"/>
      <c r="F6" s="8"/>
      <c r="G6" s="8"/>
      <c r="H6" s="8"/>
      <c r="I6" s="8"/>
      <c r="J6" s="8"/>
      <c r="K6" s="256"/>
      <c r="L6" s="256"/>
      <c r="M6" s="256"/>
      <c r="N6" s="256"/>
    </row>
    <row r="7" spans="1:14" s="257" customFormat="1" ht="20.25">
      <c r="A7" s="9"/>
      <c r="B7" s="8"/>
      <c r="C7" s="8"/>
      <c r="D7" s="8"/>
      <c r="E7" s="8"/>
      <c r="F7" s="8"/>
      <c r="G7" s="8"/>
      <c r="H7" s="8"/>
      <c r="I7" s="8"/>
      <c r="J7" s="8"/>
      <c r="K7" s="256"/>
      <c r="L7" s="256"/>
      <c r="M7" s="256"/>
      <c r="N7" s="256"/>
    </row>
    <row r="8" spans="1:14" ht="12.75">
      <c r="A8" s="3"/>
      <c r="B8" s="3" t="s">
        <v>207</v>
      </c>
      <c r="C8" s="3"/>
      <c r="D8" s="3"/>
      <c r="E8" s="4"/>
      <c r="F8" s="4"/>
      <c r="G8" s="3"/>
      <c r="H8" s="3" t="s">
        <v>313</v>
      </c>
      <c r="I8" s="3"/>
      <c r="J8" s="3"/>
      <c r="K8" s="3"/>
      <c r="L8" s="3"/>
      <c r="M8" s="3"/>
      <c r="N8" s="3"/>
    </row>
    <row r="9" spans="1:14" ht="75.75" customHeight="1">
      <c r="A9" s="12" t="s">
        <v>4</v>
      </c>
      <c r="B9" s="12" t="s">
        <v>89</v>
      </c>
      <c r="C9" s="12" t="s">
        <v>236</v>
      </c>
      <c r="D9" s="12" t="s">
        <v>7</v>
      </c>
      <c r="E9" s="12" t="s">
        <v>237</v>
      </c>
      <c r="F9" s="12" t="s">
        <v>314</v>
      </c>
      <c r="G9" s="12" t="s">
        <v>239</v>
      </c>
      <c r="H9" s="12" t="s">
        <v>11</v>
      </c>
      <c r="I9" s="12" t="s">
        <v>240</v>
      </c>
      <c r="J9" s="3"/>
      <c r="K9" s="3"/>
      <c r="L9" s="3"/>
      <c r="M9" s="3"/>
      <c r="N9" s="3"/>
    </row>
    <row r="10" spans="1:14" ht="13.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3"/>
      <c r="K10" s="3"/>
      <c r="L10" s="3"/>
      <c r="M10" s="3"/>
      <c r="N10" s="3"/>
    </row>
    <row r="11" spans="1:14" ht="21" customHeight="1">
      <c r="A11" s="245" t="s">
        <v>241</v>
      </c>
      <c r="B11" s="258">
        <f>SUM(B12+B27)</f>
        <v>656486</v>
      </c>
      <c r="C11" s="258">
        <f>SUM(C12+C27)</f>
        <v>44075</v>
      </c>
      <c r="D11" s="258">
        <f>SUM(D12+D27)</f>
        <v>35350</v>
      </c>
      <c r="E11" s="247">
        <f>SUM(D11/B11)</f>
        <v>0.05384730215115022</v>
      </c>
      <c r="F11" s="17">
        <f>SUM(D11/C11)</f>
        <v>0.8020419739081112</v>
      </c>
      <c r="G11" s="258">
        <f>SUM(G12+G27)</f>
        <v>44075</v>
      </c>
      <c r="H11" s="258">
        <f>SUM(H12+H27)</f>
        <v>35350</v>
      </c>
      <c r="I11" s="17">
        <f>SUM(H11/G11)</f>
        <v>0.8020419739081112</v>
      </c>
      <c r="J11" s="3"/>
      <c r="K11" s="3"/>
      <c r="L11" s="3"/>
      <c r="M11" s="3"/>
      <c r="N11" s="3"/>
    </row>
    <row r="12" spans="1:14" ht="18" customHeight="1">
      <c r="A12" s="245" t="s">
        <v>242</v>
      </c>
      <c r="B12" s="16">
        <f>SUM(B13+B17+B20+B26)</f>
        <v>621813</v>
      </c>
      <c r="C12" s="16">
        <f>SUM(C13+C17+C20+C26)</f>
        <v>40598</v>
      </c>
      <c r="D12" s="16">
        <f>SUM(D13+D17+D20+D26)</f>
        <v>35151</v>
      </c>
      <c r="E12" s="247">
        <f>SUM(D12/B12)</f>
        <v>0.05652985704705434</v>
      </c>
      <c r="F12" s="17">
        <f>SUM(D12/C12)</f>
        <v>0.865830829104882</v>
      </c>
      <c r="G12" s="16">
        <f>SUM(G13+G17+G20+G26)</f>
        <v>40598</v>
      </c>
      <c r="H12" s="16">
        <f>SUM(H13+H17+H20+H26)</f>
        <v>35151</v>
      </c>
      <c r="I12" s="17">
        <f>SUM(H12/G12)</f>
        <v>0.865830829104882</v>
      </c>
      <c r="J12" s="3"/>
      <c r="K12" s="3"/>
      <c r="L12" s="3"/>
      <c r="M12" s="3"/>
      <c r="N12" s="3"/>
    </row>
    <row r="13" spans="1:14" ht="15.75" customHeight="1">
      <c r="A13" s="259" t="s">
        <v>243</v>
      </c>
      <c r="B13" s="20">
        <v>51056</v>
      </c>
      <c r="C13" s="260">
        <v>3360</v>
      </c>
      <c r="D13" s="260">
        <f>SUM(D14+D15+D16)</f>
        <v>3390</v>
      </c>
      <c r="E13" s="249">
        <f>SUM(D13/B13)</f>
        <v>0.06639768097774992</v>
      </c>
      <c r="F13" s="21">
        <f>SUM(D13/C13)</f>
        <v>1.0089285714285714</v>
      </c>
      <c r="G13" s="260">
        <v>3360</v>
      </c>
      <c r="H13" s="260">
        <f>SUM(H14+H15+H16)</f>
        <v>3390</v>
      </c>
      <c r="I13" s="21">
        <f>SUM(H13/G13)</f>
        <v>1.0089285714285714</v>
      </c>
      <c r="J13" s="3"/>
      <c r="K13" s="3"/>
      <c r="L13" s="3"/>
      <c r="M13" s="3"/>
      <c r="N13" s="3"/>
    </row>
    <row r="14" spans="1:14" ht="15" customHeight="1">
      <c r="A14" s="19" t="s">
        <v>244</v>
      </c>
      <c r="B14" s="20">
        <v>10336</v>
      </c>
      <c r="C14" s="20">
        <v>680</v>
      </c>
      <c r="D14" s="20">
        <v>521</v>
      </c>
      <c r="E14" s="249">
        <f>SUM(D14/B14)</f>
        <v>0.050406346749226005</v>
      </c>
      <c r="F14" s="21">
        <f>SUM(D14/C14)</f>
        <v>0.7661764705882353</v>
      </c>
      <c r="G14" s="20">
        <v>680</v>
      </c>
      <c r="H14" s="20">
        <v>521</v>
      </c>
      <c r="I14" s="21">
        <f>SUM(H14/G14)</f>
        <v>0.7661764705882353</v>
      </c>
      <c r="J14" s="3"/>
      <c r="K14" s="3"/>
      <c r="L14" s="3"/>
      <c r="M14" s="3"/>
      <c r="N14" s="3"/>
    </row>
    <row r="15" spans="1:14" ht="23.25" customHeight="1">
      <c r="A15" s="22" t="s">
        <v>245</v>
      </c>
      <c r="B15" s="20"/>
      <c r="C15" s="20"/>
      <c r="D15" s="20">
        <v>167</v>
      </c>
      <c r="E15" s="249"/>
      <c r="F15" s="21"/>
      <c r="G15" s="20"/>
      <c r="H15" s="20">
        <v>167</v>
      </c>
      <c r="I15" s="21"/>
      <c r="J15" s="3"/>
      <c r="K15" s="3"/>
      <c r="L15" s="3"/>
      <c r="M15" s="3"/>
      <c r="N15" s="3"/>
    </row>
    <row r="16" spans="1:14" ht="21" customHeight="1">
      <c r="A16" s="22" t="s">
        <v>246</v>
      </c>
      <c r="B16" s="20"/>
      <c r="C16" s="20"/>
      <c r="D16" s="20">
        <v>2702</v>
      </c>
      <c r="E16" s="249"/>
      <c r="F16" s="21"/>
      <c r="G16" s="20"/>
      <c r="H16" s="20">
        <v>2702</v>
      </c>
      <c r="I16" s="21"/>
      <c r="J16" s="3"/>
      <c r="K16" s="3"/>
      <c r="L16" s="3"/>
      <c r="M16" s="3"/>
      <c r="N16" s="3"/>
    </row>
    <row r="17" spans="1:14" ht="22.5" customHeight="1">
      <c r="A17" s="22" t="s">
        <v>247</v>
      </c>
      <c r="B17" s="20">
        <v>2890</v>
      </c>
      <c r="C17" s="20">
        <v>90</v>
      </c>
      <c r="D17" s="20">
        <v>91</v>
      </c>
      <c r="E17" s="249">
        <f>SUM(D17/B17)</f>
        <v>0.0314878892733564</v>
      </c>
      <c r="F17" s="21">
        <f>SUM(D17/C17)</f>
        <v>1.011111111111111</v>
      </c>
      <c r="G17" s="20">
        <v>90</v>
      </c>
      <c r="H17" s="20">
        <v>91</v>
      </c>
      <c r="I17" s="21">
        <f>SUM(H17/G17)</f>
        <v>1.011111111111111</v>
      </c>
      <c r="J17" s="3"/>
      <c r="K17" s="3"/>
      <c r="L17" s="3"/>
      <c r="M17" s="3"/>
      <c r="N17" s="3"/>
    </row>
    <row r="18" spans="1:14" ht="21.75" customHeight="1">
      <c r="A18" s="22" t="s">
        <v>248</v>
      </c>
      <c r="B18" s="20"/>
      <c r="C18" s="20"/>
      <c r="D18" s="20">
        <v>91</v>
      </c>
      <c r="E18" s="249"/>
      <c r="F18" s="21"/>
      <c r="G18" s="20"/>
      <c r="H18" s="20">
        <v>91</v>
      </c>
      <c r="I18" s="21"/>
      <c r="J18" s="3"/>
      <c r="K18" s="3"/>
      <c r="L18" s="3"/>
      <c r="M18" s="3"/>
      <c r="N18" s="3"/>
    </row>
    <row r="19" spans="1:14" ht="23.25" customHeight="1">
      <c r="A19" s="22" t="s">
        <v>249</v>
      </c>
      <c r="B19" s="20"/>
      <c r="C19" s="20"/>
      <c r="D19" s="20"/>
      <c r="E19" s="249"/>
      <c r="F19" s="21"/>
      <c r="G19" s="20"/>
      <c r="H19" s="20"/>
      <c r="I19" s="21"/>
      <c r="J19" s="3"/>
      <c r="K19" s="3"/>
      <c r="L19" s="3"/>
      <c r="M19" s="3"/>
      <c r="N19" s="3"/>
    </row>
    <row r="20" spans="1:14" ht="15" customHeight="1">
      <c r="A20" s="19" t="s">
        <v>250</v>
      </c>
      <c r="B20" s="20">
        <v>500957</v>
      </c>
      <c r="C20" s="20">
        <v>35088</v>
      </c>
      <c r="D20" s="20">
        <f>SUM(D21+D22+D23+D24+D25)</f>
        <v>31369</v>
      </c>
      <c r="E20" s="249">
        <f>SUM(D20/B20)</f>
        <v>0.06261814886307607</v>
      </c>
      <c r="F20" s="21">
        <f>SUM(D20/C20)</f>
        <v>0.8940093479252166</v>
      </c>
      <c r="G20" s="20">
        <v>35088</v>
      </c>
      <c r="H20" s="20">
        <f>SUM(H21+H22+H23+H24+H25)</f>
        <v>31369</v>
      </c>
      <c r="I20" s="21">
        <f>SUM(H20/G20)</f>
        <v>0.8940093479252166</v>
      </c>
      <c r="J20" s="3"/>
      <c r="K20" s="3"/>
      <c r="L20" s="3"/>
      <c r="M20" s="3"/>
      <c r="N20" s="3"/>
    </row>
    <row r="21" spans="1:14" ht="16.5" customHeight="1">
      <c r="A21" s="19" t="s">
        <v>251</v>
      </c>
      <c r="B21" s="20"/>
      <c r="C21" s="20"/>
      <c r="D21" s="20">
        <v>288</v>
      </c>
      <c r="E21" s="249"/>
      <c r="F21" s="21"/>
      <c r="G21" s="20"/>
      <c r="H21" s="20">
        <v>288</v>
      </c>
      <c r="I21" s="21"/>
      <c r="J21" s="3"/>
      <c r="K21" s="3"/>
      <c r="L21" s="3"/>
      <c r="M21" s="3"/>
      <c r="N21" s="3"/>
    </row>
    <row r="22" spans="1:14" ht="23.25" customHeight="1">
      <c r="A22" s="22" t="s">
        <v>254</v>
      </c>
      <c r="B22" s="20"/>
      <c r="C22" s="20"/>
      <c r="D22" s="20">
        <v>6932</v>
      </c>
      <c r="E22" s="249"/>
      <c r="F22" s="21"/>
      <c r="G22" s="20"/>
      <c r="H22" s="20">
        <v>6932</v>
      </c>
      <c r="I22" s="21"/>
      <c r="J22" s="3"/>
      <c r="K22" s="3"/>
      <c r="L22" s="3"/>
      <c r="M22" s="3"/>
      <c r="N22" s="3"/>
    </row>
    <row r="23" spans="1:14" ht="44.25" customHeight="1">
      <c r="A23" s="27" t="s">
        <v>315</v>
      </c>
      <c r="B23" s="20">
        <v>1300</v>
      </c>
      <c r="C23" s="20"/>
      <c r="D23" s="20"/>
      <c r="E23" s="249"/>
      <c r="F23" s="21"/>
      <c r="G23" s="20"/>
      <c r="H23" s="20"/>
      <c r="I23" s="21"/>
      <c r="J23" s="3"/>
      <c r="K23" s="3"/>
      <c r="L23" s="3"/>
      <c r="M23" s="3"/>
      <c r="N23" s="3"/>
    </row>
    <row r="24" spans="1:14" ht="15" customHeight="1">
      <c r="A24" s="22" t="s">
        <v>256</v>
      </c>
      <c r="B24" s="20"/>
      <c r="C24" s="20"/>
      <c r="D24" s="20">
        <v>24149</v>
      </c>
      <c r="E24" s="249"/>
      <c r="F24" s="21"/>
      <c r="G24" s="20"/>
      <c r="H24" s="20">
        <v>24149</v>
      </c>
      <c r="I24" s="21"/>
      <c r="J24" s="3"/>
      <c r="K24" s="3"/>
      <c r="L24" s="3"/>
      <c r="M24" s="3"/>
      <c r="N24" s="3"/>
    </row>
    <row r="25" spans="1:14" ht="24.75" customHeight="1">
      <c r="A25" s="22" t="s">
        <v>257</v>
      </c>
      <c r="B25" s="20">
        <v>108</v>
      </c>
      <c r="C25" s="20">
        <v>23</v>
      </c>
      <c r="D25" s="20"/>
      <c r="E25" s="249">
        <f>SUM(D25/B25)</f>
        <v>0</v>
      </c>
      <c r="F25" s="21">
        <f>SUM(D25/C25)</f>
        <v>0</v>
      </c>
      <c r="G25" s="20">
        <v>23</v>
      </c>
      <c r="H25" s="20"/>
      <c r="I25" s="21">
        <f>SUM(H25/G25)</f>
        <v>0</v>
      </c>
      <c r="J25" s="3"/>
      <c r="K25" s="3"/>
      <c r="L25" s="3"/>
      <c r="M25" s="3"/>
      <c r="N25" s="3"/>
    </row>
    <row r="26" spans="1:14" ht="16.5" customHeight="1">
      <c r="A26" s="22" t="s">
        <v>258</v>
      </c>
      <c r="B26" s="20">
        <v>66910</v>
      </c>
      <c r="C26" s="20">
        <v>2060</v>
      </c>
      <c r="D26" s="20">
        <v>301</v>
      </c>
      <c r="E26" s="249">
        <f>SUM(D26/B26)</f>
        <v>0.004498580182334479</v>
      </c>
      <c r="F26" s="21">
        <f>SUM(D26/C26)</f>
        <v>0.14611650485436894</v>
      </c>
      <c r="G26" s="20">
        <v>2060</v>
      </c>
      <c r="H26" s="20">
        <v>301</v>
      </c>
      <c r="I26" s="21">
        <f>SUM(H26/G26)</f>
        <v>0.14611650485436894</v>
      </c>
      <c r="J26" s="3"/>
      <c r="K26" s="3"/>
      <c r="L26" s="3"/>
      <c r="M26" s="3"/>
      <c r="N26" s="3"/>
    </row>
    <row r="27" spans="1:14" ht="30.75" customHeight="1">
      <c r="A27" s="261" t="s">
        <v>259</v>
      </c>
      <c r="B27" s="16">
        <v>34673</v>
      </c>
      <c r="C27" s="16">
        <v>3477</v>
      </c>
      <c r="D27" s="16">
        <f>SUM(D28+D29)</f>
        <v>199</v>
      </c>
      <c r="E27" s="247">
        <f>SUM(D27/B27)</f>
        <v>0.005739336082831021</v>
      </c>
      <c r="F27" s="17">
        <f>SUM(D27/C27)</f>
        <v>0.05723324705205637</v>
      </c>
      <c r="G27" s="16">
        <v>3477</v>
      </c>
      <c r="H27" s="16">
        <f>SUM(H28+H29)</f>
        <v>199</v>
      </c>
      <c r="I27" s="17">
        <f>SUM(H27/G27)</f>
        <v>0.05723324705205637</v>
      </c>
      <c r="J27" s="3"/>
      <c r="K27" s="3"/>
      <c r="L27" s="3"/>
      <c r="M27" s="3"/>
      <c r="N27" s="3"/>
    </row>
    <row r="28" spans="1:14" ht="25.5" customHeight="1">
      <c r="A28" s="27" t="s">
        <v>316</v>
      </c>
      <c r="B28" s="20"/>
      <c r="C28" s="20"/>
      <c r="D28" s="20">
        <v>192</v>
      </c>
      <c r="E28" s="249"/>
      <c r="F28" s="21"/>
      <c r="G28" s="20"/>
      <c r="H28" s="20">
        <v>192</v>
      </c>
      <c r="I28" s="21"/>
      <c r="J28" s="3"/>
      <c r="K28" s="3"/>
      <c r="L28" s="3"/>
      <c r="M28" s="3"/>
      <c r="N28" s="3"/>
    </row>
    <row r="29" spans="1:14" ht="13.5" customHeight="1">
      <c r="A29" s="22" t="s">
        <v>261</v>
      </c>
      <c r="B29" s="20">
        <v>28141</v>
      </c>
      <c r="C29" s="20">
        <v>3138</v>
      </c>
      <c r="D29" s="262">
        <v>7</v>
      </c>
      <c r="E29" s="249">
        <f>SUM(D29/B29)</f>
        <v>0.0002487473792686827</v>
      </c>
      <c r="F29" s="21">
        <f>SUM(D29/C29)</f>
        <v>0.0022307202039515616</v>
      </c>
      <c r="G29" s="20">
        <v>3138</v>
      </c>
      <c r="H29" s="262">
        <v>7</v>
      </c>
      <c r="I29" s="21">
        <f>SUM(H29/G29)</f>
        <v>0.0022307202039515616</v>
      </c>
      <c r="J29" s="3"/>
      <c r="K29" s="3"/>
      <c r="L29" s="3"/>
      <c r="M29" s="3"/>
      <c r="N29" s="3"/>
    </row>
    <row r="30" spans="1:14" ht="30.75" customHeight="1">
      <c r="A30" s="263" t="s">
        <v>317</v>
      </c>
      <c r="B30" s="16">
        <f>SUM(B31-B32)</f>
        <v>-559</v>
      </c>
      <c r="C30" s="16">
        <f>SUM(C31-C32)</f>
        <v>0</v>
      </c>
      <c r="D30" s="16">
        <f>SUM(D31-D32)</f>
        <v>-14</v>
      </c>
      <c r="E30" s="247">
        <f>SUM(D30/B30)</f>
        <v>0.025044722719141325</v>
      </c>
      <c r="F30" s="17"/>
      <c r="G30" s="16">
        <f>SUM(G31-G32)</f>
        <v>0</v>
      </c>
      <c r="H30" s="16">
        <f>SUM(H31-H32)</f>
        <v>-14</v>
      </c>
      <c r="I30" s="17"/>
      <c r="J30" s="3"/>
      <c r="K30" s="3"/>
      <c r="L30" s="3"/>
      <c r="M30" s="3"/>
      <c r="N30" s="3"/>
    </row>
    <row r="31" spans="1:14" ht="11.25">
      <c r="A31" s="19" t="s">
        <v>318</v>
      </c>
      <c r="B31" s="20">
        <v>4524</v>
      </c>
      <c r="C31" s="20"/>
      <c r="D31" s="20"/>
      <c r="E31" s="249">
        <f>SUM(D31/B31)</f>
        <v>0</v>
      </c>
      <c r="F31" s="21"/>
      <c r="G31" s="20"/>
      <c r="H31" s="20"/>
      <c r="I31" s="21"/>
      <c r="J31" s="3"/>
      <c r="K31" s="3"/>
      <c r="L31" s="3"/>
      <c r="M31" s="3"/>
      <c r="N31" s="3"/>
    </row>
    <row r="32" spans="1:14" ht="22.5">
      <c r="A32" s="264" t="s">
        <v>319</v>
      </c>
      <c r="B32" s="20">
        <v>5083</v>
      </c>
      <c r="C32" s="20"/>
      <c r="D32" s="20">
        <v>14</v>
      </c>
      <c r="E32" s="249">
        <f>SUM(D32/B32)</f>
        <v>0.0027542789691127286</v>
      </c>
      <c r="F32" s="21"/>
      <c r="G32" s="20"/>
      <c r="H32" s="20">
        <v>14</v>
      </c>
      <c r="I32" s="21"/>
      <c r="J32" s="3"/>
      <c r="K32" s="3"/>
      <c r="L32" s="3"/>
      <c r="M32" s="3"/>
      <c r="N32" s="3"/>
    </row>
    <row r="33" spans="1:14" ht="14.25">
      <c r="A33" s="10"/>
      <c r="B33" s="265"/>
      <c r="C33" s="265"/>
      <c r="D33" s="265"/>
      <c r="E33" s="266"/>
      <c r="F33" s="267"/>
      <c r="G33" s="2"/>
      <c r="H33" s="2"/>
      <c r="I33" s="2"/>
      <c r="J33" s="3"/>
      <c r="K33" s="3"/>
      <c r="L33" s="3"/>
      <c r="M33" s="3"/>
      <c r="N33" s="3"/>
    </row>
    <row r="34" spans="1:14" ht="14.25">
      <c r="A34" s="10"/>
      <c r="B34" s="265"/>
      <c r="C34" s="265"/>
      <c r="D34" s="265"/>
      <c r="E34" s="266"/>
      <c r="F34" s="267"/>
      <c r="G34" s="2"/>
      <c r="H34" s="2"/>
      <c r="I34" s="2"/>
      <c r="J34" s="3"/>
      <c r="K34" s="3"/>
      <c r="L34" s="3"/>
      <c r="M34" s="3"/>
      <c r="N34" s="3"/>
    </row>
    <row r="35" spans="1:14" ht="14.25">
      <c r="A35" s="10"/>
      <c r="B35" s="265"/>
      <c r="C35" s="265"/>
      <c r="D35" s="265"/>
      <c r="E35" s="266"/>
      <c r="F35" s="267"/>
      <c r="G35" s="2"/>
      <c r="H35" s="2"/>
      <c r="I35" s="2"/>
      <c r="J35" s="3"/>
      <c r="K35" s="3"/>
      <c r="L35" s="3"/>
      <c r="M35" s="3"/>
      <c r="N35" s="3"/>
    </row>
    <row r="36" spans="1:14" ht="14.25">
      <c r="A36" s="10"/>
      <c r="B36" s="265"/>
      <c r="C36" s="265"/>
      <c r="D36" s="265"/>
      <c r="E36" s="268"/>
      <c r="F36" s="267"/>
      <c r="G36" s="2"/>
      <c r="H36" s="2"/>
      <c r="I36" s="2"/>
      <c r="J36" s="3"/>
      <c r="K36" s="3"/>
      <c r="L36" s="3"/>
      <c r="M36" s="3"/>
      <c r="N36" s="3"/>
    </row>
    <row r="37" spans="1:14" ht="12">
      <c r="A37" s="2" t="s">
        <v>46</v>
      </c>
      <c r="B37" s="269"/>
      <c r="C37" s="269"/>
      <c r="D37" s="269"/>
      <c r="E37" s="270" t="s">
        <v>47</v>
      </c>
      <c r="F37" s="271"/>
      <c r="G37" s="3"/>
      <c r="H37" s="3"/>
      <c r="I37" s="3"/>
      <c r="J37" s="3"/>
      <c r="K37" s="3"/>
      <c r="L37" s="3"/>
      <c r="M37" s="3"/>
      <c r="N37" s="3"/>
    </row>
    <row r="38" spans="1:14" ht="12">
      <c r="A38" s="3"/>
      <c r="B38" s="269"/>
      <c r="C38" s="272"/>
      <c r="D38" s="269"/>
      <c r="E38" s="3"/>
      <c r="F38" s="271"/>
      <c r="G38" s="3"/>
      <c r="H38" s="3"/>
      <c r="I38" s="3"/>
      <c r="J38" s="3"/>
      <c r="K38" s="3"/>
      <c r="L38" s="3"/>
      <c r="M38" s="3"/>
      <c r="N38" s="3"/>
    </row>
    <row r="39" spans="1:14" ht="16.5" customHeight="1">
      <c r="A39" s="2" t="s">
        <v>48</v>
      </c>
      <c r="B39" s="269"/>
      <c r="C39" s="273"/>
      <c r="D39" s="269"/>
      <c r="E39" s="2" t="s">
        <v>49</v>
      </c>
      <c r="F39" s="274"/>
      <c r="G39" s="3"/>
      <c r="H39" s="3"/>
      <c r="I39" s="3"/>
      <c r="J39" s="3"/>
      <c r="K39" s="3"/>
      <c r="L39" s="3"/>
      <c r="M39" s="3"/>
      <c r="N39" s="3"/>
    </row>
    <row r="40" spans="1:14" ht="12">
      <c r="A40" s="3"/>
      <c r="B40" s="3"/>
      <c r="C40" s="27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6.5" customHeight="1">
      <c r="A41" s="4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6.5" customHeight="1">
      <c r="A42" s="4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">
      <c r="A43" s="2" t="s">
        <v>50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>
      <c r="A44" s="2" t="s">
        <v>51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1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1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1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1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1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1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1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1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1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1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1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1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1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1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1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1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1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1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1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1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1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1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1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1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1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1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1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1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1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1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1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1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1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1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1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1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1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1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1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1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1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1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1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1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1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1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1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1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1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1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1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1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1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1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1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1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1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1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1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1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1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1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1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1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1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1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1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1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1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1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1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1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1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1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1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1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1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1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1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1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1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1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1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1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1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1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1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1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1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1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1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1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1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1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1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1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1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1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1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1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1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1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1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1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1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1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1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1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1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1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1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1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1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1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1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1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1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1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1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1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1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1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1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1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1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1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1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1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1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1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1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1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1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1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1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1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1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1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1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1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1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1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1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1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1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1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1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1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1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1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1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1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1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1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1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1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1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1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1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1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1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1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</sheetData>
  <printOptions/>
  <pageMargins left="0.41" right="0.4" top="0.5" bottom="0.5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2"/>
  <sheetViews>
    <sheetView showZeros="0" workbookViewId="0" topLeftCell="B1">
      <selection activeCell="E25" sqref="E25"/>
    </sheetView>
  </sheetViews>
  <sheetFormatPr defaultColWidth="9.33203125" defaultRowHeight="11.25"/>
  <cols>
    <col min="1" max="1" width="9.66015625" style="275" hidden="1" customWidth="1"/>
    <col min="2" max="2" width="41.66015625" style="276" customWidth="1"/>
    <col min="3" max="3" width="6.5" style="275" hidden="1" customWidth="1"/>
    <col min="4" max="4" width="3.66015625" style="277" hidden="1" customWidth="1"/>
    <col min="5" max="7" width="11.83203125" style="277" customWidth="1"/>
    <col min="8" max="8" width="9.66015625" style="277" customWidth="1"/>
    <col min="9" max="9" width="10.83203125" style="277" customWidth="1"/>
    <col min="10" max="16384" width="9.33203125" style="277" customWidth="1"/>
  </cols>
  <sheetData>
    <row r="1" spans="8:9" ht="10.5">
      <c r="H1" s="278" t="s">
        <v>320</v>
      </c>
      <c r="I1" s="278"/>
    </row>
    <row r="3" spans="2:8" ht="14.25">
      <c r="B3" s="279" t="s">
        <v>321</v>
      </c>
      <c r="C3" s="280"/>
      <c r="D3" s="278"/>
      <c r="E3" s="278"/>
      <c r="F3" s="278"/>
      <c r="G3" s="278"/>
      <c r="H3" s="278"/>
    </row>
    <row r="4" spans="3:8" ht="10.5">
      <c r="C4" s="280"/>
      <c r="D4" s="278"/>
      <c r="E4" s="278"/>
      <c r="F4" s="278"/>
      <c r="G4" s="278"/>
      <c r="H4" s="278"/>
    </row>
    <row r="5" spans="3:8" ht="10.5">
      <c r="C5" s="280"/>
      <c r="D5" s="278"/>
      <c r="E5" s="278"/>
      <c r="F5" s="278"/>
      <c r="G5" s="278"/>
      <c r="H5" s="278"/>
    </row>
    <row r="6" spans="7:9" ht="10.5">
      <c r="G6" s="281" t="s">
        <v>54</v>
      </c>
      <c r="H6" s="278"/>
      <c r="I6" s="278"/>
    </row>
    <row r="7" spans="1:9" ht="35.25" customHeight="1">
      <c r="A7" s="282" t="s">
        <v>322</v>
      </c>
      <c r="B7" s="283" t="s">
        <v>4</v>
      </c>
      <c r="C7" s="284" t="s">
        <v>323</v>
      </c>
      <c r="D7" s="285"/>
      <c r="E7" s="284" t="s">
        <v>324</v>
      </c>
      <c r="F7" s="284" t="s">
        <v>325</v>
      </c>
      <c r="G7" s="284" t="s">
        <v>7</v>
      </c>
      <c r="H7" s="284" t="s">
        <v>326</v>
      </c>
      <c r="I7" s="286" t="s">
        <v>132</v>
      </c>
    </row>
    <row r="8" spans="1:9" ht="10.5" hidden="1">
      <c r="A8" s="287"/>
      <c r="B8" s="288"/>
      <c r="C8" s="287"/>
      <c r="D8" s="289"/>
      <c r="E8" s="290" t="s">
        <v>327</v>
      </c>
      <c r="F8" s="291"/>
      <c r="G8" s="291"/>
      <c r="H8" s="291"/>
      <c r="I8" s="292"/>
    </row>
    <row r="9" spans="1:9" ht="0.75" customHeight="1" hidden="1">
      <c r="A9" s="287" t="s">
        <v>328</v>
      </c>
      <c r="B9" s="288" t="s">
        <v>329</v>
      </c>
      <c r="C9" s="287" t="s">
        <v>330</v>
      </c>
      <c r="D9" s="290" t="s">
        <v>331</v>
      </c>
      <c r="E9" s="289" t="s">
        <v>332</v>
      </c>
      <c r="F9" s="291" t="s">
        <v>333</v>
      </c>
      <c r="G9" s="291" t="s">
        <v>334</v>
      </c>
      <c r="H9" s="291" t="s">
        <v>335</v>
      </c>
      <c r="I9" s="292" t="s">
        <v>336</v>
      </c>
    </row>
    <row r="10" spans="1:9" ht="11.25">
      <c r="A10" s="293" t="s">
        <v>337</v>
      </c>
      <c r="B10" s="294" t="s">
        <v>338</v>
      </c>
      <c r="C10" s="295" t="s">
        <v>339</v>
      </c>
      <c r="D10" s="289" t="s">
        <v>340</v>
      </c>
      <c r="E10" s="296">
        <v>0</v>
      </c>
      <c r="F10" s="296">
        <v>0</v>
      </c>
      <c r="G10" s="296">
        <v>25437</v>
      </c>
      <c r="H10" s="297">
        <v>0</v>
      </c>
      <c r="I10" s="298">
        <v>25437</v>
      </c>
    </row>
    <row r="11" spans="1:9" ht="22.5">
      <c r="A11" s="293" t="s">
        <v>337</v>
      </c>
      <c r="B11" s="299" t="s">
        <v>341</v>
      </c>
      <c r="C11" s="295" t="s">
        <v>342</v>
      </c>
      <c r="D11" s="300" t="s">
        <v>343</v>
      </c>
      <c r="E11" s="296">
        <v>0</v>
      </c>
      <c r="F11" s="296">
        <v>0</v>
      </c>
      <c r="G11" s="296">
        <v>16123</v>
      </c>
      <c r="H11" s="297">
        <v>0</v>
      </c>
      <c r="I11" s="298">
        <v>16123</v>
      </c>
    </row>
    <row r="12" spans="1:9" ht="11.25">
      <c r="A12" s="293" t="s">
        <v>337</v>
      </c>
      <c r="B12" s="299" t="s">
        <v>344</v>
      </c>
      <c r="C12" s="295" t="s">
        <v>345</v>
      </c>
      <c r="D12" s="300" t="s">
        <v>346</v>
      </c>
      <c r="E12" s="296">
        <v>0</v>
      </c>
      <c r="F12" s="296">
        <v>0</v>
      </c>
      <c r="G12" s="296">
        <v>12544</v>
      </c>
      <c r="H12" s="297">
        <v>0</v>
      </c>
      <c r="I12" s="298">
        <v>12544</v>
      </c>
    </row>
    <row r="13" spans="1:9" ht="11.25">
      <c r="A13" s="293" t="s">
        <v>347</v>
      </c>
      <c r="B13" s="301" t="s">
        <v>348</v>
      </c>
      <c r="C13" s="295" t="s">
        <v>349</v>
      </c>
      <c r="D13" s="300" t="s">
        <v>350</v>
      </c>
      <c r="E13" s="296">
        <v>0</v>
      </c>
      <c r="F13" s="296">
        <v>0</v>
      </c>
      <c r="G13" s="296">
        <v>11592</v>
      </c>
      <c r="H13" s="297">
        <v>0</v>
      </c>
      <c r="I13" s="298">
        <v>11592</v>
      </c>
    </row>
    <row r="14" spans="1:9" ht="11.25">
      <c r="A14" s="293" t="s">
        <v>351</v>
      </c>
      <c r="B14" s="301" t="s">
        <v>352</v>
      </c>
      <c r="C14" s="295" t="s">
        <v>353</v>
      </c>
      <c r="D14" s="300" t="s">
        <v>354</v>
      </c>
      <c r="E14" s="296">
        <v>0</v>
      </c>
      <c r="F14" s="296">
        <v>0</v>
      </c>
      <c r="G14" s="296">
        <v>498</v>
      </c>
      <c r="H14" s="297">
        <v>0</v>
      </c>
      <c r="I14" s="298">
        <v>498</v>
      </c>
    </row>
    <row r="15" spans="1:9" ht="11.25">
      <c r="A15" s="293" t="s">
        <v>355</v>
      </c>
      <c r="B15" s="301" t="s">
        <v>356</v>
      </c>
      <c r="C15" s="295" t="s">
        <v>357</v>
      </c>
      <c r="D15" s="300" t="s">
        <v>358</v>
      </c>
      <c r="E15" s="296">
        <v>0</v>
      </c>
      <c r="F15" s="296">
        <v>0</v>
      </c>
      <c r="G15" s="296">
        <v>198</v>
      </c>
      <c r="H15" s="297">
        <v>0</v>
      </c>
      <c r="I15" s="298">
        <v>198</v>
      </c>
    </row>
    <row r="16" spans="1:9" ht="22.5">
      <c r="A16" s="293" t="s">
        <v>359</v>
      </c>
      <c r="B16" s="301" t="s">
        <v>360</v>
      </c>
      <c r="C16" s="295" t="s">
        <v>361</v>
      </c>
      <c r="D16" s="300" t="s">
        <v>362</v>
      </c>
      <c r="E16" s="296">
        <v>0</v>
      </c>
      <c r="F16" s="296">
        <v>0</v>
      </c>
      <c r="G16" s="296">
        <v>256</v>
      </c>
      <c r="H16" s="297">
        <v>0</v>
      </c>
      <c r="I16" s="298">
        <v>256</v>
      </c>
    </row>
    <row r="17" spans="1:9" ht="11.25">
      <c r="A17" s="293" t="s">
        <v>337</v>
      </c>
      <c r="B17" s="299" t="s">
        <v>363</v>
      </c>
      <c r="C17" s="295" t="s">
        <v>364</v>
      </c>
      <c r="D17" s="300" t="s">
        <v>365</v>
      </c>
      <c r="E17" s="296">
        <v>0</v>
      </c>
      <c r="F17" s="296">
        <v>0</v>
      </c>
      <c r="G17" s="296">
        <v>3579</v>
      </c>
      <c r="H17" s="297">
        <v>0</v>
      </c>
      <c r="I17" s="298">
        <v>3579</v>
      </c>
    </row>
    <row r="18" spans="1:9" ht="11.25">
      <c r="A18" s="293" t="s">
        <v>366</v>
      </c>
      <c r="B18" s="301" t="s">
        <v>367</v>
      </c>
      <c r="C18" s="295" t="s">
        <v>368</v>
      </c>
      <c r="D18" s="300" t="s">
        <v>369</v>
      </c>
      <c r="E18" s="296">
        <v>0</v>
      </c>
      <c r="F18" s="296">
        <v>0</v>
      </c>
      <c r="G18" s="296">
        <v>43</v>
      </c>
      <c r="H18" s="297">
        <v>0</v>
      </c>
      <c r="I18" s="298">
        <v>43</v>
      </c>
    </row>
    <row r="19" spans="1:9" ht="11.25">
      <c r="A19" s="293" t="s">
        <v>370</v>
      </c>
      <c r="B19" s="301" t="s">
        <v>371</v>
      </c>
      <c r="C19" s="295" t="s">
        <v>372</v>
      </c>
      <c r="D19" s="300" t="s">
        <v>373</v>
      </c>
      <c r="E19" s="296">
        <v>0</v>
      </c>
      <c r="F19" s="296">
        <v>0</v>
      </c>
      <c r="G19" s="296">
        <v>315</v>
      </c>
      <c r="H19" s="297">
        <v>0</v>
      </c>
      <c r="I19" s="298">
        <v>315</v>
      </c>
    </row>
    <row r="20" spans="1:9" ht="22.5">
      <c r="A20" s="293" t="s">
        <v>374</v>
      </c>
      <c r="B20" s="301" t="s">
        <v>375</v>
      </c>
      <c r="C20" s="295" t="s">
        <v>376</v>
      </c>
      <c r="D20" s="300" t="s">
        <v>357</v>
      </c>
      <c r="E20" s="296">
        <v>0</v>
      </c>
      <c r="F20" s="296">
        <v>0</v>
      </c>
      <c r="G20" s="296">
        <v>2286</v>
      </c>
      <c r="H20" s="297">
        <v>0</v>
      </c>
      <c r="I20" s="298">
        <v>2286</v>
      </c>
    </row>
    <row r="21" spans="1:9" ht="11.25">
      <c r="A21" s="293" t="s">
        <v>377</v>
      </c>
      <c r="B21" s="301" t="s">
        <v>378</v>
      </c>
      <c r="C21" s="295" t="s">
        <v>379</v>
      </c>
      <c r="D21" s="300" t="s">
        <v>380</v>
      </c>
      <c r="E21" s="296">
        <v>0</v>
      </c>
      <c r="F21" s="296">
        <v>0</v>
      </c>
      <c r="G21" s="296">
        <v>16</v>
      </c>
      <c r="H21" s="297">
        <v>0</v>
      </c>
      <c r="I21" s="298">
        <v>16</v>
      </c>
    </row>
    <row r="22" spans="1:9" ht="11.25">
      <c r="A22" s="293" t="s">
        <v>381</v>
      </c>
      <c r="B22" s="301" t="s">
        <v>382</v>
      </c>
      <c r="C22" s="295" t="s">
        <v>383</v>
      </c>
      <c r="D22" s="300" t="s">
        <v>361</v>
      </c>
      <c r="E22" s="296">
        <v>0</v>
      </c>
      <c r="F22" s="296">
        <v>0</v>
      </c>
      <c r="G22" s="296">
        <v>903</v>
      </c>
      <c r="H22" s="297">
        <v>0</v>
      </c>
      <c r="I22" s="298">
        <v>903</v>
      </c>
    </row>
    <row r="23" spans="1:9" ht="22.5">
      <c r="A23" s="293" t="s">
        <v>384</v>
      </c>
      <c r="B23" s="301" t="s">
        <v>385</v>
      </c>
      <c r="C23" s="295" t="s">
        <v>386</v>
      </c>
      <c r="D23" s="300" t="s">
        <v>387</v>
      </c>
      <c r="E23" s="296">
        <v>0</v>
      </c>
      <c r="F23" s="296">
        <v>0</v>
      </c>
      <c r="G23" s="296">
        <v>16</v>
      </c>
      <c r="H23" s="297">
        <v>0</v>
      </c>
      <c r="I23" s="298">
        <v>16</v>
      </c>
    </row>
    <row r="24" spans="1:9" ht="11.25">
      <c r="A24" s="293" t="s">
        <v>388</v>
      </c>
      <c r="B24" s="301" t="s">
        <v>389</v>
      </c>
      <c r="C24" s="295" t="s">
        <v>390</v>
      </c>
      <c r="D24" s="300" t="s">
        <v>364</v>
      </c>
      <c r="E24" s="296">
        <v>0</v>
      </c>
      <c r="F24" s="296">
        <v>0</v>
      </c>
      <c r="G24" s="296">
        <v>0</v>
      </c>
      <c r="H24" s="297">
        <v>0</v>
      </c>
      <c r="I24" s="298">
        <v>0</v>
      </c>
    </row>
    <row r="25" spans="1:9" ht="11.25">
      <c r="A25" s="293" t="s">
        <v>337</v>
      </c>
      <c r="B25" s="299" t="s">
        <v>391</v>
      </c>
      <c r="C25" s="295" t="s">
        <v>392</v>
      </c>
      <c r="D25" s="300" t="s">
        <v>393</v>
      </c>
      <c r="E25" s="296">
        <v>0</v>
      </c>
      <c r="F25" s="296">
        <v>0</v>
      </c>
      <c r="G25" s="296">
        <v>9314</v>
      </c>
      <c r="H25" s="297">
        <v>0</v>
      </c>
      <c r="I25" s="298">
        <v>9314</v>
      </c>
    </row>
    <row r="26" spans="1:9" ht="11.25">
      <c r="A26" s="293" t="s">
        <v>394</v>
      </c>
      <c r="B26" s="301" t="s">
        <v>395</v>
      </c>
      <c r="C26" s="295" t="s">
        <v>396</v>
      </c>
      <c r="D26" s="300" t="s">
        <v>368</v>
      </c>
      <c r="E26" s="296">
        <v>0</v>
      </c>
      <c r="F26" s="296">
        <v>0</v>
      </c>
      <c r="G26" s="296">
        <v>177</v>
      </c>
      <c r="H26" s="297">
        <v>0</v>
      </c>
      <c r="I26" s="298">
        <v>177</v>
      </c>
    </row>
    <row r="27" spans="1:9" ht="24">
      <c r="A27" s="293" t="s">
        <v>397</v>
      </c>
      <c r="B27" s="302" t="s">
        <v>398</v>
      </c>
      <c r="C27" s="295" t="s">
        <v>399</v>
      </c>
      <c r="D27" s="300" t="s">
        <v>400</v>
      </c>
      <c r="E27" s="296">
        <v>0</v>
      </c>
      <c r="F27" s="296">
        <v>0</v>
      </c>
      <c r="G27" s="296">
        <v>130</v>
      </c>
      <c r="H27" s="297">
        <v>0</v>
      </c>
      <c r="I27" s="298">
        <v>130</v>
      </c>
    </row>
    <row r="28" spans="1:9" ht="36">
      <c r="A28" s="293" t="s">
        <v>401</v>
      </c>
      <c r="B28" s="302" t="s">
        <v>402</v>
      </c>
      <c r="C28" s="295" t="s">
        <v>403</v>
      </c>
      <c r="D28" s="300" t="s">
        <v>372</v>
      </c>
      <c r="E28" s="296">
        <v>0</v>
      </c>
      <c r="F28" s="296">
        <v>0</v>
      </c>
      <c r="G28" s="296">
        <v>6</v>
      </c>
      <c r="H28" s="297">
        <v>0</v>
      </c>
      <c r="I28" s="298">
        <v>6</v>
      </c>
    </row>
    <row r="29" spans="1:9" ht="12">
      <c r="A29" s="293" t="s">
        <v>404</v>
      </c>
      <c r="B29" s="302" t="s">
        <v>405</v>
      </c>
      <c r="C29" s="295" t="s">
        <v>406</v>
      </c>
      <c r="D29" s="300" t="s">
        <v>407</v>
      </c>
      <c r="E29" s="296">
        <v>0</v>
      </c>
      <c r="F29" s="296">
        <v>0</v>
      </c>
      <c r="G29" s="296">
        <v>41</v>
      </c>
      <c r="H29" s="297">
        <v>0</v>
      </c>
      <c r="I29" s="298">
        <v>41</v>
      </c>
    </row>
    <row r="30" spans="1:9" ht="11.25">
      <c r="A30" s="293" t="s">
        <v>408</v>
      </c>
      <c r="B30" s="301" t="s">
        <v>409</v>
      </c>
      <c r="C30" s="295" t="s">
        <v>410</v>
      </c>
      <c r="D30" s="300" t="s">
        <v>376</v>
      </c>
      <c r="E30" s="296">
        <v>0</v>
      </c>
      <c r="F30" s="296">
        <v>0</v>
      </c>
      <c r="G30" s="296">
        <v>6773</v>
      </c>
      <c r="H30" s="297">
        <v>0</v>
      </c>
      <c r="I30" s="298">
        <v>6773</v>
      </c>
    </row>
    <row r="31" spans="1:9" ht="11.25">
      <c r="A31" s="293" t="s">
        <v>411</v>
      </c>
      <c r="B31" s="301" t="s">
        <v>412</v>
      </c>
      <c r="C31" s="295" t="s">
        <v>413</v>
      </c>
      <c r="D31" s="300" t="s">
        <v>414</v>
      </c>
      <c r="E31" s="296">
        <v>0</v>
      </c>
      <c r="F31" s="296">
        <v>0</v>
      </c>
      <c r="G31" s="296">
        <v>0</v>
      </c>
      <c r="H31" s="297">
        <v>0</v>
      </c>
      <c r="I31" s="298">
        <v>0</v>
      </c>
    </row>
    <row r="32" spans="1:9" ht="12">
      <c r="A32" s="293" t="s">
        <v>415</v>
      </c>
      <c r="B32" s="303" t="s">
        <v>416</v>
      </c>
      <c r="C32" s="295" t="s">
        <v>417</v>
      </c>
      <c r="D32" s="300" t="s">
        <v>379</v>
      </c>
      <c r="E32" s="296">
        <v>0</v>
      </c>
      <c r="F32" s="296">
        <v>0</v>
      </c>
      <c r="G32" s="296">
        <v>0</v>
      </c>
      <c r="H32" s="297">
        <v>0</v>
      </c>
      <c r="I32" s="298">
        <v>0</v>
      </c>
    </row>
    <row r="33" spans="1:9" ht="11.25">
      <c r="A33" s="293" t="s">
        <v>418</v>
      </c>
      <c r="B33" s="301" t="s">
        <v>419</v>
      </c>
      <c r="C33" s="295" t="s">
        <v>420</v>
      </c>
      <c r="D33" s="300" t="s">
        <v>421</v>
      </c>
      <c r="E33" s="296">
        <v>0</v>
      </c>
      <c r="F33" s="296">
        <v>0</v>
      </c>
      <c r="G33" s="296">
        <v>6773</v>
      </c>
      <c r="H33" s="297">
        <v>0</v>
      </c>
      <c r="I33" s="298">
        <v>6773</v>
      </c>
    </row>
    <row r="34" spans="1:9" ht="22.5">
      <c r="A34" s="293" t="s">
        <v>422</v>
      </c>
      <c r="B34" s="301" t="s">
        <v>423</v>
      </c>
      <c r="C34" s="295" t="s">
        <v>424</v>
      </c>
      <c r="D34" s="300" t="s">
        <v>383</v>
      </c>
      <c r="E34" s="296">
        <v>0</v>
      </c>
      <c r="F34" s="296">
        <v>0</v>
      </c>
      <c r="G34" s="296">
        <v>2364</v>
      </c>
      <c r="H34" s="297">
        <v>0</v>
      </c>
      <c r="I34" s="298">
        <v>2364</v>
      </c>
    </row>
    <row r="35" spans="1:9" ht="12">
      <c r="A35" s="293" t="s">
        <v>425</v>
      </c>
      <c r="B35" s="302" t="s">
        <v>412</v>
      </c>
      <c r="C35" s="295" t="s">
        <v>426</v>
      </c>
      <c r="D35" s="300" t="s">
        <v>427</v>
      </c>
      <c r="E35" s="296">
        <v>0</v>
      </c>
      <c r="F35" s="296">
        <v>0</v>
      </c>
      <c r="G35" s="296">
        <v>2364</v>
      </c>
      <c r="H35" s="297">
        <v>0</v>
      </c>
      <c r="I35" s="298">
        <v>2364</v>
      </c>
    </row>
    <row r="36" spans="1:9" ht="12">
      <c r="A36" s="293" t="s">
        <v>337</v>
      </c>
      <c r="B36" s="302" t="s">
        <v>419</v>
      </c>
      <c r="C36" s="304" t="s">
        <v>428</v>
      </c>
      <c r="D36" s="300" t="s">
        <v>386</v>
      </c>
      <c r="E36" s="296">
        <v>0</v>
      </c>
      <c r="F36" s="296">
        <v>0</v>
      </c>
      <c r="G36" s="296">
        <v>0</v>
      </c>
      <c r="H36" s="297">
        <v>0</v>
      </c>
      <c r="I36" s="298">
        <v>0</v>
      </c>
    </row>
    <row r="37" spans="1:9" ht="24">
      <c r="A37" s="293" t="s">
        <v>337</v>
      </c>
      <c r="B37" s="305" t="s">
        <v>429</v>
      </c>
      <c r="C37" s="295" t="s">
        <v>430</v>
      </c>
      <c r="D37" s="300" t="s">
        <v>431</v>
      </c>
      <c r="E37" s="306">
        <v>0</v>
      </c>
      <c r="F37" s="306">
        <v>0</v>
      </c>
      <c r="G37" s="306">
        <v>0</v>
      </c>
      <c r="H37" s="307">
        <v>0</v>
      </c>
      <c r="I37" s="308">
        <v>0</v>
      </c>
    </row>
    <row r="38" spans="1:9" ht="25.5" hidden="1">
      <c r="A38" s="293" t="s">
        <v>337</v>
      </c>
      <c r="B38" s="309" t="s">
        <v>432</v>
      </c>
      <c r="C38" s="295" t="s">
        <v>433</v>
      </c>
      <c r="D38" s="300" t="s">
        <v>390</v>
      </c>
      <c r="E38" s="310">
        <v>0</v>
      </c>
      <c r="F38" s="311">
        <v>0</v>
      </c>
      <c r="G38" s="311">
        <v>22575</v>
      </c>
      <c r="H38" s="312">
        <v>0</v>
      </c>
      <c r="I38" s="313">
        <v>22575</v>
      </c>
    </row>
    <row r="39" spans="1:9" ht="11.25" hidden="1">
      <c r="A39" s="293" t="s">
        <v>434</v>
      </c>
      <c r="B39" s="314" t="s">
        <v>435</v>
      </c>
      <c r="C39" s="295" t="s">
        <v>436</v>
      </c>
      <c r="D39" s="300" t="s">
        <v>437</v>
      </c>
      <c r="E39" s="310">
        <v>0</v>
      </c>
      <c r="F39" s="311">
        <v>0</v>
      </c>
      <c r="G39" s="311">
        <v>20351</v>
      </c>
      <c r="H39" s="312">
        <v>0</v>
      </c>
      <c r="I39" s="313">
        <v>20351</v>
      </c>
    </row>
    <row r="40" spans="1:9" ht="11.25" hidden="1">
      <c r="A40" s="293" t="s">
        <v>438</v>
      </c>
      <c r="B40" s="315" t="s">
        <v>439</v>
      </c>
      <c r="C40" s="295" t="s">
        <v>440</v>
      </c>
      <c r="D40" s="300" t="s">
        <v>392</v>
      </c>
      <c r="E40" s="310">
        <v>0</v>
      </c>
      <c r="F40" s="311">
        <v>0</v>
      </c>
      <c r="G40" s="311">
        <v>2495</v>
      </c>
      <c r="H40" s="312">
        <v>0</v>
      </c>
      <c r="I40" s="313">
        <v>2495</v>
      </c>
    </row>
    <row r="41" spans="1:9" ht="11.25" hidden="1">
      <c r="A41" s="293" t="s">
        <v>441</v>
      </c>
      <c r="B41" s="315" t="s">
        <v>442</v>
      </c>
      <c r="C41" s="295" t="s">
        <v>373</v>
      </c>
      <c r="D41" s="300" t="s">
        <v>443</v>
      </c>
      <c r="E41" s="310">
        <v>0</v>
      </c>
      <c r="F41" s="311">
        <v>0</v>
      </c>
      <c r="G41" s="311">
        <v>20</v>
      </c>
      <c r="H41" s="312">
        <v>0</v>
      </c>
      <c r="I41" s="313">
        <v>20</v>
      </c>
    </row>
    <row r="42" spans="1:9" ht="22.5" hidden="1">
      <c r="A42" s="293" t="s">
        <v>444</v>
      </c>
      <c r="B42" s="315" t="s">
        <v>445</v>
      </c>
      <c r="C42" s="295" t="s">
        <v>380</v>
      </c>
      <c r="D42" s="300" t="s">
        <v>396</v>
      </c>
      <c r="E42" s="310">
        <v>0</v>
      </c>
      <c r="F42" s="311">
        <v>0</v>
      </c>
      <c r="G42" s="311">
        <v>302</v>
      </c>
      <c r="H42" s="312">
        <v>0</v>
      </c>
      <c r="I42" s="313">
        <v>302</v>
      </c>
    </row>
    <row r="43" spans="1:9" ht="11.25" hidden="1">
      <c r="A43" s="293" t="s">
        <v>446</v>
      </c>
      <c r="B43" s="315" t="s">
        <v>447</v>
      </c>
      <c r="C43" s="295" t="s">
        <v>387</v>
      </c>
      <c r="D43" s="300" t="s">
        <v>448</v>
      </c>
      <c r="E43" s="310">
        <v>0</v>
      </c>
      <c r="F43" s="311">
        <v>0</v>
      </c>
      <c r="G43" s="311">
        <v>11083</v>
      </c>
      <c r="H43" s="312">
        <v>0</v>
      </c>
      <c r="I43" s="313">
        <v>11083</v>
      </c>
    </row>
    <row r="44" spans="1:9" ht="11.25" hidden="1">
      <c r="A44" s="293" t="s">
        <v>449</v>
      </c>
      <c r="B44" s="315" t="s">
        <v>450</v>
      </c>
      <c r="C44" s="295" t="s">
        <v>393</v>
      </c>
      <c r="D44" s="300" t="s">
        <v>399</v>
      </c>
      <c r="E44" s="310">
        <v>0</v>
      </c>
      <c r="F44" s="311">
        <v>0</v>
      </c>
      <c r="G44" s="311">
        <v>171</v>
      </c>
      <c r="H44" s="312">
        <v>0</v>
      </c>
      <c r="I44" s="313">
        <v>171</v>
      </c>
    </row>
    <row r="45" spans="1:9" ht="22.5" hidden="1">
      <c r="A45" s="293" t="s">
        <v>451</v>
      </c>
      <c r="B45" s="315" t="s">
        <v>452</v>
      </c>
      <c r="C45" s="295" t="s">
        <v>400</v>
      </c>
      <c r="D45" s="300" t="s">
        <v>453</v>
      </c>
      <c r="E45" s="310">
        <v>0</v>
      </c>
      <c r="F45" s="311">
        <v>0</v>
      </c>
      <c r="G45" s="311">
        <v>1667</v>
      </c>
      <c r="H45" s="312">
        <v>0</v>
      </c>
      <c r="I45" s="313">
        <v>1667</v>
      </c>
    </row>
    <row r="46" spans="1:9" ht="22.5" hidden="1">
      <c r="A46" s="293" t="s">
        <v>454</v>
      </c>
      <c r="B46" s="315" t="s">
        <v>455</v>
      </c>
      <c r="C46" s="295" t="s">
        <v>407</v>
      </c>
      <c r="D46" s="300" t="s">
        <v>403</v>
      </c>
      <c r="E46" s="310">
        <v>0</v>
      </c>
      <c r="F46" s="311">
        <v>0</v>
      </c>
      <c r="G46" s="311">
        <v>489</v>
      </c>
      <c r="H46" s="312">
        <v>0</v>
      </c>
      <c r="I46" s="313">
        <v>489</v>
      </c>
    </row>
    <row r="47" spans="1:9" ht="22.5" hidden="1">
      <c r="A47" s="293" t="s">
        <v>456</v>
      </c>
      <c r="B47" s="315" t="s">
        <v>457</v>
      </c>
      <c r="C47" s="295" t="s">
        <v>414</v>
      </c>
      <c r="D47" s="300" t="s">
        <v>458</v>
      </c>
      <c r="E47" s="310">
        <v>0</v>
      </c>
      <c r="F47" s="311">
        <v>0</v>
      </c>
      <c r="G47" s="311">
        <v>2728</v>
      </c>
      <c r="H47" s="312">
        <v>0</v>
      </c>
      <c r="I47" s="313">
        <v>2728</v>
      </c>
    </row>
    <row r="48" spans="1:9" ht="11.25" hidden="1">
      <c r="A48" s="293" t="s">
        <v>459</v>
      </c>
      <c r="B48" s="315" t="s">
        <v>460</v>
      </c>
      <c r="C48" s="295" t="s">
        <v>421</v>
      </c>
      <c r="D48" s="300" t="s">
        <v>406</v>
      </c>
      <c r="E48" s="310">
        <v>0</v>
      </c>
      <c r="F48" s="311">
        <v>0</v>
      </c>
      <c r="G48" s="311">
        <v>1065</v>
      </c>
      <c r="H48" s="312">
        <v>0</v>
      </c>
      <c r="I48" s="313">
        <v>1065</v>
      </c>
    </row>
    <row r="49" spans="1:9" ht="22.5" hidden="1">
      <c r="A49" s="293" t="s">
        <v>461</v>
      </c>
      <c r="B49" s="315" t="s">
        <v>462</v>
      </c>
      <c r="C49" s="295" t="s">
        <v>427</v>
      </c>
      <c r="D49" s="300" t="s">
        <v>463</v>
      </c>
      <c r="E49" s="310">
        <v>0</v>
      </c>
      <c r="F49" s="311">
        <v>0</v>
      </c>
      <c r="G49" s="311">
        <v>225</v>
      </c>
      <c r="H49" s="312">
        <v>0</v>
      </c>
      <c r="I49" s="313">
        <v>225</v>
      </c>
    </row>
    <row r="50" spans="1:9" ht="22.5" hidden="1">
      <c r="A50" s="293" t="s">
        <v>464</v>
      </c>
      <c r="B50" s="315" t="s">
        <v>465</v>
      </c>
      <c r="C50" s="295" t="s">
        <v>431</v>
      </c>
      <c r="D50" s="300" t="s">
        <v>410</v>
      </c>
      <c r="E50" s="310">
        <v>0</v>
      </c>
      <c r="F50" s="311">
        <v>0</v>
      </c>
      <c r="G50" s="311">
        <v>16</v>
      </c>
      <c r="H50" s="312">
        <v>0</v>
      </c>
      <c r="I50" s="313">
        <v>16</v>
      </c>
    </row>
    <row r="51" spans="1:9" ht="33.75" hidden="1">
      <c r="A51" s="293" t="s">
        <v>466</v>
      </c>
      <c r="B51" s="315" t="s">
        <v>467</v>
      </c>
      <c r="C51" s="295" t="s">
        <v>437</v>
      </c>
      <c r="D51" s="300" t="s">
        <v>468</v>
      </c>
      <c r="E51" s="310">
        <v>0</v>
      </c>
      <c r="F51" s="311">
        <v>0</v>
      </c>
      <c r="G51" s="311">
        <v>0</v>
      </c>
      <c r="H51" s="312">
        <v>0</v>
      </c>
      <c r="I51" s="313">
        <v>0</v>
      </c>
    </row>
    <row r="52" spans="1:9" ht="11.25" hidden="1">
      <c r="A52" s="293" t="s">
        <v>469</v>
      </c>
      <c r="B52" s="315" t="s">
        <v>470</v>
      </c>
      <c r="C52" s="295" t="s">
        <v>443</v>
      </c>
      <c r="D52" s="300" t="s">
        <v>413</v>
      </c>
      <c r="E52" s="310">
        <v>0</v>
      </c>
      <c r="F52" s="311">
        <v>0</v>
      </c>
      <c r="G52" s="311">
        <v>321</v>
      </c>
      <c r="H52" s="312">
        <v>0</v>
      </c>
      <c r="I52" s="313">
        <v>321</v>
      </c>
    </row>
    <row r="53" spans="1:9" ht="11.25" hidden="1">
      <c r="A53" s="293" t="s">
        <v>471</v>
      </c>
      <c r="B53" s="315" t="s">
        <v>472</v>
      </c>
      <c r="C53" s="295" t="s">
        <v>448</v>
      </c>
      <c r="D53" s="300" t="s">
        <v>473</v>
      </c>
      <c r="E53" s="310">
        <v>0</v>
      </c>
      <c r="F53" s="311">
        <v>0</v>
      </c>
      <c r="G53" s="311">
        <v>39</v>
      </c>
      <c r="H53" s="312">
        <v>0</v>
      </c>
      <c r="I53" s="313">
        <v>39</v>
      </c>
    </row>
    <row r="54" spans="1:9" ht="11.25" hidden="1">
      <c r="A54" s="293" t="s">
        <v>474</v>
      </c>
      <c r="B54" s="315" t="s">
        <v>475</v>
      </c>
      <c r="C54" s="295">
        <v>36</v>
      </c>
      <c r="D54" s="300" t="s">
        <v>417</v>
      </c>
      <c r="E54" s="310">
        <v>0</v>
      </c>
      <c r="F54" s="311">
        <v>0</v>
      </c>
      <c r="G54" s="311">
        <v>171</v>
      </c>
      <c r="H54" s="312">
        <v>0</v>
      </c>
      <c r="I54" s="313">
        <v>171</v>
      </c>
    </row>
    <row r="55" spans="1:9" ht="11.25" hidden="1">
      <c r="A55" s="293" t="s">
        <v>476</v>
      </c>
      <c r="B55" s="316" t="s">
        <v>477</v>
      </c>
      <c r="C55" s="295" t="s">
        <v>458</v>
      </c>
      <c r="D55" s="300" t="s">
        <v>478</v>
      </c>
      <c r="E55" s="310">
        <v>0</v>
      </c>
      <c r="F55" s="311">
        <v>0</v>
      </c>
      <c r="G55" s="311">
        <v>5</v>
      </c>
      <c r="H55" s="312">
        <v>0</v>
      </c>
      <c r="I55" s="313">
        <v>5</v>
      </c>
    </row>
    <row r="56" spans="1:9" ht="22.5" hidden="1">
      <c r="A56" s="293" t="s">
        <v>337</v>
      </c>
      <c r="B56" s="315" t="s">
        <v>479</v>
      </c>
      <c r="C56" s="295" t="s">
        <v>463</v>
      </c>
      <c r="D56" s="300" t="s">
        <v>420</v>
      </c>
      <c r="E56" s="310">
        <v>0</v>
      </c>
      <c r="F56" s="311">
        <v>0</v>
      </c>
      <c r="G56" s="311">
        <v>45</v>
      </c>
      <c r="H56" s="312">
        <v>0</v>
      </c>
      <c r="I56" s="313">
        <v>45</v>
      </c>
    </row>
    <row r="57" spans="1:9" ht="11.25" hidden="1">
      <c r="A57" s="293" t="s">
        <v>480</v>
      </c>
      <c r="B57" s="314" t="s">
        <v>481</v>
      </c>
      <c r="C57" s="295" t="s">
        <v>468</v>
      </c>
      <c r="D57" s="300" t="s">
        <v>482</v>
      </c>
      <c r="E57" s="310">
        <v>0</v>
      </c>
      <c r="F57" s="311">
        <v>0</v>
      </c>
      <c r="G57" s="311">
        <v>2224</v>
      </c>
      <c r="H57" s="312">
        <v>0</v>
      </c>
      <c r="I57" s="313">
        <v>2224</v>
      </c>
    </row>
    <row r="58" spans="1:9" ht="11.25" hidden="1">
      <c r="A58" s="293" t="s">
        <v>483</v>
      </c>
      <c r="B58" s="315" t="s">
        <v>395</v>
      </c>
      <c r="C58" s="295" t="s">
        <v>473</v>
      </c>
      <c r="D58" s="300" t="s">
        <v>424</v>
      </c>
      <c r="E58" s="310">
        <v>0</v>
      </c>
      <c r="F58" s="311">
        <v>0</v>
      </c>
      <c r="G58" s="311">
        <v>120</v>
      </c>
      <c r="H58" s="312">
        <v>0</v>
      </c>
      <c r="I58" s="313">
        <v>120</v>
      </c>
    </row>
    <row r="59" spans="1:9" ht="22.5" hidden="1">
      <c r="A59" s="293" t="s">
        <v>484</v>
      </c>
      <c r="B59" s="315" t="s">
        <v>485</v>
      </c>
      <c r="C59" s="295" t="s">
        <v>478</v>
      </c>
      <c r="D59" s="300" t="s">
        <v>486</v>
      </c>
      <c r="E59" s="310">
        <v>0</v>
      </c>
      <c r="F59" s="311">
        <v>0</v>
      </c>
      <c r="G59" s="311">
        <v>110</v>
      </c>
      <c r="H59" s="312">
        <v>0</v>
      </c>
      <c r="I59" s="313">
        <v>110</v>
      </c>
    </row>
    <row r="60" spans="1:9" ht="22.5" hidden="1">
      <c r="A60" s="293" t="s">
        <v>487</v>
      </c>
      <c r="B60" s="315" t="s">
        <v>488</v>
      </c>
      <c r="C60" s="295" t="s">
        <v>482</v>
      </c>
      <c r="D60" s="300" t="s">
        <v>426</v>
      </c>
      <c r="E60" s="310">
        <v>0</v>
      </c>
      <c r="F60" s="311">
        <v>0</v>
      </c>
      <c r="G60" s="311">
        <v>6</v>
      </c>
      <c r="H60" s="312">
        <v>0</v>
      </c>
      <c r="I60" s="313">
        <v>6</v>
      </c>
    </row>
    <row r="61" spans="1:9" ht="11.25" hidden="1">
      <c r="A61" s="293" t="s">
        <v>489</v>
      </c>
      <c r="B61" s="315" t="s">
        <v>405</v>
      </c>
      <c r="C61" s="295" t="s">
        <v>486</v>
      </c>
      <c r="D61" s="300" t="s">
        <v>490</v>
      </c>
      <c r="E61" s="310">
        <v>0</v>
      </c>
      <c r="F61" s="311">
        <v>0</v>
      </c>
      <c r="G61" s="311">
        <v>4</v>
      </c>
      <c r="H61" s="312">
        <v>0</v>
      </c>
      <c r="I61" s="313">
        <v>4</v>
      </c>
    </row>
    <row r="62" spans="1:9" ht="11.25" hidden="1">
      <c r="A62" s="293" t="s">
        <v>337</v>
      </c>
      <c r="B62" s="315" t="s">
        <v>491</v>
      </c>
      <c r="C62" s="295" t="s">
        <v>490</v>
      </c>
      <c r="D62" s="300" t="s">
        <v>428</v>
      </c>
      <c r="E62" s="310">
        <v>0</v>
      </c>
      <c r="F62" s="311">
        <v>0</v>
      </c>
      <c r="G62" s="311">
        <v>2104</v>
      </c>
      <c r="H62" s="312">
        <v>0</v>
      </c>
      <c r="I62" s="313">
        <v>2104</v>
      </c>
    </row>
    <row r="63" spans="1:9" ht="12" hidden="1">
      <c r="A63" s="293" t="s">
        <v>337</v>
      </c>
      <c r="B63" s="303" t="s">
        <v>492</v>
      </c>
      <c r="C63" s="295" t="s">
        <v>493</v>
      </c>
      <c r="D63" s="300" t="s">
        <v>493</v>
      </c>
      <c r="E63" s="310">
        <v>0</v>
      </c>
      <c r="F63" s="311">
        <v>0</v>
      </c>
      <c r="G63" s="311">
        <v>2104</v>
      </c>
      <c r="H63" s="312">
        <v>0</v>
      </c>
      <c r="I63" s="313">
        <v>2104</v>
      </c>
    </row>
    <row r="64" spans="1:9" ht="12" hidden="1">
      <c r="A64" s="293" t="s">
        <v>337</v>
      </c>
      <c r="B64" s="303" t="s">
        <v>494</v>
      </c>
      <c r="C64" s="295" t="s">
        <v>495</v>
      </c>
      <c r="D64" s="300" t="s">
        <v>496</v>
      </c>
      <c r="E64" s="310">
        <v>0</v>
      </c>
      <c r="F64" s="311">
        <v>0</v>
      </c>
      <c r="G64" s="311">
        <v>0</v>
      </c>
      <c r="H64" s="312">
        <v>0</v>
      </c>
      <c r="I64" s="313">
        <v>0</v>
      </c>
    </row>
    <row r="65" spans="1:9" ht="25.5" hidden="1">
      <c r="A65" s="293" t="s">
        <v>337</v>
      </c>
      <c r="B65" s="309" t="s">
        <v>497</v>
      </c>
      <c r="C65" s="295" t="s">
        <v>498</v>
      </c>
      <c r="D65" s="300" t="s">
        <v>495</v>
      </c>
      <c r="E65" s="310">
        <v>0</v>
      </c>
      <c r="F65" s="311">
        <v>0</v>
      </c>
      <c r="G65" s="311">
        <v>22575</v>
      </c>
      <c r="H65" s="312">
        <v>0</v>
      </c>
      <c r="I65" s="313">
        <v>22575</v>
      </c>
    </row>
    <row r="66" spans="1:9" ht="11.25" hidden="1">
      <c r="A66" s="293" t="s">
        <v>337</v>
      </c>
      <c r="B66" s="314" t="s">
        <v>499</v>
      </c>
      <c r="C66" s="295" t="s">
        <v>500</v>
      </c>
      <c r="D66" s="300" t="s">
        <v>501</v>
      </c>
      <c r="E66" s="310">
        <v>0</v>
      </c>
      <c r="F66" s="311">
        <v>0</v>
      </c>
      <c r="G66" s="311">
        <v>22344</v>
      </c>
      <c r="H66" s="312">
        <v>0</v>
      </c>
      <c r="I66" s="313">
        <v>22344</v>
      </c>
    </row>
    <row r="67" spans="1:9" ht="11.25" hidden="1">
      <c r="A67" s="293" t="s">
        <v>337</v>
      </c>
      <c r="B67" s="315" t="s">
        <v>502</v>
      </c>
      <c r="C67" s="295" t="s">
        <v>503</v>
      </c>
      <c r="D67" s="300" t="s">
        <v>498</v>
      </c>
      <c r="E67" s="310">
        <v>0</v>
      </c>
      <c r="F67" s="311">
        <v>0</v>
      </c>
      <c r="G67" s="311">
        <v>6662</v>
      </c>
      <c r="H67" s="312">
        <v>0</v>
      </c>
      <c r="I67" s="313">
        <v>6662</v>
      </c>
    </row>
    <row r="68" spans="1:9" ht="22.5" hidden="1">
      <c r="A68" s="293" t="s">
        <v>337</v>
      </c>
      <c r="B68" s="315" t="s">
        <v>504</v>
      </c>
      <c r="C68" s="295" t="s">
        <v>505</v>
      </c>
      <c r="D68" s="300" t="s">
        <v>506</v>
      </c>
      <c r="E68" s="310">
        <v>0</v>
      </c>
      <c r="F68" s="311">
        <v>0</v>
      </c>
      <c r="G68" s="311">
        <v>2025</v>
      </c>
      <c r="H68" s="312">
        <v>0</v>
      </c>
      <c r="I68" s="313">
        <v>2025</v>
      </c>
    </row>
    <row r="69" spans="1:9" ht="22.5" hidden="1">
      <c r="A69" s="293" t="s">
        <v>337</v>
      </c>
      <c r="B69" s="315" t="s">
        <v>507</v>
      </c>
      <c r="C69" s="295" t="s">
        <v>508</v>
      </c>
      <c r="D69" s="300" t="s">
        <v>500</v>
      </c>
      <c r="E69" s="310">
        <v>0</v>
      </c>
      <c r="F69" s="311">
        <v>0</v>
      </c>
      <c r="G69" s="311">
        <v>9217</v>
      </c>
      <c r="H69" s="312">
        <v>0</v>
      </c>
      <c r="I69" s="313">
        <v>9217</v>
      </c>
    </row>
    <row r="70" spans="1:9" ht="22.5" hidden="1">
      <c r="A70" s="293" t="s">
        <v>337</v>
      </c>
      <c r="B70" s="315" t="s">
        <v>509</v>
      </c>
      <c r="C70" s="295" t="s">
        <v>510</v>
      </c>
      <c r="D70" s="300" t="s">
        <v>511</v>
      </c>
      <c r="E70" s="310">
        <v>0</v>
      </c>
      <c r="F70" s="311">
        <v>0</v>
      </c>
      <c r="G70" s="311">
        <v>199</v>
      </c>
      <c r="H70" s="312">
        <v>0</v>
      </c>
      <c r="I70" s="313">
        <v>199</v>
      </c>
    </row>
    <row r="71" spans="1:9" ht="11.25" hidden="1">
      <c r="A71" s="293" t="s">
        <v>337</v>
      </c>
      <c r="B71" s="315" t="s">
        <v>512</v>
      </c>
      <c r="C71" s="295" t="s">
        <v>513</v>
      </c>
      <c r="D71" s="300" t="s">
        <v>503</v>
      </c>
      <c r="E71" s="310">
        <v>0</v>
      </c>
      <c r="F71" s="311">
        <v>0</v>
      </c>
      <c r="G71" s="311">
        <v>3394</v>
      </c>
      <c r="H71" s="312">
        <v>0</v>
      </c>
      <c r="I71" s="313">
        <v>3394</v>
      </c>
    </row>
    <row r="72" spans="1:9" ht="24" hidden="1">
      <c r="A72" s="293" t="s">
        <v>337</v>
      </c>
      <c r="B72" s="303" t="s">
        <v>514</v>
      </c>
      <c r="C72" s="295" t="s">
        <v>515</v>
      </c>
      <c r="D72" s="300" t="s">
        <v>516</v>
      </c>
      <c r="E72" s="310">
        <v>0</v>
      </c>
      <c r="F72" s="311">
        <v>0</v>
      </c>
      <c r="G72" s="311">
        <v>15</v>
      </c>
      <c r="H72" s="312">
        <v>0</v>
      </c>
      <c r="I72" s="313">
        <v>15</v>
      </c>
    </row>
    <row r="73" spans="1:9" ht="11.25" hidden="1">
      <c r="A73" s="293" t="s">
        <v>337</v>
      </c>
      <c r="B73" s="315" t="s">
        <v>517</v>
      </c>
      <c r="C73" s="295" t="s">
        <v>518</v>
      </c>
      <c r="D73" s="300" t="s">
        <v>505</v>
      </c>
      <c r="E73" s="310">
        <v>0</v>
      </c>
      <c r="F73" s="311">
        <v>0</v>
      </c>
      <c r="G73" s="311">
        <v>699</v>
      </c>
      <c r="H73" s="312">
        <v>0</v>
      </c>
      <c r="I73" s="313">
        <v>699</v>
      </c>
    </row>
    <row r="74" spans="1:9" ht="11.25" hidden="1">
      <c r="A74" s="293" t="s">
        <v>337</v>
      </c>
      <c r="B74" s="315" t="s">
        <v>519</v>
      </c>
      <c r="C74" s="295" t="s">
        <v>520</v>
      </c>
      <c r="D74" s="300" t="s">
        <v>521</v>
      </c>
      <c r="E74" s="310">
        <v>0</v>
      </c>
      <c r="F74" s="311">
        <v>0</v>
      </c>
      <c r="G74" s="311">
        <v>1</v>
      </c>
      <c r="H74" s="312">
        <v>0</v>
      </c>
      <c r="I74" s="313">
        <v>1</v>
      </c>
    </row>
    <row r="75" spans="1:9" ht="11.25" hidden="1">
      <c r="A75" s="293" t="s">
        <v>337</v>
      </c>
      <c r="B75" s="315" t="s">
        <v>522</v>
      </c>
      <c r="C75" s="295" t="s">
        <v>523</v>
      </c>
      <c r="D75" s="300" t="s">
        <v>508</v>
      </c>
      <c r="E75" s="310">
        <v>0</v>
      </c>
      <c r="F75" s="311">
        <v>0</v>
      </c>
      <c r="G75" s="311">
        <v>147</v>
      </c>
      <c r="H75" s="312">
        <v>0</v>
      </c>
      <c r="I75" s="313">
        <v>147</v>
      </c>
    </row>
    <row r="76" spans="1:9" ht="11.25" hidden="1">
      <c r="A76" s="293" t="s">
        <v>337</v>
      </c>
      <c r="B76" s="314" t="s">
        <v>524</v>
      </c>
      <c r="C76" s="295" t="s">
        <v>525</v>
      </c>
      <c r="D76" s="300" t="s">
        <v>526</v>
      </c>
      <c r="E76" s="310">
        <v>0</v>
      </c>
      <c r="F76" s="311">
        <v>0</v>
      </c>
      <c r="G76" s="311">
        <v>231</v>
      </c>
      <c r="H76" s="312">
        <v>0</v>
      </c>
      <c r="I76" s="313">
        <v>231</v>
      </c>
    </row>
    <row r="77" spans="1:9" ht="22.5" hidden="1">
      <c r="A77" s="293" t="s">
        <v>337</v>
      </c>
      <c r="B77" s="315" t="s">
        <v>527</v>
      </c>
      <c r="C77" s="295" t="s">
        <v>528</v>
      </c>
      <c r="D77" s="300" t="s">
        <v>510</v>
      </c>
      <c r="E77" s="310">
        <v>0</v>
      </c>
      <c r="F77" s="311">
        <v>0</v>
      </c>
      <c r="G77" s="311">
        <v>231</v>
      </c>
      <c r="H77" s="312">
        <v>0</v>
      </c>
      <c r="I77" s="313">
        <v>231</v>
      </c>
    </row>
    <row r="78" spans="1:9" ht="24" hidden="1">
      <c r="A78" s="293" t="s">
        <v>337</v>
      </c>
      <c r="B78" s="303" t="s">
        <v>529</v>
      </c>
      <c r="C78" s="295" t="s">
        <v>530</v>
      </c>
      <c r="D78" s="300" t="s">
        <v>531</v>
      </c>
      <c r="E78" s="310">
        <v>0</v>
      </c>
      <c r="F78" s="311">
        <v>0</v>
      </c>
      <c r="G78" s="311">
        <v>300</v>
      </c>
      <c r="H78" s="312">
        <v>0</v>
      </c>
      <c r="I78" s="313">
        <v>300</v>
      </c>
    </row>
    <row r="79" spans="1:9" ht="24" hidden="1">
      <c r="A79" s="293" t="s">
        <v>337</v>
      </c>
      <c r="B79" s="303" t="s">
        <v>532</v>
      </c>
      <c r="C79" s="295" t="s">
        <v>533</v>
      </c>
      <c r="D79" s="300" t="s">
        <v>513</v>
      </c>
      <c r="E79" s="310">
        <v>0</v>
      </c>
      <c r="F79" s="311">
        <v>0</v>
      </c>
      <c r="G79" s="311">
        <v>-69</v>
      </c>
      <c r="H79" s="312">
        <v>0</v>
      </c>
      <c r="I79" s="313">
        <v>-69</v>
      </c>
    </row>
    <row r="80" spans="1:9" ht="22.5" hidden="1">
      <c r="A80" s="293" t="s">
        <v>337</v>
      </c>
      <c r="B80" s="315" t="s">
        <v>534</v>
      </c>
      <c r="C80" s="295" t="s">
        <v>535</v>
      </c>
      <c r="D80" s="300" t="s">
        <v>536</v>
      </c>
      <c r="E80" s="310">
        <v>0</v>
      </c>
      <c r="F80" s="311">
        <v>0</v>
      </c>
      <c r="G80" s="311">
        <v>0</v>
      </c>
      <c r="H80" s="312">
        <v>0</v>
      </c>
      <c r="I80" s="313">
        <v>0</v>
      </c>
    </row>
    <row r="81" spans="1:9" ht="24" hidden="1">
      <c r="A81" s="317"/>
      <c r="B81" s="303" t="s">
        <v>537</v>
      </c>
      <c r="C81" s="295">
        <v>90</v>
      </c>
      <c r="D81" s="300" t="s">
        <v>515</v>
      </c>
      <c r="E81" s="310">
        <v>0</v>
      </c>
      <c r="F81" s="311">
        <v>0</v>
      </c>
      <c r="G81" s="311">
        <v>0</v>
      </c>
      <c r="H81" s="312">
        <v>0</v>
      </c>
      <c r="I81" s="313">
        <v>0</v>
      </c>
    </row>
    <row r="82" spans="1:9" ht="24" hidden="1">
      <c r="A82" s="293" t="s">
        <v>337</v>
      </c>
      <c r="B82" s="303" t="s">
        <v>538</v>
      </c>
      <c r="C82" s="295" t="s">
        <v>539</v>
      </c>
      <c r="D82" s="300" t="s">
        <v>540</v>
      </c>
      <c r="E82" s="310">
        <v>0</v>
      </c>
      <c r="F82" s="311">
        <v>0</v>
      </c>
      <c r="G82" s="311">
        <v>0</v>
      </c>
      <c r="H82" s="312">
        <v>0</v>
      </c>
      <c r="I82" s="313">
        <v>0</v>
      </c>
    </row>
    <row r="83" spans="1:9" ht="22.5" hidden="1">
      <c r="A83" s="293" t="s">
        <v>337</v>
      </c>
      <c r="B83" s="314" t="s">
        <v>541</v>
      </c>
      <c r="C83" s="295" t="s">
        <v>542</v>
      </c>
      <c r="D83" s="300" t="s">
        <v>518</v>
      </c>
      <c r="E83" s="310">
        <v>0</v>
      </c>
      <c r="F83" s="311">
        <v>0</v>
      </c>
      <c r="G83" s="311">
        <v>2862</v>
      </c>
      <c r="H83" s="312">
        <v>0</v>
      </c>
      <c r="I83" s="313">
        <v>2862</v>
      </c>
    </row>
    <row r="84" spans="1:9" ht="11.25" hidden="1">
      <c r="A84" s="293" t="s">
        <v>337</v>
      </c>
      <c r="B84" s="314" t="s">
        <v>543</v>
      </c>
      <c r="C84" s="295" t="s">
        <v>544</v>
      </c>
      <c r="D84" s="300" t="s">
        <v>545</v>
      </c>
      <c r="E84" s="310">
        <v>0</v>
      </c>
      <c r="F84" s="311">
        <v>0</v>
      </c>
      <c r="G84" s="311">
        <v>-2862</v>
      </c>
      <c r="H84" s="312">
        <v>0</v>
      </c>
      <c r="I84" s="313">
        <v>-2862</v>
      </c>
    </row>
    <row r="85" spans="1:9" ht="11.25" hidden="1">
      <c r="A85" s="295" t="s">
        <v>546</v>
      </c>
      <c r="B85" s="315" t="s">
        <v>547</v>
      </c>
      <c r="C85" s="295" t="s">
        <v>548</v>
      </c>
      <c r="D85" s="300" t="s">
        <v>520</v>
      </c>
      <c r="E85" s="310">
        <v>0</v>
      </c>
      <c r="F85" s="311">
        <v>0</v>
      </c>
      <c r="G85" s="311">
        <v>-2862</v>
      </c>
      <c r="H85" s="312">
        <v>0</v>
      </c>
      <c r="I85" s="313">
        <v>-2862</v>
      </c>
    </row>
    <row r="86" spans="1:9" ht="11.25" hidden="1">
      <c r="A86" s="295" t="s">
        <v>549</v>
      </c>
      <c r="B86" s="315" t="s">
        <v>67</v>
      </c>
      <c r="C86" s="295" t="s">
        <v>550</v>
      </c>
      <c r="D86" s="300" t="s">
        <v>551</v>
      </c>
      <c r="E86" s="310">
        <v>0</v>
      </c>
      <c r="F86" s="311">
        <v>0</v>
      </c>
      <c r="G86" s="311">
        <v>-97</v>
      </c>
      <c r="H86" s="312">
        <v>0</v>
      </c>
      <c r="I86" s="313">
        <v>-97</v>
      </c>
    </row>
    <row r="87" spans="1:9" ht="22.5" hidden="1">
      <c r="A87" s="295" t="s">
        <v>552</v>
      </c>
      <c r="B87" s="315" t="s">
        <v>553</v>
      </c>
      <c r="C87" s="295" t="s">
        <v>554</v>
      </c>
      <c r="D87" s="300" t="s">
        <v>523</v>
      </c>
      <c r="E87" s="310">
        <v>0</v>
      </c>
      <c r="F87" s="311">
        <v>0</v>
      </c>
      <c r="G87" s="311">
        <v>0</v>
      </c>
      <c r="H87" s="312">
        <v>0</v>
      </c>
      <c r="I87" s="313">
        <v>0</v>
      </c>
    </row>
    <row r="88" spans="1:9" ht="11.25" hidden="1">
      <c r="A88" s="295" t="s">
        <v>555</v>
      </c>
      <c r="B88" s="315" t="s">
        <v>556</v>
      </c>
      <c r="C88" s="295" t="s">
        <v>557</v>
      </c>
      <c r="D88" s="300" t="s">
        <v>558</v>
      </c>
      <c r="E88" s="310">
        <v>0</v>
      </c>
      <c r="F88" s="311">
        <v>0</v>
      </c>
      <c r="G88" s="311">
        <v>-97</v>
      </c>
      <c r="H88" s="312">
        <v>0</v>
      </c>
      <c r="I88" s="313">
        <v>-97</v>
      </c>
    </row>
    <row r="89" spans="1:9" ht="11.25" hidden="1">
      <c r="A89" s="295" t="s">
        <v>337</v>
      </c>
      <c r="B89" s="315" t="s">
        <v>559</v>
      </c>
      <c r="C89" s="295" t="s">
        <v>560</v>
      </c>
      <c r="D89" s="300" t="s">
        <v>525</v>
      </c>
      <c r="E89" s="310">
        <v>0</v>
      </c>
      <c r="F89" s="311">
        <v>0</v>
      </c>
      <c r="G89" s="311">
        <v>-2753</v>
      </c>
      <c r="H89" s="312">
        <v>0</v>
      </c>
      <c r="I89" s="313">
        <v>-2753</v>
      </c>
    </row>
    <row r="90" spans="1:9" ht="12" hidden="1">
      <c r="A90" s="295" t="s">
        <v>337</v>
      </c>
      <c r="B90" s="303" t="s">
        <v>561</v>
      </c>
      <c r="C90" s="295" t="s">
        <v>562</v>
      </c>
      <c r="D90" s="300" t="s">
        <v>563</v>
      </c>
      <c r="E90" s="310">
        <v>0</v>
      </c>
      <c r="F90" s="311">
        <v>0</v>
      </c>
      <c r="G90" s="311">
        <v>8977</v>
      </c>
      <c r="H90" s="312">
        <v>0</v>
      </c>
      <c r="I90" s="313">
        <v>8977</v>
      </c>
    </row>
    <row r="91" spans="1:9" ht="12" hidden="1">
      <c r="A91" s="295" t="s">
        <v>564</v>
      </c>
      <c r="B91" s="303" t="s">
        <v>565</v>
      </c>
      <c r="C91" s="295" t="s">
        <v>566</v>
      </c>
      <c r="D91" s="300" t="s">
        <v>528</v>
      </c>
      <c r="E91" s="310">
        <v>0</v>
      </c>
      <c r="F91" s="311">
        <v>0</v>
      </c>
      <c r="G91" s="311">
        <v>11729</v>
      </c>
      <c r="H91" s="312">
        <v>0</v>
      </c>
      <c r="I91" s="313">
        <v>11729</v>
      </c>
    </row>
    <row r="92" spans="1:9" ht="11.25" hidden="1">
      <c r="A92" s="295" t="s">
        <v>567</v>
      </c>
      <c r="B92" s="315" t="s">
        <v>75</v>
      </c>
      <c r="C92" s="295" t="s">
        <v>568</v>
      </c>
      <c r="D92" s="300" t="s">
        <v>569</v>
      </c>
      <c r="E92" s="310">
        <v>0</v>
      </c>
      <c r="F92" s="311">
        <v>0</v>
      </c>
      <c r="G92" s="311">
        <v>-21</v>
      </c>
      <c r="H92" s="312">
        <v>0</v>
      </c>
      <c r="I92" s="313">
        <v>-21</v>
      </c>
    </row>
    <row r="93" spans="1:9" ht="11.25" hidden="1">
      <c r="A93" s="295" t="s">
        <v>337</v>
      </c>
      <c r="B93" s="315" t="s">
        <v>77</v>
      </c>
      <c r="C93" s="295" t="s">
        <v>570</v>
      </c>
      <c r="D93" s="300" t="s">
        <v>530</v>
      </c>
      <c r="E93" s="310">
        <v>0</v>
      </c>
      <c r="F93" s="311">
        <v>0</v>
      </c>
      <c r="G93" s="311">
        <v>8</v>
      </c>
      <c r="H93" s="312">
        <v>0</v>
      </c>
      <c r="I93" s="313">
        <v>8</v>
      </c>
    </row>
    <row r="94" spans="1:9" ht="11.25" hidden="1">
      <c r="A94" s="295" t="s">
        <v>571</v>
      </c>
      <c r="B94" s="314" t="s">
        <v>572</v>
      </c>
      <c r="C94" s="295" t="s">
        <v>573</v>
      </c>
      <c r="D94" s="300" t="s">
        <v>574</v>
      </c>
      <c r="E94" s="310">
        <v>0</v>
      </c>
      <c r="F94" s="311">
        <v>0</v>
      </c>
      <c r="G94" s="311">
        <v>0</v>
      </c>
      <c r="H94" s="312">
        <v>0</v>
      </c>
      <c r="I94" s="313">
        <v>0</v>
      </c>
    </row>
    <row r="95" spans="2:9" ht="11.25" hidden="1">
      <c r="B95" s="315" t="s">
        <v>575</v>
      </c>
      <c r="D95" s="318" t="s">
        <v>533</v>
      </c>
      <c r="E95" s="319">
        <v>0</v>
      </c>
      <c r="F95" s="320">
        <v>0</v>
      </c>
      <c r="G95" s="320">
        <v>0</v>
      </c>
      <c r="H95" s="321">
        <v>0</v>
      </c>
      <c r="I95" s="322">
        <v>0</v>
      </c>
    </row>
    <row r="98" spans="2:7" ht="11.25">
      <c r="B98" s="323" t="s">
        <v>576</v>
      </c>
      <c r="C98" s="324"/>
      <c r="D98" s="325"/>
      <c r="E98" s="325"/>
      <c r="G98" s="326" t="s">
        <v>577</v>
      </c>
    </row>
    <row r="99" spans="2:7" ht="11.25">
      <c r="B99" s="323"/>
      <c r="C99" s="324"/>
      <c r="D99" s="325"/>
      <c r="E99" s="325"/>
      <c r="G99" s="326"/>
    </row>
    <row r="100" ht="11.25">
      <c r="B100" s="323"/>
    </row>
    <row r="101" spans="2:7" ht="11.25">
      <c r="B101" s="323" t="s">
        <v>578</v>
      </c>
      <c r="G101" s="327" t="s">
        <v>579</v>
      </c>
    </row>
    <row r="102" spans="2:7" ht="11.25">
      <c r="B102" s="323"/>
      <c r="G102" s="327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IlzeM</dc:creator>
  <cp:keywords/>
  <dc:description/>
  <cp:lastModifiedBy>VinetaP</cp:lastModifiedBy>
  <dcterms:created xsi:type="dcterms:W3CDTF">2002-12-04T08:15:11Z</dcterms:created>
  <dcterms:modified xsi:type="dcterms:W3CDTF">2002-12-04T11:17:43Z</dcterms:modified>
  <cp:category/>
  <cp:version/>
  <cp:contentType/>
  <cp:contentStatus/>
</cp:coreProperties>
</file>