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inistrijas" sheetId="1" r:id="rId1"/>
  </sheets>
  <definedNames>
    <definedName name="_xlnm.Print_Titles" localSheetId="0">'ministrijas'!$5:$8</definedName>
  </definedNames>
  <calcPr fullCalcOnLoad="1"/>
</workbook>
</file>

<file path=xl/sharedStrings.xml><?xml version="1.0" encoding="utf-8"?>
<sst xmlns="http://schemas.openxmlformats.org/spreadsheetml/2006/main" count="88" uniqueCount="55">
  <si>
    <t xml:space="preserve">Informācija par valsts budžeta iestāžu debitoru - kreditoru parādu saistībām </t>
  </si>
  <si>
    <t>(latos)</t>
  </si>
  <si>
    <t>Debitori</t>
  </si>
  <si>
    <t>Kreditori</t>
  </si>
  <si>
    <t>Ministrijas
un centrālās iestādes
nosaukums</t>
  </si>
  <si>
    <t>uz
gada
sākumu *</t>
  </si>
  <si>
    <t>uz
gada
beigām</t>
  </si>
  <si>
    <t>01  Valsts prezidenta kanceleja</t>
  </si>
  <si>
    <t>02  Saeima</t>
  </si>
  <si>
    <t xml:space="preserve">    t.sk.   Latvenergo</t>
  </si>
  <si>
    <t xml:space="preserve">             valsts un pašvaldību uzņēmumi</t>
  </si>
  <si>
    <t>03  Ministru kabinets</t>
  </si>
  <si>
    <t>10  Aizsardzības ministrija</t>
  </si>
  <si>
    <t xml:space="preserve">              valsts un pašvaldību uzņēmumi</t>
  </si>
  <si>
    <t>11  Ārlietu ministrija</t>
  </si>
  <si>
    <t xml:space="preserve">      t.sk.     valsts un pašvaldību uzņēmumi</t>
  </si>
  <si>
    <t>13  Finansu ministrija</t>
  </si>
  <si>
    <t xml:space="preserve">      t.sk.     Latvenergo</t>
  </si>
  <si>
    <t xml:space="preserve">                  valsts un pašvaldību uzņēmumi</t>
  </si>
  <si>
    <t>17  Satiksmes ministrija</t>
  </si>
  <si>
    <t>19  Tieslietu ministrija *</t>
  </si>
  <si>
    <t xml:space="preserve">21  Vides aizsardzības un reģionālās attīstības </t>
  </si>
  <si>
    <t xml:space="preserve">      ministrija *</t>
  </si>
  <si>
    <t xml:space="preserve">                  Latvijas gāze</t>
  </si>
  <si>
    <t>23  Valsts zemes dienests</t>
  </si>
  <si>
    <t>24  Valsts kontrole</t>
  </si>
  <si>
    <t>28  Augstākā tiesa</t>
  </si>
  <si>
    <t>30  Satversmes tiesa</t>
  </si>
  <si>
    <t>32  Prokuratūra</t>
  </si>
  <si>
    <t>35  Centrālā vēlēšanu komisija</t>
  </si>
  <si>
    <t>37  Centrālā zemes komisija</t>
  </si>
  <si>
    <t>44  Satversmes aizsardzības birojs</t>
  </si>
  <si>
    <t>47  Radio un televīzijas padome</t>
  </si>
  <si>
    <t xml:space="preserve">      t.sk.       valsts un pašvaldību uzņēmumi</t>
  </si>
  <si>
    <t>48  Valsts cilvēktiesību birojs</t>
  </si>
  <si>
    <t>50  Īpašu uzdevumu ministra sadarbībā ar</t>
  </si>
  <si>
    <t xml:space="preserve">     starptautiskajām  finansu institūcijām</t>
  </si>
  <si>
    <t>51 Īpašu uzdevumu ministra valsts pārvaldes un</t>
  </si>
  <si>
    <t xml:space="preserve">     pašvaldību reformas jautājumos sekretariāts</t>
  </si>
  <si>
    <t xml:space="preserve">Pavisam kopā  *                                            </t>
  </si>
  <si>
    <t xml:space="preserve">          tajā skaitā:</t>
  </si>
  <si>
    <t xml:space="preserve">                  Latvenergo</t>
  </si>
  <si>
    <t>*  - Mainīti atlikumi uz gada sākumu saskaņā ar strukturālām izmaiņām.</t>
  </si>
  <si>
    <t>2001.gadā</t>
  </si>
  <si>
    <t xml:space="preserve">                 valsts un pašvaldību uzņēmumi</t>
  </si>
  <si>
    <t xml:space="preserve">12  Ekonomikas ministrija </t>
  </si>
  <si>
    <t xml:space="preserve">14  Iekšlietu ministrija </t>
  </si>
  <si>
    <t xml:space="preserve">15  Izglītības un zinātnes ministrija </t>
  </si>
  <si>
    <t xml:space="preserve">18  Labklājības ministrija </t>
  </si>
  <si>
    <t xml:space="preserve">     sekretariāts </t>
  </si>
  <si>
    <t>22  Kultūras ministrija*</t>
  </si>
  <si>
    <t>16  Zemkopības ministrija*</t>
  </si>
  <si>
    <t xml:space="preserve">5.pielikums  </t>
  </si>
  <si>
    <r>
      <t xml:space="preserve">izmaiņas
</t>
    </r>
    <r>
      <rPr>
        <sz val="8"/>
        <rFont val="Times New Roman"/>
        <family val="1"/>
      </rPr>
      <t>(3-2)</t>
    </r>
  </si>
  <si>
    <r>
      <t xml:space="preserve">izmaiņas
</t>
    </r>
    <r>
      <rPr>
        <sz val="8"/>
        <rFont val="Times New Roman"/>
        <family val="1"/>
      </rPr>
      <t>(6-5)</t>
    </r>
  </si>
</sst>
</file>

<file path=xl/styles.xml><?xml version="1.0" encoding="utf-8"?>
<styleSheet xmlns="http://schemas.openxmlformats.org/spreadsheetml/2006/main">
  <numFmts count="17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##,###,###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72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0.28125" style="1" customWidth="1"/>
    <col min="2" max="3" width="10.00390625" style="1" customWidth="1"/>
    <col min="4" max="4" width="9.8515625" style="1" customWidth="1"/>
    <col min="5" max="6" width="10.8515625" style="1" customWidth="1"/>
    <col min="7" max="7" width="10.421875" style="1" customWidth="1"/>
    <col min="8" max="16384" width="9.140625" style="1" customWidth="1"/>
  </cols>
  <sheetData>
    <row r="1" ht="15.75">
      <c r="G1" s="38" t="s">
        <v>52</v>
      </c>
    </row>
    <row r="2" ht="12.75">
      <c r="A2" s="2"/>
    </row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s="3" customFormat="1" ht="15" customHeight="1">
      <c r="A4" s="40" t="s">
        <v>43</v>
      </c>
      <c r="B4" s="40"/>
      <c r="C4" s="40"/>
      <c r="D4" s="40"/>
      <c r="E4" s="40"/>
      <c r="F4" s="40"/>
      <c r="G4" s="40"/>
    </row>
    <row r="5" spans="1:7" ht="14.25" customHeight="1">
      <c r="A5" s="10"/>
      <c r="B5" s="11"/>
      <c r="C5" s="11"/>
      <c r="D5" s="11"/>
      <c r="E5" s="11"/>
      <c r="F5" s="12"/>
      <c r="G5" s="13" t="s">
        <v>1</v>
      </c>
    </row>
    <row r="6" spans="1:7" ht="12.75">
      <c r="A6" s="14"/>
      <c r="B6" s="15" t="s">
        <v>2</v>
      </c>
      <c r="C6" s="16"/>
      <c r="D6" s="17"/>
      <c r="E6" s="15" t="s">
        <v>3</v>
      </c>
      <c r="F6" s="16"/>
      <c r="G6" s="16"/>
    </row>
    <row r="7" spans="1:7" ht="45" customHeight="1">
      <c r="A7" s="18" t="s">
        <v>4</v>
      </c>
      <c r="B7" s="19" t="s">
        <v>5</v>
      </c>
      <c r="C7" s="19" t="s">
        <v>6</v>
      </c>
      <c r="D7" s="19" t="s">
        <v>53</v>
      </c>
      <c r="E7" s="19" t="s">
        <v>5</v>
      </c>
      <c r="F7" s="19" t="s">
        <v>6</v>
      </c>
      <c r="G7" s="19" t="s">
        <v>54</v>
      </c>
    </row>
    <row r="8" spans="1:7" s="5" customFormat="1" ht="11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3.5" customHeight="1">
      <c r="A9" s="21"/>
      <c r="B9" s="22"/>
      <c r="C9" s="22"/>
      <c r="D9" s="22"/>
      <c r="E9" s="22"/>
      <c r="F9" s="22"/>
      <c r="G9" s="22"/>
    </row>
    <row r="10" spans="1:7" ht="12" customHeight="1">
      <c r="A10" s="23" t="s">
        <v>7</v>
      </c>
      <c r="B10" s="24">
        <v>4589</v>
      </c>
      <c r="C10" s="24">
        <v>46164</v>
      </c>
      <c r="D10" s="24">
        <f>C10-B10</f>
        <v>41575</v>
      </c>
      <c r="E10" s="24">
        <v>49699</v>
      </c>
      <c r="F10" s="24">
        <v>34604</v>
      </c>
      <c r="G10" s="24">
        <f aca="true" t="shared" si="0" ref="G10:G45">F10-E10</f>
        <v>-15095</v>
      </c>
    </row>
    <row r="11" spans="1:7" ht="12" customHeight="1">
      <c r="A11" s="25" t="s">
        <v>9</v>
      </c>
      <c r="B11" s="24"/>
      <c r="C11" s="24"/>
      <c r="D11" s="24"/>
      <c r="E11" s="24"/>
      <c r="F11" s="24">
        <v>366</v>
      </c>
      <c r="G11" s="24">
        <f t="shared" si="0"/>
        <v>366</v>
      </c>
    </row>
    <row r="12" spans="1:7" ht="15" customHeight="1">
      <c r="A12" s="23"/>
      <c r="B12" s="24"/>
      <c r="C12" s="24"/>
      <c r="D12" s="24">
        <f>C12-B12</f>
        <v>0</v>
      </c>
      <c r="E12" s="24"/>
      <c r="F12" s="24"/>
      <c r="G12" s="24">
        <f t="shared" si="0"/>
        <v>0</v>
      </c>
    </row>
    <row r="13" spans="1:7" ht="12.75">
      <c r="A13" s="23" t="s">
        <v>8</v>
      </c>
      <c r="B13" s="24">
        <v>148837</v>
      </c>
      <c r="C13" s="24">
        <v>44705</v>
      </c>
      <c r="D13" s="24">
        <f>C13-B13</f>
        <v>-104132</v>
      </c>
      <c r="E13" s="24">
        <v>100242</v>
      </c>
      <c r="F13" s="24">
        <v>303542</v>
      </c>
      <c r="G13" s="24">
        <f t="shared" si="0"/>
        <v>203300</v>
      </c>
    </row>
    <row r="14" spans="1:7" ht="12.75">
      <c r="A14" s="25" t="s">
        <v>9</v>
      </c>
      <c r="B14" s="24"/>
      <c r="C14" s="24"/>
      <c r="D14" s="24"/>
      <c r="E14" s="24">
        <v>4531</v>
      </c>
      <c r="F14" s="24">
        <v>5407</v>
      </c>
      <c r="G14" s="24">
        <f t="shared" si="0"/>
        <v>876</v>
      </c>
    </row>
    <row r="15" spans="1:7" ht="15.75" customHeight="1">
      <c r="A15" s="25" t="s">
        <v>10</v>
      </c>
      <c r="B15" s="24">
        <v>12949</v>
      </c>
      <c r="C15" s="24">
        <v>14292</v>
      </c>
      <c r="D15" s="24">
        <f aca="true" t="shared" si="1" ref="D15:D29">C15-B15</f>
        <v>1343</v>
      </c>
      <c r="E15" s="24">
        <v>1677</v>
      </c>
      <c r="F15" s="24">
        <v>8279</v>
      </c>
      <c r="G15" s="24">
        <f t="shared" si="0"/>
        <v>6602</v>
      </c>
    </row>
    <row r="16" spans="1:7" ht="15.75" customHeight="1">
      <c r="A16" s="26"/>
      <c r="B16" s="24"/>
      <c r="C16" s="24"/>
      <c r="D16" s="24">
        <f t="shared" si="1"/>
        <v>0</v>
      </c>
      <c r="E16" s="24"/>
      <c r="F16" s="24"/>
      <c r="G16" s="24">
        <f t="shared" si="0"/>
        <v>0</v>
      </c>
    </row>
    <row r="17" spans="1:7" ht="12.75">
      <c r="A17" s="23" t="s">
        <v>11</v>
      </c>
      <c r="B17" s="24">
        <v>40494</v>
      </c>
      <c r="C17" s="24">
        <v>97042</v>
      </c>
      <c r="D17" s="24">
        <f t="shared" si="1"/>
        <v>56548</v>
      </c>
      <c r="E17" s="24">
        <v>40072</v>
      </c>
      <c r="F17" s="24">
        <v>37901</v>
      </c>
      <c r="G17" s="24">
        <f t="shared" si="0"/>
        <v>-2171</v>
      </c>
    </row>
    <row r="18" spans="1:7" ht="12.75">
      <c r="A18" s="25" t="s">
        <v>9</v>
      </c>
      <c r="B18" s="24"/>
      <c r="C18" s="24">
        <v>1403</v>
      </c>
      <c r="D18" s="24">
        <f t="shared" si="1"/>
        <v>1403</v>
      </c>
      <c r="E18" s="24"/>
      <c r="F18" s="24"/>
      <c r="G18" s="24">
        <f t="shared" si="0"/>
        <v>0</v>
      </c>
    </row>
    <row r="19" spans="1:7" ht="12.75">
      <c r="A19" s="25" t="s">
        <v>10</v>
      </c>
      <c r="B19" s="24"/>
      <c r="C19" s="24"/>
      <c r="D19" s="24">
        <f t="shared" si="1"/>
        <v>0</v>
      </c>
      <c r="E19" s="24"/>
      <c r="F19" s="24">
        <v>300</v>
      </c>
      <c r="G19" s="24">
        <f t="shared" si="0"/>
        <v>300</v>
      </c>
    </row>
    <row r="20" spans="1:7" ht="12" customHeight="1">
      <c r="A20" s="23"/>
      <c r="B20" s="27"/>
      <c r="C20" s="24"/>
      <c r="D20" s="24">
        <f t="shared" si="1"/>
        <v>0</v>
      </c>
      <c r="E20" s="24"/>
      <c r="F20" s="24"/>
      <c r="G20" s="24">
        <f t="shared" si="0"/>
        <v>0</v>
      </c>
    </row>
    <row r="21" spans="1:7" ht="12" customHeight="1">
      <c r="A21" s="23" t="s">
        <v>12</v>
      </c>
      <c r="B21" s="24">
        <v>2353075</v>
      </c>
      <c r="C21" s="24">
        <v>2851614</v>
      </c>
      <c r="D21" s="24">
        <f t="shared" si="1"/>
        <v>498539</v>
      </c>
      <c r="E21" s="24">
        <v>2312817</v>
      </c>
      <c r="F21" s="24">
        <v>2631907</v>
      </c>
      <c r="G21" s="24">
        <f t="shared" si="0"/>
        <v>319090</v>
      </c>
    </row>
    <row r="22" spans="1:7" s="6" customFormat="1" ht="12" customHeight="1" hidden="1">
      <c r="A22" s="25"/>
      <c r="B22" s="28"/>
      <c r="C22" s="28"/>
      <c r="D22" s="24">
        <f t="shared" si="1"/>
        <v>0</v>
      </c>
      <c r="E22" s="28"/>
      <c r="F22" s="28"/>
      <c r="G22" s="24">
        <f t="shared" si="0"/>
        <v>0</v>
      </c>
    </row>
    <row r="23" spans="1:7" s="7" customFormat="1" ht="12.75">
      <c r="A23" s="25" t="s">
        <v>9</v>
      </c>
      <c r="B23" s="24">
        <v>6447</v>
      </c>
      <c r="C23" s="24">
        <v>2524</v>
      </c>
      <c r="D23" s="24">
        <f t="shared" si="1"/>
        <v>-3923</v>
      </c>
      <c r="E23" s="24">
        <v>11670</v>
      </c>
      <c r="F23" s="24">
        <v>6556</v>
      </c>
      <c r="G23" s="24">
        <f t="shared" si="0"/>
        <v>-5114</v>
      </c>
    </row>
    <row r="24" spans="1:7" s="7" customFormat="1" ht="12.75" hidden="1">
      <c r="A24" s="25"/>
      <c r="B24" s="24"/>
      <c r="C24" s="24"/>
      <c r="D24" s="24">
        <f t="shared" si="1"/>
        <v>0</v>
      </c>
      <c r="E24" s="24"/>
      <c r="F24" s="24"/>
      <c r="G24" s="24">
        <f t="shared" si="0"/>
        <v>0</v>
      </c>
    </row>
    <row r="25" spans="1:7" s="6" customFormat="1" ht="12.75">
      <c r="A25" s="25" t="s">
        <v>13</v>
      </c>
      <c r="B25" s="24">
        <v>10575</v>
      </c>
      <c r="C25" s="24">
        <v>12583</v>
      </c>
      <c r="D25" s="24">
        <f t="shared" si="1"/>
        <v>2008</v>
      </c>
      <c r="E25" s="24">
        <v>7786</v>
      </c>
      <c r="F25" s="24">
        <v>6200</v>
      </c>
      <c r="G25" s="24">
        <f t="shared" si="0"/>
        <v>-1586</v>
      </c>
    </row>
    <row r="26" spans="1:7" s="6" customFormat="1" ht="13.5" customHeight="1">
      <c r="A26" s="25"/>
      <c r="B26" s="28"/>
      <c r="C26" s="28"/>
      <c r="D26" s="24">
        <f t="shared" si="1"/>
        <v>0</v>
      </c>
      <c r="E26" s="28"/>
      <c r="F26" s="28"/>
      <c r="G26" s="24">
        <f t="shared" si="0"/>
        <v>0</v>
      </c>
    </row>
    <row r="27" spans="1:7" ht="12.75">
      <c r="A27" s="23" t="s">
        <v>14</v>
      </c>
      <c r="B27" s="24">
        <v>107041</v>
      </c>
      <c r="C27" s="24">
        <v>83760</v>
      </c>
      <c r="D27" s="24">
        <f t="shared" si="1"/>
        <v>-23281</v>
      </c>
      <c r="E27" s="24">
        <v>363234</v>
      </c>
      <c r="F27" s="24">
        <v>594115</v>
      </c>
      <c r="G27" s="24">
        <f t="shared" si="0"/>
        <v>230881</v>
      </c>
    </row>
    <row r="28" spans="1:7" ht="15" customHeight="1">
      <c r="A28" s="23"/>
      <c r="B28" s="24"/>
      <c r="C28" s="24"/>
      <c r="D28" s="24">
        <f t="shared" si="1"/>
        <v>0</v>
      </c>
      <c r="E28" s="24"/>
      <c r="F28" s="24"/>
      <c r="G28" s="24">
        <f t="shared" si="0"/>
        <v>0</v>
      </c>
    </row>
    <row r="29" spans="1:7" ht="12.75">
      <c r="A29" s="23" t="s">
        <v>45</v>
      </c>
      <c r="B29" s="24">
        <v>42187</v>
      </c>
      <c r="C29" s="24">
        <v>553533</v>
      </c>
      <c r="D29" s="24">
        <f t="shared" si="1"/>
        <v>511346</v>
      </c>
      <c r="E29" s="24">
        <v>228334</v>
      </c>
      <c r="F29" s="24">
        <v>219419</v>
      </c>
      <c r="G29" s="24">
        <f t="shared" si="0"/>
        <v>-8915</v>
      </c>
    </row>
    <row r="30" spans="1:7" ht="12.75">
      <c r="A30" s="25" t="s">
        <v>17</v>
      </c>
      <c r="B30" s="24"/>
      <c r="C30" s="24"/>
      <c r="D30" s="24"/>
      <c r="E30" s="24"/>
      <c r="F30" s="24">
        <v>127</v>
      </c>
      <c r="G30" s="24">
        <f t="shared" si="0"/>
        <v>127</v>
      </c>
    </row>
    <row r="31" spans="1:7" ht="12.75">
      <c r="A31" s="25" t="s">
        <v>44</v>
      </c>
      <c r="B31" s="24">
        <v>402</v>
      </c>
      <c r="C31" s="24">
        <v>14219</v>
      </c>
      <c r="D31" s="24">
        <f aca="true" t="shared" si="2" ref="D31:D62">C31-B31</f>
        <v>13817</v>
      </c>
      <c r="E31" s="24">
        <v>2981</v>
      </c>
      <c r="F31" s="24">
        <v>4441</v>
      </c>
      <c r="G31" s="24">
        <f t="shared" si="0"/>
        <v>1460</v>
      </c>
    </row>
    <row r="32" spans="1:7" ht="13.5" customHeight="1">
      <c r="A32" s="25"/>
      <c r="B32" s="24"/>
      <c r="C32" s="24"/>
      <c r="D32" s="24">
        <f t="shared" si="2"/>
        <v>0</v>
      </c>
      <c r="E32" s="24"/>
      <c r="F32" s="24"/>
      <c r="G32" s="24">
        <f t="shared" si="0"/>
        <v>0</v>
      </c>
    </row>
    <row r="33" spans="1:7" ht="11.25" customHeight="1">
      <c r="A33" s="23" t="s">
        <v>16</v>
      </c>
      <c r="B33" s="24">
        <v>1276594</v>
      </c>
      <c r="C33" s="24">
        <v>1213225</v>
      </c>
      <c r="D33" s="24">
        <f t="shared" si="2"/>
        <v>-63369</v>
      </c>
      <c r="E33" s="24">
        <v>2050192</v>
      </c>
      <c r="F33" s="24">
        <v>2114305</v>
      </c>
      <c r="G33" s="24">
        <f t="shared" si="0"/>
        <v>64113</v>
      </c>
    </row>
    <row r="34" spans="1:7" ht="12.75" hidden="1">
      <c r="A34" s="26"/>
      <c r="B34" s="29"/>
      <c r="C34" s="29"/>
      <c r="D34" s="24">
        <f t="shared" si="2"/>
        <v>0</v>
      </c>
      <c r="E34" s="29"/>
      <c r="F34" s="29"/>
      <c r="G34" s="24">
        <f t="shared" si="0"/>
        <v>0</v>
      </c>
    </row>
    <row r="35" spans="1:7" ht="12.75">
      <c r="A35" s="25" t="s">
        <v>17</v>
      </c>
      <c r="B35" s="23">
        <v>363</v>
      </c>
      <c r="C35" s="23">
        <v>588</v>
      </c>
      <c r="D35" s="24">
        <f t="shared" si="2"/>
        <v>225</v>
      </c>
      <c r="E35" s="23">
        <v>3138</v>
      </c>
      <c r="F35" s="23">
        <v>7800</v>
      </c>
      <c r="G35" s="24">
        <f t="shared" si="0"/>
        <v>4662</v>
      </c>
    </row>
    <row r="36" spans="1:7" ht="12.75">
      <c r="A36" s="25" t="s">
        <v>18</v>
      </c>
      <c r="B36" s="23">
        <v>3125</v>
      </c>
      <c r="C36" s="23">
        <v>2081</v>
      </c>
      <c r="D36" s="24">
        <f t="shared" si="2"/>
        <v>-1044</v>
      </c>
      <c r="E36" s="23">
        <v>13218</v>
      </c>
      <c r="F36" s="23">
        <v>29230</v>
      </c>
      <c r="G36" s="24">
        <f t="shared" si="0"/>
        <v>16012</v>
      </c>
    </row>
    <row r="37" spans="1:7" ht="12" customHeight="1">
      <c r="A37" s="25"/>
      <c r="B37" s="24"/>
      <c r="C37" s="24"/>
      <c r="D37" s="24">
        <f t="shared" si="2"/>
        <v>0</v>
      </c>
      <c r="E37" s="24"/>
      <c r="F37" s="24"/>
      <c r="G37" s="24">
        <f t="shared" si="0"/>
        <v>0</v>
      </c>
    </row>
    <row r="38" spans="1:7" ht="12.75">
      <c r="A38" s="23" t="s">
        <v>46</v>
      </c>
      <c r="B38" s="24">
        <v>2042825</v>
      </c>
      <c r="C38" s="24">
        <v>2643488</v>
      </c>
      <c r="D38" s="24">
        <f t="shared" si="2"/>
        <v>600663</v>
      </c>
      <c r="E38" s="24">
        <v>5943128</v>
      </c>
      <c r="F38" s="24">
        <v>6228817</v>
      </c>
      <c r="G38" s="24">
        <f t="shared" si="0"/>
        <v>285689</v>
      </c>
    </row>
    <row r="39" spans="1:7" ht="12.75" hidden="1">
      <c r="A39" s="26"/>
      <c r="B39" s="30"/>
      <c r="C39" s="30"/>
      <c r="D39" s="24">
        <f t="shared" si="2"/>
        <v>0</v>
      </c>
      <c r="E39" s="29"/>
      <c r="F39" s="29"/>
      <c r="G39" s="24">
        <f t="shared" si="0"/>
        <v>0</v>
      </c>
    </row>
    <row r="40" spans="1:7" ht="12" customHeight="1">
      <c r="A40" s="25" t="s">
        <v>17</v>
      </c>
      <c r="B40" s="24">
        <v>473</v>
      </c>
      <c r="C40" s="24"/>
      <c r="D40" s="24">
        <f t="shared" si="2"/>
        <v>-473</v>
      </c>
      <c r="E40" s="24">
        <v>20932</v>
      </c>
      <c r="F40" s="24">
        <v>17440</v>
      </c>
      <c r="G40" s="24">
        <f t="shared" si="0"/>
        <v>-3492</v>
      </c>
    </row>
    <row r="41" spans="1:7" ht="12.75" hidden="1">
      <c r="A41" s="26"/>
      <c r="B41" s="24"/>
      <c r="C41" s="24"/>
      <c r="D41" s="24">
        <f t="shared" si="2"/>
        <v>0</v>
      </c>
      <c r="E41" s="24"/>
      <c r="F41" s="24"/>
      <c r="G41" s="24">
        <f t="shared" si="0"/>
        <v>0</v>
      </c>
    </row>
    <row r="42" spans="1:7" ht="12.75">
      <c r="A42" s="25" t="s">
        <v>18</v>
      </c>
      <c r="B42" s="24">
        <f>36194+9724</f>
        <v>45918</v>
      </c>
      <c r="C42" s="24">
        <v>7319</v>
      </c>
      <c r="D42" s="24">
        <f t="shared" si="2"/>
        <v>-38599</v>
      </c>
      <c r="E42" s="24">
        <v>126805</v>
      </c>
      <c r="F42" s="24">
        <v>24417</v>
      </c>
      <c r="G42" s="24">
        <f t="shared" si="0"/>
        <v>-102388</v>
      </c>
    </row>
    <row r="43" spans="1:7" ht="13.5" customHeight="1">
      <c r="A43" s="25"/>
      <c r="B43" s="28"/>
      <c r="C43" s="28"/>
      <c r="D43" s="24">
        <f t="shared" si="2"/>
        <v>0</v>
      </c>
      <c r="E43" s="28"/>
      <c r="F43" s="28"/>
      <c r="G43" s="24">
        <f t="shared" si="0"/>
        <v>0</v>
      </c>
    </row>
    <row r="44" spans="1:7" s="4" customFormat="1" ht="12.75">
      <c r="A44" s="23" t="s">
        <v>47</v>
      </c>
      <c r="B44" s="24">
        <v>5007918</v>
      </c>
      <c r="C44" s="24">
        <v>8073746</v>
      </c>
      <c r="D44" s="24">
        <f t="shared" si="2"/>
        <v>3065828</v>
      </c>
      <c r="E44" s="24">
        <v>5586762</v>
      </c>
      <c r="F44" s="24">
        <v>8325338</v>
      </c>
      <c r="G44" s="24">
        <f t="shared" si="0"/>
        <v>2738576</v>
      </c>
    </row>
    <row r="45" spans="1:7" s="4" customFormat="1" ht="1.5" customHeight="1" hidden="1">
      <c r="A45" s="25"/>
      <c r="B45" s="24"/>
      <c r="C45" s="24"/>
      <c r="D45" s="24">
        <f t="shared" si="2"/>
        <v>0</v>
      </c>
      <c r="E45" s="24"/>
      <c r="F45" s="24"/>
      <c r="G45" s="24">
        <f t="shared" si="0"/>
        <v>0</v>
      </c>
    </row>
    <row r="46" spans="1:7" s="4" customFormat="1" ht="11.25" customHeight="1">
      <c r="A46" s="25" t="s">
        <v>17</v>
      </c>
      <c r="B46" s="24">
        <v>4887</v>
      </c>
      <c r="C46" s="24">
        <v>1866</v>
      </c>
      <c r="D46" s="24">
        <f t="shared" si="2"/>
        <v>-3021</v>
      </c>
      <c r="E46" s="24">
        <v>8960</v>
      </c>
      <c r="F46" s="24">
        <v>28389</v>
      </c>
      <c r="G46" s="24">
        <f aca="true" t="shared" si="3" ref="G46:G77">F46-E46</f>
        <v>19429</v>
      </c>
    </row>
    <row r="47" spans="1:7" s="4" customFormat="1" ht="12.75" hidden="1">
      <c r="A47" s="25"/>
      <c r="B47" s="24"/>
      <c r="C47" s="24"/>
      <c r="D47" s="24">
        <f t="shared" si="2"/>
        <v>0</v>
      </c>
      <c r="E47" s="24"/>
      <c r="F47" s="24"/>
      <c r="G47" s="24">
        <f t="shared" si="3"/>
        <v>0</v>
      </c>
    </row>
    <row r="48" spans="1:7" s="4" customFormat="1" ht="12.75">
      <c r="A48" s="25" t="s">
        <v>18</v>
      </c>
      <c r="B48" s="24">
        <v>68635</v>
      </c>
      <c r="C48" s="24">
        <v>15309</v>
      </c>
      <c r="D48" s="24">
        <f t="shared" si="2"/>
        <v>-53326</v>
      </c>
      <c r="E48" s="24">
        <v>64015</v>
      </c>
      <c r="F48" s="24">
        <v>100274</v>
      </c>
      <c r="G48" s="24">
        <f t="shared" si="3"/>
        <v>36259</v>
      </c>
    </row>
    <row r="49" spans="1:7" s="4" customFormat="1" ht="13.5" customHeight="1">
      <c r="A49" s="25"/>
      <c r="B49" s="28"/>
      <c r="C49" s="28"/>
      <c r="D49" s="24">
        <f t="shared" si="2"/>
        <v>0</v>
      </c>
      <c r="E49" s="28"/>
      <c r="F49" s="28"/>
      <c r="G49" s="24">
        <f t="shared" si="3"/>
        <v>0</v>
      </c>
    </row>
    <row r="50" spans="1:7" ht="12.75">
      <c r="A50" s="23" t="s">
        <v>51</v>
      </c>
      <c r="B50" s="24">
        <v>2724388</v>
      </c>
      <c r="C50" s="24">
        <v>2847024</v>
      </c>
      <c r="D50" s="24">
        <f t="shared" si="2"/>
        <v>122636</v>
      </c>
      <c r="E50" s="24">
        <v>3214250</v>
      </c>
      <c r="F50" s="24">
        <v>3186203</v>
      </c>
      <c r="G50" s="24">
        <f t="shared" si="3"/>
        <v>-28047</v>
      </c>
    </row>
    <row r="51" spans="1:7" ht="13.5" customHeight="1" hidden="1">
      <c r="A51" s="25"/>
      <c r="B51" s="24"/>
      <c r="C51" s="24"/>
      <c r="D51" s="24">
        <f t="shared" si="2"/>
        <v>0</v>
      </c>
      <c r="E51" s="24"/>
      <c r="F51" s="24"/>
      <c r="G51" s="24">
        <f t="shared" si="3"/>
        <v>0</v>
      </c>
    </row>
    <row r="52" spans="1:7" ht="15" customHeight="1">
      <c r="A52" s="25" t="s">
        <v>17</v>
      </c>
      <c r="B52" s="24">
        <v>3667</v>
      </c>
      <c r="C52" s="24">
        <v>0</v>
      </c>
      <c r="D52" s="24">
        <f t="shared" si="2"/>
        <v>-3667</v>
      </c>
      <c r="E52" s="24">
        <v>22193</v>
      </c>
      <c r="F52" s="24">
        <v>34896</v>
      </c>
      <c r="G52" s="24">
        <f t="shared" si="3"/>
        <v>12703</v>
      </c>
    </row>
    <row r="53" spans="1:7" ht="12" customHeight="1" hidden="1">
      <c r="A53" s="25"/>
      <c r="B53" s="24"/>
      <c r="C53" s="24"/>
      <c r="D53" s="24">
        <f t="shared" si="2"/>
        <v>0</v>
      </c>
      <c r="E53" s="24"/>
      <c r="F53" s="24"/>
      <c r="G53" s="24">
        <f t="shared" si="3"/>
        <v>0</v>
      </c>
    </row>
    <row r="54" spans="1:7" ht="15" customHeight="1">
      <c r="A54" s="25" t="s">
        <v>18</v>
      </c>
      <c r="B54" s="24">
        <v>15538</v>
      </c>
      <c r="C54" s="24">
        <v>17348</v>
      </c>
      <c r="D54" s="24">
        <f t="shared" si="2"/>
        <v>1810</v>
      </c>
      <c r="E54" s="24">
        <v>47627</v>
      </c>
      <c r="F54" s="24">
        <v>62078</v>
      </c>
      <c r="G54" s="24">
        <f t="shared" si="3"/>
        <v>14451</v>
      </c>
    </row>
    <row r="55" spans="1:7" ht="12" customHeight="1">
      <c r="A55" s="25"/>
      <c r="B55" s="24"/>
      <c r="C55" s="28"/>
      <c r="D55" s="24">
        <f t="shared" si="2"/>
        <v>0</v>
      </c>
      <c r="E55" s="24"/>
      <c r="F55" s="28"/>
      <c r="G55" s="24">
        <f t="shared" si="3"/>
        <v>0</v>
      </c>
    </row>
    <row r="56" spans="1:7" ht="12.75">
      <c r="A56" s="23" t="s">
        <v>19</v>
      </c>
      <c r="B56" s="24">
        <v>596316</v>
      </c>
      <c r="C56" s="24">
        <v>1052562</v>
      </c>
      <c r="D56" s="24">
        <f t="shared" si="2"/>
        <v>456246</v>
      </c>
      <c r="E56" s="24">
        <v>47739569</v>
      </c>
      <c r="F56" s="24">
        <v>52750601</v>
      </c>
      <c r="G56" s="24">
        <f t="shared" si="3"/>
        <v>5011032</v>
      </c>
    </row>
    <row r="57" spans="1:7" ht="12.75" customHeight="1">
      <c r="A57" s="25" t="s">
        <v>15</v>
      </c>
      <c r="B57" s="24"/>
      <c r="C57" s="24"/>
      <c r="D57" s="24">
        <f t="shared" si="2"/>
        <v>0</v>
      </c>
      <c r="E57" s="24">
        <v>1706969</v>
      </c>
      <c r="F57" s="24">
        <v>2622045</v>
      </c>
      <c r="G57" s="24">
        <f t="shared" si="3"/>
        <v>915076</v>
      </c>
    </row>
    <row r="58" spans="1:7" ht="12.75" customHeight="1">
      <c r="A58" s="25"/>
      <c r="B58" s="24"/>
      <c r="C58" s="24"/>
      <c r="D58" s="24">
        <f t="shared" si="2"/>
        <v>0</v>
      </c>
      <c r="E58" s="24"/>
      <c r="F58" s="24"/>
      <c r="G58" s="24">
        <f t="shared" si="3"/>
        <v>0</v>
      </c>
    </row>
    <row r="59" spans="1:7" ht="12.75">
      <c r="A59" s="23" t="s">
        <v>48</v>
      </c>
      <c r="B59" s="24">
        <v>6306719</v>
      </c>
      <c r="C59" s="24">
        <v>10002784</v>
      </c>
      <c r="D59" s="24">
        <f t="shared" si="2"/>
        <v>3696065</v>
      </c>
      <c r="E59" s="24">
        <v>81522583</v>
      </c>
      <c r="F59" s="24">
        <v>99757975</v>
      </c>
      <c r="G59" s="24">
        <f t="shared" si="3"/>
        <v>18235392</v>
      </c>
    </row>
    <row r="60" spans="1:7" ht="12.75" hidden="1">
      <c r="A60" s="25"/>
      <c r="B60" s="24"/>
      <c r="C60" s="24"/>
      <c r="D60" s="24">
        <f t="shared" si="2"/>
        <v>0</v>
      </c>
      <c r="E60" s="24"/>
      <c r="F60" s="24"/>
      <c r="G60" s="24">
        <f t="shared" si="3"/>
        <v>0</v>
      </c>
    </row>
    <row r="61" spans="1:7" ht="11.25" customHeight="1">
      <c r="A61" s="25" t="s">
        <v>17</v>
      </c>
      <c r="B61" s="24">
        <v>1732</v>
      </c>
      <c r="C61" s="24">
        <v>11524</v>
      </c>
      <c r="D61" s="24">
        <f t="shared" si="2"/>
        <v>9792</v>
      </c>
      <c r="E61" s="24">
        <v>4560</v>
      </c>
      <c r="F61" s="24">
        <v>7592</v>
      </c>
      <c r="G61" s="24">
        <f t="shared" si="3"/>
        <v>3032</v>
      </c>
    </row>
    <row r="62" spans="1:7" ht="12.75" hidden="1">
      <c r="A62" s="25"/>
      <c r="B62" s="24"/>
      <c r="C62" s="24"/>
      <c r="D62" s="24">
        <f t="shared" si="2"/>
        <v>0</v>
      </c>
      <c r="E62" s="24"/>
      <c r="F62" s="24"/>
      <c r="G62" s="24">
        <f t="shared" si="3"/>
        <v>0</v>
      </c>
    </row>
    <row r="63" spans="1:7" ht="12.75">
      <c r="A63" s="25" t="s">
        <v>18</v>
      </c>
      <c r="B63" s="24">
        <f>35049+32723</f>
        <v>67772</v>
      </c>
      <c r="C63" s="24">
        <v>534779</v>
      </c>
      <c r="D63" s="24">
        <f aca="true" t="shared" si="4" ref="D63:D94">C63-B63</f>
        <v>467007</v>
      </c>
      <c r="E63" s="24"/>
      <c r="F63" s="24">
        <v>248265</v>
      </c>
      <c r="G63" s="24">
        <f t="shared" si="3"/>
        <v>248265</v>
      </c>
    </row>
    <row r="64" spans="1:7" ht="12" customHeight="1">
      <c r="A64" s="25"/>
      <c r="B64" s="24"/>
      <c r="C64" s="24"/>
      <c r="D64" s="24">
        <f t="shared" si="4"/>
        <v>0</v>
      </c>
      <c r="E64" s="24"/>
      <c r="F64" s="24"/>
      <c r="G64" s="24">
        <f t="shared" si="3"/>
        <v>0</v>
      </c>
    </row>
    <row r="65" spans="1:7" ht="12" customHeight="1">
      <c r="A65" s="23" t="s">
        <v>20</v>
      </c>
      <c r="B65" s="24">
        <v>602432</v>
      </c>
      <c r="C65" s="24">
        <v>687177</v>
      </c>
      <c r="D65" s="24">
        <f t="shared" si="4"/>
        <v>84745</v>
      </c>
      <c r="E65" s="24">
        <v>1768659</v>
      </c>
      <c r="F65" s="24">
        <v>1478250</v>
      </c>
      <c r="G65" s="24">
        <f t="shared" si="3"/>
        <v>-290409</v>
      </c>
    </row>
    <row r="66" spans="1:7" ht="0.75" customHeight="1" hidden="1">
      <c r="A66" s="25"/>
      <c r="B66" s="24"/>
      <c r="C66" s="24"/>
      <c r="D66" s="24">
        <f t="shared" si="4"/>
        <v>0</v>
      </c>
      <c r="E66" s="24"/>
      <c r="F66" s="24"/>
      <c r="G66" s="24">
        <f t="shared" si="3"/>
        <v>0</v>
      </c>
    </row>
    <row r="67" spans="1:7" ht="12.75">
      <c r="A67" s="25" t="s">
        <v>17</v>
      </c>
      <c r="B67" s="31"/>
      <c r="C67" s="24"/>
      <c r="D67" s="24">
        <f t="shared" si="4"/>
        <v>0</v>
      </c>
      <c r="E67" s="31">
        <v>107100</v>
      </c>
      <c r="F67" s="24">
        <v>92748</v>
      </c>
      <c r="G67" s="24">
        <f t="shared" si="3"/>
        <v>-14352</v>
      </c>
    </row>
    <row r="68" spans="1:7" ht="0.75" customHeight="1" hidden="1">
      <c r="A68" s="25"/>
      <c r="B68" s="31"/>
      <c r="C68" s="24"/>
      <c r="D68" s="24">
        <f t="shared" si="4"/>
        <v>0</v>
      </c>
      <c r="E68" s="31"/>
      <c r="F68" s="24"/>
      <c r="G68" s="24">
        <f t="shared" si="3"/>
        <v>0</v>
      </c>
    </row>
    <row r="69" spans="1:7" ht="12.75">
      <c r="A69" s="25" t="s">
        <v>18</v>
      </c>
      <c r="B69" s="31">
        <v>5070</v>
      </c>
      <c r="C69" s="24">
        <v>63816</v>
      </c>
      <c r="D69" s="24">
        <f t="shared" si="4"/>
        <v>58746</v>
      </c>
      <c r="E69" s="31">
        <v>65193</v>
      </c>
      <c r="F69" s="24">
        <v>88777</v>
      </c>
      <c r="G69" s="24">
        <f t="shared" si="3"/>
        <v>23584</v>
      </c>
    </row>
    <row r="70" spans="1:7" ht="12.75" customHeight="1">
      <c r="A70" s="25"/>
      <c r="B70" s="24"/>
      <c r="C70" s="24"/>
      <c r="D70" s="24">
        <f t="shared" si="4"/>
        <v>0</v>
      </c>
      <c r="E70" s="24"/>
      <c r="F70" s="24"/>
      <c r="G70" s="24">
        <f t="shared" si="3"/>
        <v>0</v>
      </c>
    </row>
    <row r="71" spans="1:7" ht="17.25" customHeight="1">
      <c r="A71" s="23" t="s">
        <v>21</v>
      </c>
      <c r="B71" s="24">
        <v>2856359</v>
      </c>
      <c r="C71" s="24">
        <v>2515427</v>
      </c>
      <c r="D71" s="24">
        <f t="shared" si="4"/>
        <v>-340932</v>
      </c>
      <c r="E71" s="24">
        <v>1301153</v>
      </c>
      <c r="F71" s="24">
        <v>3360889</v>
      </c>
      <c r="G71" s="24">
        <f t="shared" si="3"/>
        <v>2059736</v>
      </c>
    </row>
    <row r="72" spans="1:7" ht="12.75">
      <c r="A72" s="23" t="s">
        <v>22</v>
      </c>
      <c r="B72" s="24"/>
      <c r="C72" s="24"/>
      <c r="D72" s="24">
        <f t="shared" si="4"/>
        <v>0</v>
      </c>
      <c r="E72" s="24"/>
      <c r="F72" s="24"/>
      <c r="G72" s="24">
        <f t="shared" si="3"/>
        <v>0</v>
      </c>
    </row>
    <row r="73" spans="1:7" ht="12.75">
      <c r="A73" s="25" t="s">
        <v>17</v>
      </c>
      <c r="B73" s="24">
        <v>72</v>
      </c>
      <c r="C73" s="24"/>
      <c r="D73" s="24">
        <f t="shared" si="4"/>
        <v>-72</v>
      </c>
      <c r="E73" s="24">
        <v>880</v>
      </c>
      <c r="F73" s="24">
        <v>3214</v>
      </c>
      <c r="G73" s="24">
        <f t="shared" si="3"/>
        <v>2334</v>
      </c>
    </row>
    <row r="74" spans="1:7" ht="12.75">
      <c r="A74" s="25" t="s">
        <v>18</v>
      </c>
      <c r="B74" s="24">
        <v>307378</v>
      </c>
      <c r="C74" s="24">
        <v>34802</v>
      </c>
      <c r="D74" s="24">
        <f t="shared" si="4"/>
        <v>-272576</v>
      </c>
      <c r="E74" s="24">
        <v>70</v>
      </c>
      <c r="F74" s="24">
        <v>17465</v>
      </c>
      <c r="G74" s="24">
        <f t="shared" si="3"/>
        <v>17395</v>
      </c>
    </row>
    <row r="75" spans="1:7" ht="12.75" customHeight="1">
      <c r="A75" s="25"/>
      <c r="B75" s="24"/>
      <c r="C75" s="24"/>
      <c r="D75" s="24">
        <f t="shared" si="4"/>
        <v>0</v>
      </c>
      <c r="E75" s="24"/>
      <c r="F75" s="24"/>
      <c r="G75" s="24">
        <f t="shared" si="3"/>
        <v>0</v>
      </c>
    </row>
    <row r="76" spans="1:7" ht="12" customHeight="1">
      <c r="A76" s="23" t="s">
        <v>50</v>
      </c>
      <c r="B76" s="24">
        <v>306243</v>
      </c>
      <c r="C76" s="24">
        <v>546675</v>
      </c>
      <c r="D76" s="24">
        <f t="shared" si="4"/>
        <v>240432</v>
      </c>
      <c r="E76" s="24">
        <v>1058124</v>
      </c>
      <c r="F76" s="24">
        <v>1333573</v>
      </c>
      <c r="G76" s="24">
        <f t="shared" si="3"/>
        <v>275449</v>
      </c>
    </row>
    <row r="77" spans="1:7" ht="12.75" hidden="1">
      <c r="A77" s="25"/>
      <c r="B77" s="24"/>
      <c r="C77" s="24"/>
      <c r="D77" s="24">
        <f t="shared" si="4"/>
        <v>0</v>
      </c>
      <c r="E77" s="24"/>
      <c r="F77" s="24"/>
      <c r="G77" s="24">
        <f t="shared" si="3"/>
        <v>0</v>
      </c>
    </row>
    <row r="78" spans="1:7" ht="12.75">
      <c r="A78" s="25" t="s">
        <v>17</v>
      </c>
      <c r="B78" s="24">
        <v>0</v>
      </c>
      <c r="C78" s="24">
        <v>343</v>
      </c>
      <c r="D78" s="24">
        <f t="shared" si="4"/>
        <v>343</v>
      </c>
      <c r="E78" s="24">
        <v>6474</v>
      </c>
      <c r="F78" s="24">
        <v>18287</v>
      </c>
      <c r="G78" s="24">
        <f aca="true" t="shared" si="5" ref="G78:G111">F78-E78</f>
        <v>11813</v>
      </c>
    </row>
    <row r="79" spans="1:7" ht="0.75" customHeight="1" hidden="1">
      <c r="A79" s="25" t="s">
        <v>23</v>
      </c>
      <c r="B79" s="24"/>
      <c r="C79" s="24"/>
      <c r="D79" s="24">
        <f t="shared" si="4"/>
        <v>0</v>
      </c>
      <c r="E79" s="24"/>
      <c r="F79" s="24"/>
      <c r="G79" s="24">
        <f t="shared" si="5"/>
        <v>0</v>
      </c>
    </row>
    <row r="80" spans="1:7" ht="12.75">
      <c r="A80" s="25" t="s">
        <v>18</v>
      </c>
      <c r="B80" s="24">
        <v>3706</v>
      </c>
      <c r="C80" s="24">
        <v>28563</v>
      </c>
      <c r="D80" s="24">
        <f t="shared" si="4"/>
        <v>24857</v>
      </c>
      <c r="E80" s="24">
        <v>35755</v>
      </c>
      <c r="F80" s="24">
        <v>38329</v>
      </c>
      <c r="G80" s="24">
        <f t="shared" si="5"/>
        <v>2574</v>
      </c>
    </row>
    <row r="81" spans="1:7" ht="12" customHeight="1">
      <c r="A81" s="25"/>
      <c r="B81" s="24"/>
      <c r="C81" s="24"/>
      <c r="D81" s="24">
        <f t="shared" si="4"/>
        <v>0</v>
      </c>
      <c r="E81" s="24"/>
      <c r="F81" s="24"/>
      <c r="G81" s="24">
        <f t="shared" si="5"/>
        <v>0</v>
      </c>
    </row>
    <row r="82" spans="1:7" ht="12.75">
      <c r="A82" s="23" t="s">
        <v>24</v>
      </c>
      <c r="B82" s="24">
        <v>387613</v>
      </c>
      <c r="C82" s="24">
        <v>274809</v>
      </c>
      <c r="D82" s="24">
        <f t="shared" si="4"/>
        <v>-112804</v>
      </c>
      <c r="E82" s="24">
        <v>804685</v>
      </c>
      <c r="F82" s="24">
        <v>1738161</v>
      </c>
      <c r="G82" s="24">
        <f t="shared" si="5"/>
        <v>933476</v>
      </c>
    </row>
    <row r="83" spans="1:7" ht="0.75" customHeight="1" hidden="1">
      <c r="A83" s="25"/>
      <c r="B83" s="24"/>
      <c r="C83" s="24"/>
      <c r="D83" s="24">
        <f t="shared" si="4"/>
        <v>0</v>
      </c>
      <c r="E83" s="24"/>
      <c r="F83" s="24"/>
      <c r="G83" s="24">
        <f t="shared" si="5"/>
        <v>0</v>
      </c>
    </row>
    <row r="84" spans="1:7" ht="12" customHeight="1">
      <c r="A84" s="25" t="s">
        <v>17</v>
      </c>
      <c r="B84" s="24">
        <v>523</v>
      </c>
      <c r="C84" s="24">
        <v>95</v>
      </c>
      <c r="D84" s="24">
        <f t="shared" si="4"/>
        <v>-428</v>
      </c>
      <c r="E84" s="24"/>
      <c r="F84" s="31">
        <v>447</v>
      </c>
      <c r="G84" s="24">
        <f t="shared" si="5"/>
        <v>447</v>
      </c>
    </row>
    <row r="85" spans="1:7" ht="12.75" hidden="1">
      <c r="A85" s="25"/>
      <c r="B85" s="31"/>
      <c r="C85" s="31"/>
      <c r="D85" s="24">
        <f t="shared" si="4"/>
        <v>0</v>
      </c>
      <c r="E85" s="24"/>
      <c r="F85" s="24"/>
      <c r="G85" s="24">
        <f t="shared" si="5"/>
        <v>0</v>
      </c>
    </row>
    <row r="86" spans="1:7" ht="12.75">
      <c r="A86" s="25" t="s">
        <v>18</v>
      </c>
      <c r="B86" s="24">
        <v>12094</v>
      </c>
      <c r="C86" s="24">
        <v>9227</v>
      </c>
      <c r="D86" s="24">
        <f t="shared" si="4"/>
        <v>-2867</v>
      </c>
      <c r="E86" s="24">
        <v>104289</v>
      </c>
      <c r="F86" s="24">
        <v>73384</v>
      </c>
      <c r="G86" s="24">
        <f t="shared" si="5"/>
        <v>-30905</v>
      </c>
    </row>
    <row r="87" spans="1:7" ht="14.25" customHeight="1">
      <c r="A87" s="25"/>
      <c r="B87" s="24"/>
      <c r="C87" s="24"/>
      <c r="D87" s="24">
        <f t="shared" si="4"/>
        <v>0</v>
      </c>
      <c r="E87" s="24"/>
      <c r="F87" s="24"/>
      <c r="G87" s="24">
        <f t="shared" si="5"/>
        <v>0</v>
      </c>
    </row>
    <row r="88" spans="1:7" ht="12.75">
      <c r="A88" s="23" t="s">
        <v>25</v>
      </c>
      <c r="B88" s="24">
        <v>18795</v>
      </c>
      <c r="C88" s="24">
        <v>259</v>
      </c>
      <c r="D88" s="24">
        <f t="shared" si="4"/>
        <v>-18536</v>
      </c>
      <c r="E88" s="24">
        <v>8457</v>
      </c>
      <c r="F88" s="24">
        <v>31597</v>
      </c>
      <c r="G88" s="24">
        <f t="shared" si="5"/>
        <v>23140</v>
      </c>
    </row>
    <row r="89" spans="1:7" ht="12.75">
      <c r="A89" s="25" t="s">
        <v>17</v>
      </c>
      <c r="B89" s="24"/>
      <c r="C89" s="24"/>
      <c r="D89" s="24">
        <f t="shared" si="4"/>
        <v>0</v>
      </c>
      <c r="E89" s="24">
        <v>495</v>
      </c>
      <c r="F89" s="24">
        <v>541</v>
      </c>
      <c r="G89" s="24">
        <f t="shared" si="5"/>
        <v>46</v>
      </c>
    </row>
    <row r="90" spans="1:7" ht="12" customHeight="1">
      <c r="A90" s="25" t="s">
        <v>18</v>
      </c>
      <c r="B90" s="24">
        <v>94</v>
      </c>
      <c r="C90" s="24">
        <v>210</v>
      </c>
      <c r="D90" s="24">
        <f t="shared" si="4"/>
        <v>116</v>
      </c>
      <c r="E90" s="24">
        <v>507</v>
      </c>
      <c r="F90" s="24">
        <v>663</v>
      </c>
      <c r="G90" s="24">
        <f t="shared" si="5"/>
        <v>156</v>
      </c>
    </row>
    <row r="91" spans="1:7" ht="12" customHeight="1">
      <c r="A91" s="26"/>
      <c r="B91" s="24"/>
      <c r="C91" s="24"/>
      <c r="D91" s="24">
        <f t="shared" si="4"/>
        <v>0</v>
      </c>
      <c r="E91" s="24"/>
      <c r="F91" s="24"/>
      <c r="G91" s="24">
        <f t="shared" si="5"/>
        <v>0</v>
      </c>
    </row>
    <row r="92" spans="1:7" ht="12.75">
      <c r="A92" s="23" t="s">
        <v>26</v>
      </c>
      <c r="B92" s="24">
        <v>107</v>
      </c>
      <c r="C92" s="24">
        <v>877</v>
      </c>
      <c r="D92" s="24">
        <f t="shared" si="4"/>
        <v>770</v>
      </c>
      <c r="E92" s="24">
        <v>58131</v>
      </c>
      <c r="F92" s="24">
        <v>61919</v>
      </c>
      <c r="G92" s="24">
        <f t="shared" si="5"/>
        <v>3788</v>
      </c>
    </row>
    <row r="93" spans="1:7" ht="12.75">
      <c r="A93" s="25" t="s">
        <v>15</v>
      </c>
      <c r="B93" s="24">
        <v>49</v>
      </c>
      <c r="C93" s="24">
        <v>593</v>
      </c>
      <c r="D93" s="24">
        <f t="shared" si="4"/>
        <v>544</v>
      </c>
      <c r="E93" s="24">
        <v>43137</v>
      </c>
      <c r="F93" s="24">
        <v>32577</v>
      </c>
      <c r="G93" s="24">
        <f t="shared" si="5"/>
        <v>-10560</v>
      </c>
    </row>
    <row r="94" spans="1:7" ht="13.5" customHeight="1">
      <c r="A94" s="23"/>
      <c r="B94" s="24"/>
      <c r="C94" s="24"/>
      <c r="D94" s="24">
        <f t="shared" si="4"/>
        <v>0</v>
      </c>
      <c r="E94" s="24"/>
      <c r="F94" s="24"/>
      <c r="G94" s="24">
        <f t="shared" si="5"/>
        <v>0</v>
      </c>
    </row>
    <row r="95" spans="1:7" ht="18" customHeight="1">
      <c r="A95" s="23" t="s">
        <v>27</v>
      </c>
      <c r="B95" s="24">
        <v>6147</v>
      </c>
      <c r="C95" s="24">
        <v>2762</v>
      </c>
      <c r="D95" s="24">
        <f>C95-B95</f>
        <v>-3385</v>
      </c>
      <c r="E95" s="24"/>
      <c r="F95" s="31">
        <v>378</v>
      </c>
      <c r="G95" s="24">
        <f t="shared" si="5"/>
        <v>378</v>
      </c>
    </row>
    <row r="96" spans="1:7" ht="12.75" customHeight="1">
      <c r="A96" s="25" t="s">
        <v>17</v>
      </c>
      <c r="B96" s="24"/>
      <c r="C96" s="24"/>
      <c r="D96" s="24"/>
      <c r="E96" s="24"/>
      <c r="F96" s="31">
        <v>280</v>
      </c>
      <c r="G96" s="24">
        <f t="shared" si="5"/>
        <v>280</v>
      </c>
    </row>
    <row r="97" spans="1:7" ht="12.75" customHeight="1">
      <c r="A97" s="25" t="s">
        <v>18</v>
      </c>
      <c r="B97" s="24"/>
      <c r="C97" s="24"/>
      <c r="D97" s="24"/>
      <c r="E97" s="24"/>
      <c r="F97" s="31">
        <v>58</v>
      </c>
      <c r="G97" s="24">
        <f t="shared" si="5"/>
        <v>58</v>
      </c>
    </row>
    <row r="98" spans="1:7" ht="12.75" customHeight="1">
      <c r="A98" s="25"/>
      <c r="B98" s="24"/>
      <c r="C98" s="24"/>
      <c r="D98" s="24">
        <f aca="true" t="shared" si="6" ref="D98:D119">C98-B98</f>
        <v>0</v>
      </c>
      <c r="E98" s="24"/>
      <c r="F98" s="24"/>
      <c r="G98" s="24">
        <f t="shared" si="5"/>
        <v>0</v>
      </c>
    </row>
    <row r="99" spans="1:7" ht="12.75">
      <c r="A99" s="23" t="s">
        <v>28</v>
      </c>
      <c r="B99" s="24">
        <v>14723</v>
      </c>
      <c r="C99" s="24">
        <v>15663</v>
      </c>
      <c r="D99" s="24">
        <f t="shared" si="6"/>
        <v>940</v>
      </c>
      <c r="E99" s="24">
        <v>650540</v>
      </c>
      <c r="F99" s="24">
        <v>724456</v>
      </c>
      <c r="G99" s="24">
        <f t="shared" si="5"/>
        <v>73916</v>
      </c>
    </row>
    <row r="100" spans="1:7" ht="12.75" hidden="1">
      <c r="A100" s="25"/>
      <c r="B100" s="24"/>
      <c r="C100" s="24"/>
      <c r="D100" s="24">
        <f t="shared" si="6"/>
        <v>0</v>
      </c>
      <c r="E100" s="24">
        <v>2591</v>
      </c>
      <c r="F100" s="24"/>
      <c r="G100" s="24">
        <f t="shared" si="5"/>
        <v>-2591</v>
      </c>
    </row>
    <row r="101" spans="1:7" ht="11.25" customHeight="1">
      <c r="A101" s="25" t="s">
        <v>17</v>
      </c>
      <c r="B101" s="24"/>
      <c r="C101" s="24"/>
      <c r="D101" s="24">
        <f t="shared" si="6"/>
        <v>0</v>
      </c>
      <c r="E101" s="24">
        <v>2591</v>
      </c>
      <c r="F101" s="24">
        <v>2382</v>
      </c>
      <c r="G101" s="24">
        <f t="shared" si="5"/>
        <v>-209</v>
      </c>
    </row>
    <row r="102" spans="1:7" ht="12.75">
      <c r="A102" s="25" t="s">
        <v>18</v>
      </c>
      <c r="B102" s="24"/>
      <c r="C102" s="24"/>
      <c r="D102" s="24">
        <f t="shared" si="6"/>
        <v>0</v>
      </c>
      <c r="E102" s="24">
        <v>3847</v>
      </c>
      <c r="F102" s="24">
        <v>8469</v>
      </c>
      <c r="G102" s="24">
        <f t="shared" si="5"/>
        <v>4622</v>
      </c>
    </row>
    <row r="103" spans="1:7" ht="13.5" customHeight="1">
      <c r="A103" s="25"/>
      <c r="B103" s="24"/>
      <c r="C103" s="24"/>
      <c r="D103" s="24">
        <f t="shared" si="6"/>
        <v>0</v>
      </c>
      <c r="E103" s="24"/>
      <c r="F103" s="24"/>
      <c r="G103" s="24">
        <f t="shared" si="5"/>
        <v>0</v>
      </c>
    </row>
    <row r="104" spans="1:7" ht="15" customHeight="1">
      <c r="A104" s="23" t="s">
        <v>29</v>
      </c>
      <c r="B104" s="24"/>
      <c r="C104" s="24">
        <v>17899</v>
      </c>
      <c r="D104" s="24">
        <f t="shared" si="6"/>
        <v>17899</v>
      </c>
      <c r="E104" s="31"/>
      <c r="F104" s="31"/>
      <c r="G104" s="24">
        <f t="shared" si="5"/>
        <v>0</v>
      </c>
    </row>
    <row r="105" spans="1:7" ht="13.5" customHeight="1">
      <c r="A105" s="25"/>
      <c r="B105" s="24"/>
      <c r="C105" s="24"/>
      <c r="D105" s="24">
        <f t="shared" si="6"/>
        <v>0</v>
      </c>
      <c r="E105" s="24"/>
      <c r="F105" s="24"/>
      <c r="G105" s="24">
        <f t="shared" si="5"/>
        <v>0</v>
      </c>
    </row>
    <row r="106" spans="1:7" ht="15" customHeight="1">
      <c r="A106" s="23" t="s">
        <v>30</v>
      </c>
      <c r="B106" s="24">
        <v>684</v>
      </c>
      <c r="C106" s="24">
        <v>2143</v>
      </c>
      <c r="D106" s="24">
        <f t="shared" si="6"/>
        <v>1459</v>
      </c>
      <c r="E106" s="31"/>
      <c r="F106" s="31"/>
      <c r="G106" s="24">
        <f t="shared" si="5"/>
        <v>0</v>
      </c>
    </row>
    <row r="107" spans="1:7" ht="13.5" customHeight="1" hidden="1">
      <c r="A107" s="25"/>
      <c r="B107" s="24"/>
      <c r="C107" s="24"/>
      <c r="D107" s="24">
        <f t="shared" si="6"/>
        <v>0</v>
      </c>
      <c r="E107" s="24"/>
      <c r="F107" s="24"/>
      <c r="G107" s="24">
        <f t="shared" si="5"/>
        <v>0</v>
      </c>
    </row>
    <row r="108" spans="1:7" ht="12.75" hidden="1">
      <c r="A108" s="23"/>
      <c r="B108" s="24"/>
      <c r="C108" s="24"/>
      <c r="D108" s="24">
        <f t="shared" si="6"/>
        <v>0</v>
      </c>
      <c r="E108" s="24"/>
      <c r="F108" s="24"/>
      <c r="G108" s="24">
        <f t="shared" si="5"/>
        <v>0</v>
      </c>
    </row>
    <row r="109" spans="1:7" ht="12.75" hidden="1">
      <c r="A109" s="26"/>
      <c r="B109" s="24"/>
      <c r="C109" s="24"/>
      <c r="D109" s="24">
        <f t="shared" si="6"/>
        <v>0</v>
      </c>
      <c r="E109" s="24"/>
      <c r="F109" s="24"/>
      <c r="G109" s="24">
        <f t="shared" si="5"/>
        <v>0</v>
      </c>
    </row>
    <row r="110" spans="1:7" ht="13.5" customHeight="1">
      <c r="A110" s="25"/>
      <c r="B110" s="24"/>
      <c r="C110" s="24"/>
      <c r="D110" s="24">
        <f t="shared" si="6"/>
        <v>0</v>
      </c>
      <c r="E110" s="24"/>
      <c r="F110" s="24"/>
      <c r="G110" s="24">
        <f t="shared" si="5"/>
        <v>0</v>
      </c>
    </row>
    <row r="111" spans="1:7" ht="12.75">
      <c r="A111" s="23" t="s">
        <v>31</v>
      </c>
      <c r="B111" s="24">
        <v>834528</v>
      </c>
      <c r="C111" s="24">
        <v>677058</v>
      </c>
      <c r="D111" s="24">
        <f t="shared" si="6"/>
        <v>-157470</v>
      </c>
      <c r="E111" s="31">
        <v>3727</v>
      </c>
      <c r="F111" s="31">
        <v>5340</v>
      </c>
      <c r="G111" s="24">
        <f t="shared" si="5"/>
        <v>1613</v>
      </c>
    </row>
    <row r="112" spans="1:7" ht="12" customHeight="1">
      <c r="A112" s="23"/>
      <c r="B112" s="24"/>
      <c r="C112" s="24"/>
      <c r="D112" s="24">
        <f t="shared" si="6"/>
        <v>0</v>
      </c>
      <c r="E112" s="24"/>
      <c r="F112" s="24"/>
      <c r="G112" s="24">
        <f aca="true" t="shared" si="7" ref="G112:G119">F112-E112</f>
        <v>0</v>
      </c>
    </row>
    <row r="113" spans="1:7" ht="12.75" hidden="1">
      <c r="A113" s="23"/>
      <c r="B113" s="24"/>
      <c r="C113" s="24"/>
      <c r="D113" s="24">
        <f t="shared" si="6"/>
        <v>0</v>
      </c>
      <c r="E113" s="24"/>
      <c r="F113" s="24"/>
      <c r="G113" s="24">
        <f t="shared" si="7"/>
        <v>0</v>
      </c>
    </row>
    <row r="114" spans="1:7" ht="12.75" hidden="1">
      <c r="A114" s="23"/>
      <c r="B114" s="24"/>
      <c r="C114" s="24"/>
      <c r="D114" s="24">
        <f t="shared" si="6"/>
        <v>0</v>
      </c>
      <c r="E114" s="24"/>
      <c r="F114" s="24"/>
      <c r="G114" s="24">
        <f t="shared" si="7"/>
        <v>0</v>
      </c>
    </row>
    <row r="115" spans="1:7" ht="12.75">
      <c r="A115" s="23" t="s">
        <v>32</v>
      </c>
      <c r="B115" s="24">
        <v>16041</v>
      </c>
      <c r="C115" s="24">
        <v>7342</v>
      </c>
      <c r="D115" s="24">
        <f t="shared" si="6"/>
        <v>-8699</v>
      </c>
      <c r="E115" s="24">
        <v>5424</v>
      </c>
      <c r="F115" s="24">
        <v>5324</v>
      </c>
      <c r="G115" s="24">
        <f t="shared" si="7"/>
        <v>-100</v>
      </c>
    </row>
    <row r="116" spans="1:7" ht="12.75">
      <c r="A116" s="25" t="s">
        <v>33</v>
      </c>
      <c r="B116" s="24">
        <v>364</v>
      </c>
      <c r="C116" s="24"/>
      <c r="D116" s="24">
        <f t="shared" si="6"/>
        <v>-364</v>
      </c>
      <c r="E116" s="24"/>
      <c r="F116" s="24"/>
      <c r="G116" s="24">
        <f t="shared" si="7"/>
        <v>0</v>
      </c>
    </row>
    <row r="117" spans="1:7" ht="12.75">
      <c r="A117" s="26"/>
      <c r="B117" s="24"/>
      <c r="C117" s="24"/>
      <c r="D117" s="24">
        <f t="shared" si="6"/>
        <v>0</v>
      </c>
      <c r="E117" s="24"/>
      <c r="F117" s="24"/>
      <c r="G117" s="24">
        <f t="shared" si="7"/>
        <v>0</v>
      </c>
    </row>
    <row r="118" spans="1:7" ht="12.75">
      <c r="A118" s="23" t="s">
        <v>34</v>
      </c>
      <c r="B118" s="24">
        <v>10</v>
      </c>
      <c r="C118" s="24">
        <v>24</v>
      </c>
      <c r="D118" s="24">
        <f t="shared" si="6"/>
        <v>14</v>
      </c>
      <c r="E118" s="24">
        <v>12702</v>
      </c>
      <c r="F118" s="24">
        <v>4724</v>
      </c>
      <c r="G118" s="24">
        <f t="shared" si="7"/>
        <v>-7978</v>
      </c>
    </row>
    <row r="119" spans="1:7" ht="12.75">
      <c r="A119" s="23"/>
      <c r="B119" s="24"/>
      <c r="C119" s="24"/>
      <c r="D119" s="24">
        <f t="shared" si="6"/>
        <v>0</v>
      </c>
      <c r="E119" s="24"/>
      <c r="F119" s="24"/>
      <c r="G119" s="24">
        <f t="shared" si="7"/>
        <v>0</v>
      </c>
    </row>
    <row r="120" spans="1:7" ht="12.75">
      <c r="A120" s="32" t="s">
        <v>35</v>
      </c>
      <c r="B120" s="24"/>
      <c r="C120" s="24"/>
      <c r="D120" s="24"/>
      <c r="E120" s="24"/>
      <c r="F120" s="24"/>
      <c r="G120" s="24"/>
    </row>
    <row r="121" spans="1:7" ht="12.75">
      <c r="A121" s="32" t="s">
        <v>36</v>
      </c>
      <c r="B121" s="24"/>
      <c r="C121" s="24"/>
      <c r="D121" s="24"/>
      <c r="E121" s="24"/>
      <c r="F121" s="24"/>
      <c r="G121" s="24"/>
    </row>
    <row r="122" spans="1:7" ht="12.75">
      <c r="A122" s="32" t="s">
        <v>49</v>
      </c>
      <c r="B122" s="24">
        <v>175887</v>
      </c>
      <c r="C122" s="24">
        <v>80908</v>
      </c>
      <c r="D122" s="24">
        <f>C122-B122</f>
        <v>-94979</v>
      </c>
      <c r="E122" s="24">
        <v>259735</v>
      </c>
      <c r="F122" s="24">
        <v>109658</v>
      </c>
      <c r="G122" s="24">
        <f>F122-E122</f>
        <v>-150077</v>
      </c>
    </row>
    <row r="123" spans="1:7" ht="12.75">
      <c r="A123" s="30"/>
      <c r="B123" s="24"/>
      <c r="C123" s="24"/>
      <c r="D123" s="24">
        <f>C123-B123</f>
        <v>0</v>
      </c>
      <c r="E123" s="24"/>
      <c r="F123" s="24"/>
      <c r="G123" s="24">
        <f>F123-E123</f>
        <v>0</v>
      </c>
    </row>
    <row r="124" spans="1:7" ht="12.75">
      <c r="A124" s="32" t="s">
        <v>37</v>
      </c>
      <c r="B124" s="24"/>
      <c r="C124" s="24"/>
      <c r="D124" s="24"/>
      <c r="E124" s="24"/>
      <c r="F124" s="24"/>
      <c r="G124" s="24"/>
    </row>
    <row r="125" spans="1:7" ht="12.75">
      <c r="A125" s="32" t="s">
        <v>38</v>
      </c>
      <c r="B125" s="24">
        <v>272776</v>
      </c>
      <c r="C125" s="24">
        <v>66517</v>
      </c>
      <c r="D125" s="24">
        <f>C125-B125</f>
        <v>-206259</v>
      </c>
      <c r="E125" s="24">
        <v>13036</v>
      </c>
      <c r="F125" s="24">
        <v>16580</v>
      </c>
      <c r="G125" s="24">
        <f>F125-E125</f>
        <v>3544</v>
      </c>
    </row>
    <row r="126" spans="1:7" ht="12.75">
      <c r="A126" s="25" t="s">
        <v>17</v>
      </c>
      <c r="B126" s="24"/>
      <c r="C126" s="24"/>
      <c r="D126" s="24">
        <f>C126-B126</f>
        <v>0</v>
      </c>
      <c r="E126" s="24"/>
      <c r="F126" s="24">
        <v>446</v>
      </c>
      <c r="G126" s="24">
        <f>F126-E126</f>
        <v>446</v>
      </c>
    </row>
    <row r="127" spans="1:7" ht="12.75">
      <c r="A127" s="25" t="s">
        <v>44</v>
      </c>
      <c r="B127" s="31"/>
      <c r="C127" s="24"/>
      <c r="D127" s="24">
        <f>C127-B127</f>
        <v>0</v>
      </c>
      <c r="E127" s="31">
        <v>117</v>
      </c>
      <c r="F127" s="31">
        <v>1586</v>
      </c>
      <c r="G127" s="24">
        <f>F127-E127</f>
        <v>1469</v>
      </c>
    </row>
    <row r="128" spans="1:7" s="4" customFormat="1" ht="12.75" customHeight="1">
      <c r="A128" s="11"/>
      <c r="B128" s="33"/>
      <c r="C128" s="33"/>
      <c r="D128" s="33"/>
      <c r="E128" s="33"/>
      <c r="F128" s="33"/>
      <c r="G128" s="33"/>
    </row>
    <row r="129" spans="1:7" s="8" customFormat="1" ht="12.75">
      <c r="A129" s="34" t="s">
        <v>39</v>
      </c>
      <c r="B129" s="35">
        <f aca="true" t="shared" si="8" ref="B129:G129">B10+B13+B17+B21+B27+B29+B33+B38+B44+B50+B56+B59+B65+B71+B76+B82+B88+B92+B95+B99+B104+B106+B111+B115+B118+B122+B125</f>
        <v>26143328</v>
      </c>
      <c r="C129" s="35">
        <f t="shared" si="8"/>
        <v>34405187</v>
      </c>
      <c r="D129" s="35">
        <f t="shared" si="8"/>
        <v>8261859</v>
      </c>
      <c r="E129" s="35">
        <f t="shared" si="8"/>
        <v>155095255</v>
      </c>
      <c r="F129" s="35">
        <f t="shared" si="8"/>
        <v>185055576</v>
      </c>
      <c r="G129" s="35">
        <f t="shared" si="8"/>
        <v>29960321</v>
      </c>
    </row>
    <row r="130" spans="1:7" s="4" customFormat="1" ht="13.5">
      <c r="A130" s="36" t="s">
        <v>40</v>
      </c>
      <c r="B130" s="11"/>
      <c r="C130" s="11"/>
      <c r="D130" s="11"/>
      <c r="E130" s="11"/>
      <c r="F130" s="11"/>
      <c r="G130" s="11"/>
    </row>
    <row r="131" spans="1:7" s="4" customFormat="1" ht="12" customHeight="1">
      <c r="A131" s="36" t="s">
        <v>41</v>
      </c>
      <c r="B131" s="35">
        <f>B23+B35+B40+B46+B52+B61+B73+B78+B84+B126</f>
        <v>18164</v>
      </c>
      <c r="C131" s="35">
        <f>C18+C23+C35+C40+C46+C52+C61+C78+C101+C40+C84+C126</f>
        <v>18343</v>
      </c>
      <c r="D131" s="35">
        <f>D14+D18+D23+D30+D35+D40+D46+D52+D61+D67+D73+D78+D84+D89+D96+D101+D126</f>
        <v>179</v>
      </c>
      <c r="E131" s="35">
        <f>E14+E23+E35+E40+E46+E52+E61+E67+E73+E89+E78+E101+E84+E126</f>
        <v>193524</v>
      </c>
      <c r="F131" s="35">
        <f>F11+F14+F18+F23+F30+F35+F40+F46+F52+F61+F67+F73+F78+F84+F89+F96+F101+F126</f>
        <v>226918</v>
      </c>
      <c r="G131" s="35">
        <f>G11+G14+G18+G23+G30+G35+G40+G46+G52+G61+G67+G73+G78+G84+G89+G96+G101+G126</f>
        <v>33394</v>
      </c>
    </row>
    <row r="132" spans="1:7" s="4" customFormat="1" ht="1.5" customHeight="1" hidden="1">
      <c r="A132" s="36"/>
      <c r="B132" s="35">
        <f>B24+B41+B47+B53+B62+B79</f>
        <v>0</v>
      </c>
      <c r="C132" s="35">
        <f>C24+C41+C47+C53+C62+C79</f>
        <v>0</v>
      </c>
      <c r="D132" s="35">
        <f>D24+D41+D47+D53+D62+D79</f>
        <v>0</v>
      </c>
      <c r="E132" s="35">
        <f>E24+E41+E47+E53+E62+E79+E85</f>
        <v>0</v>
      </c>
      <c r="F132" s="35">
        <f>F24+F41+F47+F53+F62+F79+F85</f>
        <v>0</v>
      </c>
      <c r="G132" s="35">
        <f>G24+G41+G47+G53+G62+G79</f>
        <v>0</v>
      </c>
    </row>
    <row r="133" spans="1:7" s="4" customFormat="1" ht="13.5">
      <c r="A133" s="36" t="s">
        <v>18</v>
      </c>
      <c r="B133" s="35">
        <f>B15+B25+B42+B48+B54+B63+B74+B80+B90+B102+B109+B93+B31+B36+B69+B86+B127+B116</f>
        <v>553669</v>
      </c>
      <c r="C133" s="35">
        <f>C15+C25+C31+C42+C48+C54+C63+C74+C80+C90+C93+C102+C36+C69+C86+C127</f>
        <v>755141</v>
      </c>
      <c r="D133" s="35">
        <f>D15+D19+D25+D31+D36+D42+D48+D54+D57+D63+D69+D74+D80+D86+D90+D93+D97+D102+D116+D127</f>
        <v>201472</v>
      </c>
      <c r="E133" s="35">
        <f>E15+E25+E31+E36+E42+E48+E54+E57+E63+E69+E74+E80+E90+E102+E93+E86+E127</f>
        <v>2223993</v>
      </c>
      <c r="F133" s="35">
        <f>F15+F19+F25+F31+F36+F42+F48+F54+F57+F63+F69+F74+F80+F86+F90+F93+F97+F102+F127</f>
        <v>3366837</v>
      </c>
      <c r="G133" s="35">
        <f>G15+G19+G25+G31+G36+G42+G48+G54+G57+G63+G69+G74+G80+G86+G90+G93+G97+G102+G127</f>
        <v>1142844</v>
      </c>
    </row>
    <row r="134" spans="1:7" ht="12.75">
      <c r="A134" s="11"/>
      <c r="B134" s="33"/>
      <c r="C134" s="33"/>
      <c r="D134" s="33"/>
      <c r="E134" s="33"/>
      <c r="F134" s="33"/>
      <c r="G134" s="33"/>
    </row>
    <row r="135" spans="1:7" ht="12.75">
      <c r="A135" s="11"/>
      <c r="B135" s="11"/>
      <c r="C135" s="11"/>
      <c r="D135" s="11"/>
      <c r="E135" s="11"/>
      <c r="F135" s="11"/>
      <c r="G135" s="11"/>
    </row>
    <row r="136" spans="1:7" ht="12.75">
      <c r="A136" s="11" t="s">
        <v>42</v>
      </c>
      <c r="B136" s="11"/>
      <c r="C136" s="11"/>
      <c r="D136" s="11"/>
      <c r="E136" s="11"/>
      <c r="F136" s="11"/>
      <c r="G136" s="11"/>
    </row>
    <row r="137" spans="1:7" ht="66" customHeight="1">
      <c r="A137" s="37"/>
      <c r="B137" s="11"/>
      <c r="C137" s="11"/>
      <c r="D137" s="11"/>
      <c r="E137" s="11"/>
      <c r="F137" s="11"/>
      <c r="G137" s="37"/>
    </row>
    <row r="138" s="9" customFormat="1" ht="14.25"/>
    <row r="141" spans="1:5" ht="14.25">
      <c r="A141" s="9"/>
      <c r="B141" s="9"/>
      <c r="C141" s="9"/>
      <c r="D141" s="9"/>
      <c r="E141" s="9"/>
    </row>
    <row r="142" spans="1:5" ht="14.25">
      <c r="A142" s="9"/>
      <c r="B142" s="9"/>
      <c r="C142" s="9"/>
      <c r="D142" s="9"/>
      <c r="E142" s="9"/>
    </row>
    <row r="143" s="9" customFormat="1" ht="14.25"/>
  </sheetData>
  <mergeCells count="1">
    <mergeCell ref="A4:G4"/>
  </mergeCells>
  <printOptions horizontalCentered="1"/>
  <pageMargins left="0.984251968503937" right="0.1968503937007874" top="0.6299212598425197" bottom="0.2755905511811024" header="0.5118110236220472" footer="0.5118110236220472"/>
  <pageSetup firstPageNumber="25" useFirstPageNumber="1" horizontalDpi="300" verticalDpi="300" orientation="portrait" paperSize="9" scale="82" r:id="rId1"/>
  <headerFooter alignWithMargins="0">
    <oddFooter>&amp;R&amp;P</oddFooter>
  </headerFooter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DaceL</cp:lastModifiedBy>
  <cp:lastPrinted>2002-05-27T14:18:28Z</cp:lastPrinted>
  <dcterms:created xsi:type="dcterms:W3CDTF">2002-05-23T07:25:39Z</dcterms:created>
  <dcterms:modified xsi:type="dcterms:W3CDTF">2002-07-15T07:38:54Z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