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pasvaldibas" sheetId="1" r:id="rId1"/>
  </sheets>
  <definedNames>
    <definedName name="_xlnm.Print_Titles" localSheetId="0">'pasvaldibas'!$4:$6</definedName>
  </definedNames>
  <calcPr fullCalcOnLoad="1"/>
</workbook>
</file>

<file path=xl/sharedStrings.xml><?xml version="1.0" encoding="utf-8"?>
<sst xmlns="http://schemas.openxmlformats.org/spreadsheetml/2006/main" count="90" uniqueCount="90">
  <si>
    <t>3.pielikums</t>
  </si>
  <si>
    <t>Pašvaldību budžeta iestāžu grāmatvedības bilanču kopsavilkums 2002.gadā</t>
  </si>
  <si>
    <t>(latos)</t>
  </si>
  <si>
    <t>Rādītāja nosaukums</t>
  </si>
  <si>
    <t>Pielikuma Nr.</t>
  </si>
  <si>
    <t>Uz 2002.gada 31.decembri</t>
  </si>
  <si>
    <t>Uz 2002.gada 1.janvāri *</t>
  </si>
  <si>
    <t>AKTĪVS</t>
  </si>
  <si>
    <t xml:space="preserve"> ILGTERMIŅA IEGULDĪJUMI</t>
  </si>
  <si>
    <t xml:space="preserve">Nemateriālie ieguldījumi </t>
  </si>
  <si>
    <t>Pētniecības un uzņēmumu attīstības izmaksas</t>
  </si>
  <si>
    <t>Koncesijas, patenti, licences, preču zīmes un tamlīdzīgas tiesības</t>
  </si>
  <si>
    <t>Pārējie nemateriālie ieguldījumi</t>
  </si>
  <si>
    <t>Avansa maksājumi par nemateriālajiem ieguldījumiem</t>
  </si>
  <si>
    <t xml:space="preserve">Pamatlīdzekļi </t>
  </si>
  <si>
    <t>Zemes gabali, ēkas, būves un ilggadīgie stādījumi</t>
  </si>
  <si>
    <t>dzīvojamās ēkas</t>
  </si>
  <si>
    <t>nedzīvojamās ēkas</t>
  </si>
  <si>
    <t>citas celtnes un būves, tilti, izbūves</t>
  </si>
  <si>
    <t>ceļi</t>
  </si>
  <si>
    <t>zeme</t>
  </si>
  <si>
    <t>kultivētie aktīvi un stādījumi</t>
  </si>
  <si>
    <t>meži</t>
  </si>
  <si>
    <t>pārējais nekustamais īpašums</t>
  </si>
  <si>
    <t>Tehnoloģiskās iekārtas un mašīnas</t>
  </si>
  <si>
    <t>Pārējie pamatlīdzekļi</t>
  </si>
  <si>
    <t>transporta līdzekļi</t>
  </si>
  <si>
    <t>saimnieciskais inventārs</t>
  </si>
  <si>
    <t>bibliotēku fondi</t>
  </si>
  <si>
    <t>dārgakmeņi un dārgmetālu izstrādājumi</t>
  </si>
  <si>
    <t>antīkie un citi mākslas priekšmeti</t>
  </si>
  <si>
    <t>pārējie pamatlīdzekļi</t>
  </si>
  <si>
    <t>Pamatlīdzekļu izveidošana un nepabeigto celtniecības objektu izmaksas</t>
  </si>
  <si>
    <t>Avansa maksājumi par pamatlīdzekļiem</t>
  </si>
  <si>
    <t xml:space="preserve">Ilgtermiņa finansu ieguldījumi </t>
  </si>
  <si>
    <t>Līdzdalība radniecīgo uzņēmumu kapitālā</t>
  </si>
  <si>
    <t>Līdzdalība asociēto uzņēmumu kapitālā</t>
  </si>
  <si>
    <t>Aizdevumi radniecīgajiem uzņēmumiem</t>
  </si>
  <si>
    <t>Aizdevumi asociētajiem uzņēmumiem</t>
  </si>
  <si>
    <t>Pārējie vērtspapīri un ieguldījumi</t>
  </si>
  <si>
    <t>Pārējie aizdevumi</t>
  </si>
  <si>
    <t>APGROZĀMIE LĪDZEKĻI</t>
  </si>
  <si>
    <t xml:space="preserve">Krājumi </t>
  </si>
  <si>
    <t xml:space="preserve">   Izejvielas un materiāli</t>
  </si>
  <si>
    <t xml:space="preserve">   Nepabeigtie ražojumi</t>
  </si>
  <si>
    <t xml:space="preserve">   Gatavie ražojumi un preces pārdošanai</t>
  </si>
  <si>
    <t xml:space="preserve">   Nepabeigtie pasūtījumi</t>
  </si>
  <si>
    <t xml:space="preserve">   Zinātnes gatavie pasūtījumi</t>
  </si>
  <si>
    <t xml:space="preserve">   Inventārs vērtībā  līdz Ls 50 (ieskaitot) par vienību un dažāda 
   specifiska veida inventārs </t>
  </si>
  <si>
    <t>Produktīvie un darba dzīvnieki</t>
  </si>
  <si>
    <t>Norēķini par prasībām (debitoriem)</t>
  </si>
  <si>
    <t>Nākamo periodu izdevumi</t>
  </si>
  <si>
    <t>Vērtspapīri un īstermiņa līdzdalība kapitālos</t>
  </si>
  <si>
    <t xml:space="preserve">Naudas līdzekļi </t>
  </si>
  <si>
    <t xml:space="preserve">   Kase</t>
  </si>
  <si>
    <t xml:space="preserve">   Pamatbudžeta konti </t>
  </si>
  <si>
    <t xml:space="preserve">   Speciālā budžeta konti</t>
  </si>
  <si>
    <t xml:space="preserve">   Dāvinājumu konti</t>
  </si>
  <si>
    <t xml:space="preserve">   Depozītu konti</t>
  </si>
  <si>
    <t xml:space="preserve">   Citu budžetu līdzekļu konti</t>
  </si>
  <si>
    <t xml:space="preserve">   Īpašu norēķinu formu konti</t>
  </si>
  <si>
    <t xml:space="preserve">   Pārējie naudas līdzekļi</t>
  </si>
  <si>
    <t>AKTĪVI KOPĀ</t>
  </si>
  <si>
    <t>PASĪVS</t>
  </si>
  <si>
    <t>PAŠU KAPITĀLS</t>
  </si>
  <si>
    <t xml:space="preserve">Pamatkapitāls vai līdzdalības kapitāls, ilgtermiņa ieguldījumu pārvērtēšana </t>
  </si>
  <si>
    <t xml:space="preserve">  t.sk.                                                          pamatlīdzekļu fonds</t>
  </si>
  <si>
    <t xml:space="preserve">   pamatkapitāls vai līdzdalības kapitāls</t>
  </si>
  <si>
    <t xml:space="preserve">   ilgtermiņa ieguldījumu pārvērtēšanas rezerves</t>
  </si>
  <si>
    <t>Rezerves</t>
  </si>
  <si>
    <t xml:space="preserve">Iepriekšējā budžeta gada izpildes rezultāts </t>
  </si>
  <si>
    <t xml:space="preserve">   pamatbudžeta</t>
  </si>
  <si>
    <t xml:space="preserve">   speciālā budžeta</t>
  </si>
  <si>
    <t xml:space="preserve">   saņemto ziedojumu un dāvinājumu</t>
  </si>
  <si>
    <t xml:space="preserve">   citu budžetu</t>
  </si>
  <si>
    <t xml:space="preserve">Budžeta gada izpildes rezultāts </t>
  </si>
  <si>
    <t>pamatbudžeta</t>
  </si>
  <si>
    <t>speciālā budžeta</t>
  </si>
  <si>
    <t>saņemto ziedojumu un dāvinājumu</t>
  </si>
  <si>
    <t>citu budžetu</t>
  </si>
  <si>
    <t>KREDITORI</t>
  </si>
  <si>
    <t>Norēķini par aizņēmumiem un saistībām</t>
  </si>
  <si>
    <t>Norēkini par saņemtajiem avansiem</t>
  </si>
  <si>
    <t>Norēķini ar piegādātājiem un darbuzņēmējiem</t>
  </si>
  <si>
    <t>Maksājamie vekseļi</t>
  </si>
  <si>
    <t>Norēķini ar uzņēmumiem, dalībniekiem un personālu</t>
  </si>
  <si>
    <t>Norēķini par darba samaksu un ieturējumiem (izņemot nodokļus)</t>
  </si>
  <si>
    <t>Norēķini par nodokļiem</t>
  </si>
  <si>
    <t>Norēķini par nākamo periodu ieņēmumiem</t>
  </si>
  <si>
    <t>PASĪVI KOPĀ</t>
  </si>
</sst>
</file>

<file path=xl/styles.xml><?xml version="1.0" encoding="utf-8"?>
<styleSheet xmlns="http://schemas.openxmlformats.org/spreadsheetml/2006/main">
  <numFmts count="16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6.28125" style="1" customWidth="1"/>
    <col min="2" max="2" width="10.140625" style="2" customWidth="1"/>
    <col min="3" max="3" width="16.00390625" style="3" customWidth="1"/>
    <col min="4" max="4" width="17.28125" style="3" customWidth="1"/>
    <col min="5" max="5" width="11.140625" style="5" bestFit="1" customWidth="1"/>
    <col min="6" max="16384" width="9.140625" style="5" customWidth="1"/>
  </cols>
  <sheetData>
    <row r="1" ht="15.75">
      <c r="D1" s="4" t="s">
        <v>0</v>
      </c>
    </row>
    <row r="2" ht="15.75">
      <c r="D2" s="4"/>
    </row>
    <row r="3" spans="1:4" ht="23.25" customHeight="1">
      <c r="A3" s="22" t="s">
        <v>1</v>
      </c>
      <c r="B3" s="22"/>
      <c r="C3" s="22"/>
      <c r="D3" s="22"/>
    </row>
    <row r="4" ht="19.5" customHeight="1">
      <c r="D4" s="6" t="s">
        <v>2</v>
      </c>
    </row>
    <row r="5" spans="1:4" ht="25.5">
      <c r="A5" s="7" t="s">
        <v>3</v>
      </c>
      <c r="B5" s="8" t="s">
        <v>4</v>
      </c>
      <c r="C5" s="9" t="s">
        <v>5</v>
      </c>
      <c r="D5" s="9" t="s">
        <v>6</v>
      </c>
    </row>
    <row r="6" spans="1:4" ht="12.75">
      <c r="A6" s="7">
        <v>1</v>
      </c>
      <c r="B6" s="10">
        <v>2</v>
      </c>
      <c r="C6" s="9">
        <v>3</v>
      </c>
      <c r="D6" s="9">
        <v>4</v>
      </c>
    </row>
    <row r="7" spans="1:4" ht="12.75">
      <c r="A7" s="11" t="s">
        <v>7</v>
      </c>
      <c r="B7" s="12"/>
      <c r="D7" s="13"/>
    </row>
    <row r="8" spans="1:4" s="16" customFormat="1" ht="12.75">
      <c r="A8" s="14" t="s">
        <v>8</v>
      </c>
      <c r="B8" s="15"/>
      <c r="C8" s="13">
        <f>SUM(C10,C15,C36)</f>
        <v>1373032019</v>
      </c>
      <c r="D8" s="13">
        <f>SUM(D10,D15,D36)</f>
        <v>1324462530</v>
      </c>
    </row>
    <row r="9" ht="12.75">
      <c r="A9" s="17"/>
    </row>
    <row r="10" spans="1:4" s="16" customFormat="1" ht="12.75">
      <c r="A10" s="11" t="s">
        <v>9</v>
      </c>
      <c r="B10" s="15"/>
      <c r="C10" s="13">
        <f>SUM(C11:C14)</f>
        <v>4298891</v>
      </c>
      <c r="D10" s="13">
        <f>SUM(D11:D14)</f>
        <v>2993371</v>
      </c>
    </row>
    <row r="11" spans="1:4" ht="12.75">
      <c r="A11" s="1" t="s">
        <v>10</v>
      </c>
      <c r="C11" s="3">
        <v>572662</v>
      </c>
      <c r="D11" s="3">
        <v>813633</v>
      </c>
    </row>
    <row r="12" spans="1:4" ht="12.75">
      <c r="A12" s="1" t="s">
        <v>11</v>
      </c>
      <c r="C12" s="3">
        <v>3097603</v>
      </c>
      <c r="D12" s="3">
        <v>1209777</v>
      </c>
    </row>
    <row r="13" spans="1:4" ht="12.75">
      <c r="A13" s="1" t="s">
        <v>12</v>
      </c>
      <c r="C13" s="3">
        <v>195055</v>
      </c>
      <c r="D13" s="3">
        <v>969583</v>
      </c>
    </row>
    <row r="14" spans="1:4" ht="12.75">
      <c r="A14" s="1" t="s">
        <v>13</v>
      </c>
      <c r="C14" s="3">
        <v>433571</v>
      </c>
      <c r="D14" s="3">
        <v>378</v>
      </c>
    </row>
    <row r="15" spans="1:4" s="16" customFormat="1" ht="12.75">
      <c r="A15" s="11" t="s">
        <v>14</v>
      </c>
      <c r="B15" s="15"/>
      <c r="C15" s="13">
        <f>SUM(C16,C25,C26,C33,C34)</f>
        <v>919658331</v>
      </c>
      <c r="D15" s="13">
        <f>SUM(D16,D25,D26,D33,D34)</f>
        <v>888991454</v>
      </c>
    </row>
    <row r="16" spans="1:6" ht="12.75">
      <c r="A16" s="1" t="s">
        <v>15</v>
      </c>
      <c r="C16" s="3">
        <f>SUM(C17:C24)</f>
        <v>771674857</v>
      </c>
      <c r="D16" s="3">
        <f>SUM(D17:D24)</f>
        <v>761267491</v>
      </c>
      <c r="E16" s="3"/>
      <c r="F16" s="3"/>
    </row>
    <row r="17" spans="1:4" ht="12.75">
      <c r="A17" s="18" t="s">
        <v>16</v>
      </c>
      <c r="C17" s="19">
        <f>240263413-29490-152255</f>
        <v>240081668</v>
      </c>
      <c r="D17" s="19">
        <v>300850623</v>
      </c>
    </row>
    <row r="18" spans="1:4" ht="12.75">
      <c r="A18" s="18" t="s">
        <v>17</v>
      </c>
      <c r="C18" s="19">
        <f>225424841-56534-169295</f>
        <v>225199012</v>
      </c>
      <c r="D18" s="19">
        <v>195352953</v>
      </c>
    </row>
    <row r="19" spans="1:4" ht="12.75">
      <c r="A19" s="18" t="s">
        <v>18</v>
      </c>
      <c r="C19" s="19">
        <f>62859311-4885-16322</f>
        <v>62838104</v>
      </c>
      <c r="D19" s="19">
        <v>57184431</v>
      </c>
    </row>
    <row r="20" spans="1:4" ht="12.75">
      <c r="A20" s="18" t="s">
        <v>19</v>
      </c>
      <c r="C20" s="19">
        <f>39693596-114396-62423</f>
        <v>39516777</v>
      </c>
      <c r="D20" s="19">
        <v>32691337</v>
      </c>
    </row>
    <row r="21" spans="1:4" ht="12.75">
      <c r="A21" s="18" t="s">
        <v>20</v>
      </c>
      <c r="C21" s="19">
        <f>164139434-7446-30114</f>
        <v>164101874</v>
      </c>
      <c r="D21" s="19">
        <v>157686365</v>
      </c>
    </row>
    <row r="22" spans="1:4" ht="12.75">
      <c r="A22" s="18" t="s">
        <v>21</v>
      </c>
      <c r="C22" s="19">
        <f>2572971-129</f>
        <v>2572842</v>
      </c>
      <c r="D22" s="19">
        <v>2492053</v>
      </c>
    </row>
    <row r="23" spans="1:4" ht="12.75">
      <c r="A23" s="18" t="s">
        <v>22</v>
      </c>
      <c r="C23" s="19">
        <f>5243921</f>
        <v>5243921</v>
      </c>
      <c r="D23" s="19">
        <v>7952905</v>
      </c>
    </row>
    <row r="24" spans="1:4" ht="12.75">
      <c r="A24" s="18" t="s">
        <v>23</v>
      </c>
      <c r="C24" s="19">
        <f>32069650+51124-115</f>
        <v>32120659</v>
      </c>
      <c r="D24" s="19">
        <v>7056824</v>
      </c>
    </row>
    <row r="25" spans="1:4" ht="12.75">
      <c r="A25" s="1" t="s">
        <v>24</v>
      </c>
      <c r="C25" s="3">
        <f>31041059-11151-25984</f>
        <v>31003924</v>
      </c>
      <c r="D25" s="3">
        <v>32216795</v>
      </c>
    </row>
    <row r="26" spans="1:4" ht="12.75">
      <c r="A26" s="1" t="s">
        <v>25</v>
      </c>
      <c r="C26" s="3">
        <f>SUM(C27:C32)</f>
        <v>41227975</v>
      </c>
      <c r="D26" s="3">
        <f>SUM(D27:D32)</f>
        <v>42191307</v>
      </c>
    </row>
    <row r="27" spans="1:4" ht="12.75">
      <c r="A27" s="18" t="s">
        <v>26</v>
      </c>
      <c r="C27" s="19">
        <f>8044771-300-5545</f>
        <v>8038926</v>
      </c>
      <c r="D27" s="19">
        <v>9904743</v>
      </c>
    </row>
    <row r="28" spans="1:4" ht="12.75">
      <c r="A28" s="18" t="s">
        <v>27</v>
      </c>
      <c r="C28" s="19">
        <f>8542442-1430-845</f>
        <v>8540167</v>
      </c>
      <c r="D28" s="19">
        <v>9230588</v>
      </c>
    </row>
    <row r="29" spans="1:4" ht="12.75">
      <c r="A29" s="18" t="s">
        <v>28</v>
      </c>
      <c r="C29" s="19">
        <f>18491182-7565-21799</f>
        <v>18461818</v>
      </c>
      <c r="D29" s="19">
        <v>16657824</v>
      </c>
    </row>
    <row r="30" spans="1:4" ht="12.75">
      <c r="A30" s="18" t="s">
        <v>29</v>
      </c>
      <c r="C30" s="19">
        <v>337</v>
      </c>
      <c r="D30" s="19">
        <v>0</v>
      </c>
    </row>
    <row r="31" spans="1:4" ht="12.75">
      <c r="A31" s="18" t="s">
        <v>30</v>
      </c>
      <c r="C31" s="19">
        <f>500094-2406</f>
        <v>497688</v>
      </c>
      <c r="D31" s="19">
        <v>381215</v>
      </c>
    </row>
    <row r="32" spans="1:4" ht="12.75">
      <c r="A32" s="18" t="s">
        <v>31</v>
      </c>
      <c r="C32" s="19">
        <f>5689039</f>
        <v>5689039</v>
      </c>
      <c r="D32" s="19">
        <v>6016937</v>
      </c>
    </row>
    <row r="33" spans="1:4" ht="12.75">
      <c r="A33" s="1" t="s">
        <v>32</v>
      </c>
      <c r="C33" s="3">
        <f>74264078-20835</f>
        <v>74243243</v>
      </c>
      <c r="D33" s="3">
        <v>52959170</v>
      </c>
    </row>
    <row r="34" spans="1:4" ht="12.75">
      <c r="A34" s="1" t="s">
        <v>33</v>
      </c>
      <c r="C34" s="3">
        <v>1508332</v>
      </c>
      <c r="D34" s="3">
        <v>356691</v>
      </c>
    </row>
    <row r="36" spans="1:4" s="16" customFormat="1" ht="12.75">
      <c r="A36" s="11" t="s">
        <v>34</v>
      </c>
      <c r="B36" s="15"/>
      <c r="C36" s="13">
        <f>SUM(C37:C42)</f>
        <v>449074797</v>
      </c>
      <c r="D36" s="13">
        <f>SUM(D37:D42)</f>
        <v>432477705</v>
      </c>
    </row>
    <row r="37" spans="1:4" ht="12.75">
      <c r="A37" s="1" t="s">
        <v>35</v>
      </c>
      <c r="B37" s="2">
        <v>10</v>
      </c>
      <c r="C37" s="3">
        <v>252905963</v>
      </c>
      <c r="D37" s="3">
        <v>355249435</v>
      </c>
    </row>
    <row r="38" spans="1:4" ht="12.75">
      <c r="A38" s="1" t="s">
        <v>36</v>
      </c>
      <c r="B38" s="2">
        <v>11</v>
      </c>
      <c r="C38" s="3">
        <v>26896784</v>
      </c>
      <c r="D38" s="3">
        <v>60968716</v>
      </c>
    </row>
    <row r="39" spans="1:4" ht="12.75">
      <c r="A39" s="1" t="s">
        <v>37</v>
      </c>
      <c r="C39" s="3">
        <v>31229763</v>
      </c>
      <c r="D39" s="3">
        <v>3114370</v>
      </c>
    </row>
    <row r="40" spans="1:4" ht="12.75">
      <c r="A40" s="1" t="s">
        <v>38</v>
      </c>
      <c r="C40" s="3">
        <v>461849</v>
      </c>
      <c r="D40" s="3">
        <v>887199</v>
      </c>
    </row>
    <row r="41" spans="1:4" ht="12.75">
      <c r="A41" s="1" t="s">
        <v>39</v>
      </c>
      <c r="C41" s="3">
        <v>127786040</v>
      </c>
      <c r="D41" s="3">
        <v>2094252</v>
      </c>
    </row>
    <row r="42" spans="1:4" ht="12.75">
      <c r="A42" s="20" t="s">
        <v>40</v>
      </c>
      <c r="C42" s="3">
        <v>9794398</v>
      </c>
      <c r="D42" s="3">
        <v>10163733</v>
      </c>
    </row>
    <row r="43" ht="12.75">
      <c r="A43" s="18"/>
    </row>
    <row r="45" spans="1:4" s="15" customFormat="1" ht="12.75">
      <c r="A45" s="14" t="s">
        <v>41</v>
      </c>
      <c r="B45" s="2"/>
      <c r="C45" s="13">
        <f>SUM(C47,C55,C56,C57,C58,C60)</f>
        <v>99583273</v>
      </c>
      <c r="D45" s="13">
        <f>SUM(D47,D55,D56,D57,D58,D60)</f>
        <v>126190297</v>
      </c>
    </row>
    <row r="46" spans="1:4" s="15" customFormat="1" ht="12.75">
      <c r="A46" s="14"/>
      <c r="C46" s="13"/>
      <c r="D46" s="13"/>
    </row>
    <row r="47" spans="1:4" s="16" customFormat="1" ht="12.75">
      <c r="A47" s="11" t="s">
        <v>42</v>
      </c>
      <c r="B47" s="15"/>
      <c r="C47" s="13">
        <f>SUM(C48:C53)</f>
        <v>30832003</v>
      </c>
      <c r="D47" s="13">
        <f>SUM(D48:D53)</f>
        <v>27360855</v>
      </c>
    </row>
    <row r="48" spans="1:4" ht="12.75">
      <c r="A48" s="1" t="s">
        <v>43</v>
      </c>
      <c r="B48" s="15"/>
      <c r="C48" s="3">
        <v>3215305</v>
      </c>
      <c r="D48" s="3">
        <v>3863859</v>
      </c>
    </row>
    <row r="49" spans="1:4" ht="12.75">
      <c r="A49" s="1" t="s">
        <v>44</v>
      </c>
      <c r="C49" s="3">
        <v>60486</v>
      </c>
      <c r="D49" s="3">
        <v>4223</v>
      </c>
    </row>
    <row r="50" spans="1:4" ht="12.75">
      <c r="A50" s="1" t="s">
        <v>45</v>
      </c>
      <c r="C50" s="3">
        <v>114263</v>
      </c>
      <c r="D50" s="3">
        <v>66769</v>
      </c>
    </row>
    <row r="51" spans="1:4" ht="12.75">
      <c r="A51" s="1" t="s">
        <v>46</v>
      </c>
      <c r="C51" s="3">
        <v>2156123</v>
      </c>
      <c r="D51" s="3">
        <v>897</v>
      </c>
    </row>
    <row r="52" spans="1:4" ht="12.75">
      <c r="A52" s="1" t="s">
        <v>47</v>
      </c>
      <c r="C52" s="3">
        <v>0</v>
      </c>
      <c r="D52" s="3">
        <v>0</v>
      </c>
    </row>
    <row r="53" spans="1:4" ht="25.5">
      <c r="A53" s="1" t="s">
        <v>48</v>
      </c>
      <c r="C53" s="3">
        <v>25285826</v>
      </c>
      <c r="D53" s="3">
        <v>23425107</v>
      </c>
    </row>
    <row r="55" spans="1:4" s="16" customFormat="1" ht="12.75">
      <c r="A55" s="11" t="s">
        <v>49</v>
      </c>
      <c r="B55" s="2"/>
      <c r="C55" s="13">
        <v>17254</v>
      </c>
      <c r="D55" s="13">
        <v>16027</v>
      </c>
    </row>
    <row r="56" spans="1:4" s="16" customFormat="1" ht="12.75">
      <c r="A56" s="11" t="s">
        <v>50</v>
      </c>
      <c r="B56" s="2">
        <v>5</v>
      </c>
      <c r="C56" s="13">
        <f>44715041-24861</f>
        <v>44690180</v>
      </c>
      <c r="D56" s="13">
        <v>61329053</v>
      </c>
    </row>
    <row r="57" spans="1:4" s="16" customFormat="1" ht="12.75">
      <c r="A57" s="11" t="s">
        <v>51</v>
      </c>
      <c r="B57" s="12"/>
      <c r="C57" s="13">
        <v>1225319</v>
      </c>
      <c r="D57" s="13">
        <v>2109480</v>
      </c>
    </row>
    <row r="58" spans="1:4" s="16" customFormat="1" ht="12.75">
      <c r="A58" s="11" t="s">
        <v>52</v>
      </c>
      <c r="B58" s="15"/>
      <c r="C58" s="13">
        <v>108103</v>
      </c>
      <c r="D58" s="13">
        <v>33651</v>
      </c>
    </row>
    <row r="59" ht="12.75">
      <c r="B59" s="15"/>
    </row>
    <row r="60" spans="1:4" s="16" customFormat="1" ht="12.75">
      <c r="A60" s="11" t="s">
        <v>53</v>
      </c>
      <c r="B60" s="2"/>
      <c r="C60" s="13">
        <f>SUM(C61:C68)</f>
        <v>22710414</v>
      </c>
      <c r="D60" s="13">
        <f>SUM(D61:D68)</f>
        <v>35341231</v>
      </c>
    </row>
    <row r="61" spans="1:4" ht="12.75">
      <c r="A61" s="1" t="s">
        <v>54</v>
      </c>
      <c r="B61" s="15"/>
      <c r="C61" s="3">
        <v>216805</v>
      </c>
      <c r="D61" s="3">
        <v>236052</v>
      </c>
    </row>
    <row r="62" spans="1:4" ht="12.75">
      <c r="A62" s="1" t="s">
        <v>55</v>
      </c>
      <c r="C62" s="3">
        <f>17017001-4666231</f>
        <v>12350770</v>
      </c>
      <c r="D62" s="3">
        <v>11652810</v>
      </c>
    </row>
    <row r="63" spans="1:4" ht="12.75">
      <c r="A63" s="1" t="s">
        <v>56</v>
      </c>
      <c r="C63" s="3">
        <f>18490670-10662760</f>
        <v>7827910</v>
      </c>
      <c r="D63" s="3">
        <v>20999221</v>
      </c>
    </row>
    <row r="64" spans="1:4" ht="12.75">
      <c r="A64" s="1" t="s">
        <v>57</v>
      </c>
      <c r="C64" s="3">
        <f>2198009-153393</f>
        <v>2044616</v>
      </c>
      <c r="D64" s="3">
        <v>2325575</v>
      </c>
    </row>
    <row r="65" spans="1:4" ht="12.75">
      <c r="A65" s="1" t="s">
        <v>58</v>
      </c>
      <c r="C65" s="3">
        <v>15163</v>
      </c>
      <c r="D65" s="3">
        <v>7878</v>
      </c>
    </row>
    <row r="66" spans="1:4" ht="12.75">
      <c r="A66" s="1" t="s">
        <v>59</v>
      </c>
      <c r="C66" s="3">
        <f>18945+159247</f>
        <v>178192</v>
      </c>
      <c r="D66" s="3">
        <v>14461</v>
      </c>
    </row>
    <row r="67" spans="1:4" ht="12.75">
      <c r="A67" s="1" t="s">
        <v>60</v>
      </c>
      <c r="C67" s="3">
        <v>4298</v>
      </c>
      <c r="D67" s="3">
        <v>2322</v>
      </c>
    </row>
    <row r="68" spans="1:4" ht="12.75">
      <c r="A68" s="1" t="s">
        <v>61</v>
      </c>
      <c r="C68" s="3">
        <v>72660</v>
      </c>
      <c r="D68" s="3">
        <v>102912</v>
      </c>
    </row>
    <row r="70" spans="1:4" s="16" customFormat="1" ht="12.75">
      <c r="A70" s="11" t="s">
        <v>62</v>
      </c>
      <c r="B70" s="2"/>
      <c r="C70" s="13">
        <f>SUM(C45,C8)</f>
        <v>1472615292</v>
      </c>
      <c r="D70" s="13">
        <f>SUM(D45,D8)</f>
        <v>1450652827</v>
      </c>
    </row>
    <row r="71" spans="2:4" ht="12.75">
      <c r="B71" s="15"/>
      <c r="C71" s="13"/>
      <c r="D71" s="13"/>
    </row>
    <row r="72" ht="12.75">
      <c r="A72" s="11" t="s">
        <v>63</v>
      </c>
    </row>
    <row r="73" spans="1:2" ht="12.75">
      <c r="A73" s="11"/>
      <c r="B73" s="12"/>
    </row>
    <row r="74" spans="1:4" s="16" customFormat="1" ht="12.75">
      <c r="A74" s="14" t="s">
        <v>64</v>
      </c>
      <c r="B74" s="2">
        <v>7</v>
      </c>
      <c r="C74" s="13">
        <f>SUM(C76,C81,C83,C89)</f>
        <v>1293863272</v>
      </c>
      <c r="D74" s="13">
        <f>SUM(D76,D81,D83,D89)</f>
        <v>1298071691</v>
      </c>
    </row>
    <row r="75" spans="1:3" s="16" customFormat="1" ht="12.75">
      <c r="A75" s="14"/>
      <c r="B75" s="15"/>
      <c r="C75" s="13"/>
    </row>
    <row r="76" spans="1:4" s="16" customFormat="1" ht="25.5">
      <c r="A76" s="11" t="s">
        <v>65</v>
      </c>
      <c r="B76" s="15"/>
      <c r="C76" s="13">
        <f>SUM(C77:C79)</f>
        <v>1075970304</v>
      </c>
      <c r="D76" s="13">
        <f>SUM(D77:D79)</f>
        <v>1148198440</v>
      </c>
    </row>
    <row r="77" spans="1:4" ht="14.25" customHeight="1">
      <c r="A77" s="18" t="s">
        <v>66</v>
      </c>
      <c r="B77" s="15"/>
      <c r="C77" s="19">
        <v>405736007</v>
      </c>
      <c r="D77" s="19">
        <v>537643297</v>
      </c>
    </row>
    <row r="78" spans="1:4" ht="12.75">
      <c r="A78" s="18" t="s">
        <v>67</v>
      </c>
      <c r="C78" s="19">
        <f>641308548+3200000</f>
        <v>644508548</v>
      </c>
      <c r="D78" s="19">
        <v>606994221</v>
      </c>
    </row>
    <row r="79" spans="1:4" ht="12.75">
      <c r="A79" s="18" t="s">
        <v>68</v>
      </c>
      <c r="C79" s="19">
        <v>25725749</v>
      </c>
      <c r="D79" s="19">
        <v>3560922</v>
      </c>
    </row>
    <row r="81" spans="1:4" s="16" customFormat="1" ht="12.75">
      <c r="A81" s="11" t="s">
        <v>69</v>
      </c>
      <c r="B81" s="2"/>
      <c r="C81" s="13">
        <v>4680088</v>
      </c>
      <c r="D81" s="13">
        <v>3462832</v>
      </c>
    </row>
    <row r="82" ht="12.75">
      <c r="B82" s="15"/>
    </row>
    <row r="83" spans="1:4" s="16" customFormat="1" ht="12.75">
      <c r="A83" s="11" t="s">
        <v>70</v>
      </c>
      <c r="B83" s="2"/>
      <c r="C83" s="13">
        <f>SUM(C84:C87)</f>
        <v>146621570</v>
      </c>
      <c r="D83" s="13">
        <f>SUM(D84:D87)</f>
        <v>63995165</v>
      </c>
    </row>
    <row r="84" spans="1:4" ht="12.75">
      <c r="A84" s="1" t="s">
        <v>71</v>
      </c>
      <c r="B84" s="15"/>
      <c r="C84" s="3">
        <v>96915283</v>
      </c>
      <c r="D84" s="3">
        <v>21443734</v>
      </c>
    </row>
    <row r="85" spans="1:4" ht="12.75">
      <c r="A85" s="1" t="s">
        <v>72</v>
      </c>
      <c r="C85" s="3">
        <v>36634555</v>
      </c>
      <c r="D85" s="3">
        <v>31148716</v>
      </c>
    </row>
    <row r="86" spans="1:4" ht="12.75">
      <c r="A86" s="1" t="s">
        <v>73</v>
      </c>
      <c r="C86" s="3">
        <v>13078113</v>
      </c>
      <c r="D86" s="3">
        <v>11418340</v>
      </c>
    </row>
    <row r="87" spans="1:4" ht="12.75">
      <c r="A87" s="1" t="s">
        <v>74</v>
      </c>
      <c r="C87" s="3">
        <v>-6381</v>
      </c>
      <c r="D87" s="3">
        <v>-15625</v>
      </c>
    </row>
    <row r="89" spans="1:4" s="16" customFormat="1" ht="12.75">
      <c r="A89" s="11" t="s">
        <v>75</v>
      </c>
      <c r="B89" s="2"/>
      <c r="C89" s="13">
        <f>SUM(C90:C93)</f>
        <v>66591310</v>
      </c>
      <c r="D89" s="13">
        <f>SUM(D90:D93)</f>
        <v>82415254</v>
      </c>
    </row>
    <row r="90" spans="1:4" ht="12.75">
      <c r="A90" s="1" t="s">
        <v>76</v>
      </c>
      <c r="B90" s="15"/>
      <c r="C90" s="3">
        <v>58826641</v>
      </c>
      <c r="D90" s="3">
        <v>75457714</v>
      </c>
    </row>
    <row r="91" spans="1:4" ht="12.75">
      <c r="A91" s="1" t="s">
        <v>77</v>
      </c>
      <c r="C91" s="3">
        <v>9143455</v>
      </c>
      <c r="D91" s="3">
        <v>5230129</v>
      </c>
    </row>
    <row r="92" spans="1:4" ht="12.75">
      <c r="A92" s="1" t="s">
        <v>78</v>
      </c>
      <c r="C92" s="3">
        <v>-1357453</v>
      </c>
      <c r="D92" s="3">
        <v>1708442</v>
      </c>
    </row>
    <row r="93" spans="1:4" ht="12.75">
      <c r="A93" s="1" t="s">
        <v>79</v>
      </c>
      <c r="C93" s="3">
        <v>-21333</v>
      </c>
      <c r="D93" s="3">
        <v>18969</v>
      </c>
    </row>
    <row r="95" spans="1:4" s="16" customFormat="1" ht="12.75">
      <c r="A95" s="14" t="s">
        <v>80</v>
      </c>
      <c r="B95" s="2">
        <v>5</v>
      </c>
      <c r="C95" s="13">
        <f>SUM(C96:C103)</f>
        <v>178752020</v>
      </c>
      <c r="D95" s="13">
        <f>SUM(D96:D103)</f>
        <v>152581136</v>
      </c>
    </row>
    <row r="96" spans="1:4" ht="12.75">
      <c r="A96" s="1" t="s">
        <v>81</v>
      </c>
      <c r="B96" s="12"/>
      <c r="C96" s="3">
        <f>158708580-18810508</f>
        <v>139898072</v>
      </c>
      <c r="D96" s="3">
        <v>119347840</v>
      </c>
    </row>
    <row r="97" spans="1:4" ht="12.75">
      <c r="A97" s="1" t="s">
        <v>82</v>
      </c>
      <c r="C97" s="3">
        <v>288200</v>
      </c>
      <c r="D97" s="3">
        <v>211875</v>
      </c>
    </row>
    <row r="98" spans="1:4" ht="12.75">
      <c r="A98" s="1" t="s">
        <v>83</v>
      </c>
      <c r="C98" s="3">
        <v>20288074</v>
      </c>
      <c r="D98" s="3">
        <v>17506147</v>
      </c>
    </row>
    <row r="99" spans="1:4" ht="12.75">
      <c r="A99" s="1" t="s">
        <v>84</v>
      </c>
      <c r="C99" s="3">
        <v>0</v>
      </c>
      <c r="D99" s="3">
        <v>20</v>
      </c>
    </row>
    <row r="100" spans="1:4" ht="12.75">
      <c r="A100" s="1" t="s">
        <v>85</v>
      </c>
      <c r="C100" s="3">
        <f>2147689+262510</f>
        <v>2410199</v>
      </c>
      <c r="D100" s="3">
        <v>2025732</v>
      </c>
    </row>
    <row r="101" spans="1:4" ht="12.75">
      <c r="A101" s="1" t="s">
        <v>86</v>
      </c>
      <c r="C101" s="3">
        <v>7098863</v>
      </c>
      <c r="D101" s="3">
        <v>6023822</v>
      </c>
    </row>
    <row r="102" spans="1:4" ht="12.75">
      <c r="A102" s="1" t="s">
        <v>87</v>
      </c>
      <c r="C102" s="3">
        <v>8083854</v>
      </c>
      <c r="D102" s="3">
        <v>7076732</v>
      </c>
    </row>
    <row r="103" spans="1:4" ht="12.75">
      <c r="A103" s="1" t="s">
        <v>88</v>
      </c>
      <c r="C103" s="3">
        <v>684758</v>
      </c>
      <c r="D103" s="3">
        <v>388968</v>
      </c>
    </row>
    <row r="105" spans="1:4" s="16" customFormat="1" ht="12.75">
      <c r="A105" s="11" t="s">
        <v>89</v>
      </c>
      <c r="B105" s="2"/>
      <c r="C105" s="13">
        <f>SUM(C74,C95)</f>
        <v>1472615292</v>
      </c>
      <c r="D105" s="13">
        <f>SUM(D74,D95)</f>
        <v>1450652827</v>
      </c>
    </row>
    <row r="106" spans="2:4" ht="12.75">
      <c r="B106" s="15"/>
      <c r="C106" s="13"/>
      <c r="D106" s="13"/>
    </row>
    <row r="107" spans="3:4" ht="12.75">
      <c r="C107" s="13"/>
      <c r="D107" s="13"/>
    </row>
    <row r="108" spans="1:4" ht="12.75">
      <c r="A108" s="23"/>
      <c r="B108" s="23"/>
      <c r="C108" s="23"/>
      <c r="D108" s="23"/>
    </row>
    <row r="109" spans="1:4" ht="12.75">
      <c r="A109" s="24"/>
      <c r="B109" s="24"/>
      <c r="C109" s="24"/>
      <c r="D109" s="24"/>
    </row>
    <row r="110" spans="1:4" ht="12.75">
      <c r="A110" s="24"/>
      <c r="B110" s="24"/>
      <c r="C110" s="24"/>
      <c r="D110" s="24"/>
    </row>
    <row r="112" ht="15.75">
      <c r="B112" s="21"/>
    </row>
  </sheetData>
  <mergeCells count="4">
    <mergeCell ref="A3:D3"/>
    <mergeCell ref="A108:D108"/>
    <mergeCell ref="A109:D109"/>
    <mergeCell ref="A110:D110"/>
  </mergeCells>
  <printOptions horizontalCentered="1"/>
  <pageMargins left="0.9448818897637796" right="0" top="0.7480314960629921" bottom="0.5118110236220472" header="0.35433070866141736" footer="0.2755905511811024"/>
  <pageSetup firstPageNumber="24" useFirstPageNumber="1" fitToHeight="0" horizontalDpi="600" verticalDpi="600" orientation="portrait" paperSize="9" scale="91" r:id="rId1"/>
  <headerFooter alignWithMargins="0">
    <oddFooter>&amp;R&amp;P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Irēna Šuksta</dc:creator>
  <cp:keywords/>
  <dc:description>Irena.Suksta@kase.gov.lv, 7094210</dc:description>
  <cp:lastModifiedBy>SilvijaL</cp:lastModifiedBy>
  <dcterms:created xsi:type="dcterms:W3CDTF">2003-09-16T14:01:00Z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