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02" sheetId="1" r:id="rId1"/>
  </sheets>
  <definedNames>
    <definedName name="_xlnm.Print_Area" localSheetId="0">'2002'!$A$1:$H$1713</definedName>
    <definedName name="_xlnm.Print_Titles" localSheetId="0">'2002'!$4:$7</definedName>
  </definedNames>
  <calcPr fullCalcOnLoad="1"/>
</workbook>
</file>

<file path=xl/sharedStrings.xml><?xml version="1.0" encoding="utf-8"?>
<sst xmlns="http://schemas.openxmlformats.org/spreadsheetml/2006/main" count="3452" uniqueCount="339">
  <si>
    <t xml:space="preserve">Pašvaldību pamatbudžeta izdevumi sadalījumā pēc valdības funkciju un ekonomiskās klasifikācijas </t>
  </si>
  <si>
    <t>(latos)</t>
  </si>
  <si>
    <t>Klasifi-kācijas kods</t>
  </si>
  <si>
    <t>Rādītāja nosaukums</t>
  </si>
  <si>
    <t>1</t>
  </si>
  <si>
    <t>01.000</t>
  </si>
  <si>
    <t/>
  </si>
  <si>
    <t>Vispārējie valdības dienesti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</si>
  <si>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</si>
  <si>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</si>
  <si>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</si>
  <si>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</si>
  <si>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</si>
  <si>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</si>
  <si>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</si>
  <si>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</si>
  <si>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1500</t>
  </si>
  <si>
    <t>Materiālu,energores.,ūdens un invent.vērtībā līdz 50 Ls par 1 v.iegāde</t>
  </si>
  <si>
    <t>1600</t>
  </si>
  <si>
    <t>Grāmatu un žurnālu iegāde</t>
  </si>
  <si>
    <t>2000</t>
  </si>
  <si>
    <t>Maksājumi par aizdevumiem un kredītiem</t>
  </si>
  <si>
    <t>2140</t>
  </si>
  <si>
    <t>t.sk. kredītu procentu nomaksa par pašvaldību ņemtajiem aizņēmumiem no Valsts kases</t>
  </si>
  <si>
    <t>3000</t>
  </si>
  <si>
    <t>Subsīdijas un dotācijas</t>
  </si>
  <si>
    <t>3200</t>
  </si>
  <si>
    <t>Mērķdotācijas pašvaldību budžetiem</t>
  </si>
  <si>
    <t>3400</t>
  </si>
  <si>
    <t>Dotācijas iestādēm, organizācijām un uzņēmumiem</t>
  </si>
  <si>
    <t>3500</t>
  </si>
  <si>
    <t>Dotācijas iedzīvotājiem</t>
  </si>
  <si>
    <t>3800</t>
  </si>
  <si>
    <t>Pašvaldību budžetu transferti uzturēšanās izdevumiem</t>
  </si>
  <si>
    <t>4000</t>
  </si>
  <si>
    <t>Kapitālie izdevumi</t>
  </si>
  <si>
    <t>6000</t>
  </si>
  <si>
    <t>Zemes iegāde</t>
  </si>
  <si>
    <t>7000</t>
  </si>
  <si>
    <t>Investīcijas</t>
  </si>
  <si>
    <t>8000</t>
  </si>
  <si>
    <t>Valsts iekšējie aizdevumi  un atmaksas</t>
  </si>
  <si>
    <t>8100</t>
  </si>
  <si>
    <t>Valsts (pašvaldību) budžeta aizdevumi</t>
  </si>
  <si>
    <t>8110</t>
  </si>
  <si>
    <t>Aizdevumi cita līmeņa budžetiem</t>
  </si>
  <si>
    <t>8112</t>
  </si>
  <si>
    <t>Aizdevumi pašvaldību budžetiem</t>
  </si>
  <si>
    <t>8130</t>
  </si>
  <si>
    <t>Aizdevumi pārējiem</t>
  </si>
  <si>
    <t>8200</t>
  </si>
  <si>
    <t>Valsts (pašvaldību) budžeta aizdevumu atmaksas</t>
  </si>
  <si>
    <t>8210</t>
  </si>
  <si>
    <t>Atmaksas no cita līmeņa budžetiem</t>
  </si>
  <si>
    <t>8212</t>
  </si>
  <si>
    <t>Atmaksas no  pašvaldību budžetiem</t>
  </si>
  <si>
    <t>8230</t>
  </si>
  <si>
    <t>Atmaksas no  pārējiem aizdevumiem</t>
  </si>
  <si>
    <t>02.000</t>
  </si>
  <si>
    <t>Aizsardzība</t>
  </si>
  <si>
    <t>02.120</t>
  </si>
  <si>
    <t>Civilā aizsardzība</t>
  </si>
  <si>
    <t>02.130</t>
  </si>
  <si>
    <t>Militārās un civilās aizsardzības darbība, kas nav klasificēta iepriekš</t>
  </si>
  <si>
    <t>02.400</t>
  </si>
  <si>
    <t>Pārējie aizsardzības izdevumi, kas nav klasificēti iepriekš</t>
  </si>
  <si>
    <t>03.000</t>
  </si>
  <si>
    <t>Sabiedriskā kārtība un drošība, tiesību aizsardzība</t>
  </si>
  <si>
    <t xml:space="preserve"> t.sk. kredītu procentu nomaksa par pašvaldību ņemtajiem aizņēmumiem no Valsts kases</t>
  </si>
  <si>
    <t>03.110</t>
  </si>
  <si>
    <t>Policija</t>
  </si>
  <si>
    <t>03.120</t>
  </si>
  <si>
    <t>Ugunsdzēsības un glābšanas dienesti</t>
  </si>
  <si>
    <t>03.130</t>
  </si>
  <si>
    <t>Sabiedriskās kārtības un drošības lietas, kas nav klasificētas iepriekš (pašvaldības policija)</t>
  </si>
  <si>
    <t>03.400</t>
  </si>
  <si>
    <t>Pārējie sabiedr.kārtības un drošības pakalp., kas nav klasificēti iepriekš</t>
  </si>
  <si>
    <t>04.000</t>
  </si>
  <si>
    <t>Izglītība</t>
  </si>
  <si>
    <t>3100</t>
  </si>
  <si>
    <t>Subsīdijas</t>
  </si>
  <si>
    <t>3300</t>
  </si>
  <si>
    <t>Dotācijas pašvaldību budžetiem</t>
  </si>
  <si>
    <t>8111</t>
  </si>
  <si>
    <t>Aizdevumi speciālajam budžetam</t>
  </si>
  <si>
    <t>8120</t>
  </si>
  <si>
    <t>Aizdevumi citiem uzņēmumiem un iestādēm</t>
  </si>
  <si>
    <t>04.010</t>
  </si>
  <si>
    <t>Izglītības iestāžu pārvalde un vadība</t>
  </si>
  <si>
    <t>04.110</t>
  </si>
  <si>
    <t>Pirmsskolas bērnu iestādes</t>
  </si>
  <si>
    <t>04.120</t>
  </si>
  <si>
    <t>Specializētās pirmsskolas bērnu iestādes</t>
  </si>
  <si>
    <t>04.211</t>
  </si>
  <si>
    <t>Sākumskolas, pamatskolas, vidusskolas</t>
  </si>
  <si>
    <t>pašvaldību budžetu transferti uzturēšanās izdevumiem</t>
  </si>
  <si>
    <t>04.212</t>
  </si>
  <si>
    <t>Internātskolas un sanatorijas-internātskolas</t>
  </si>
  <si>
    <t>04.213</t>
  </si>
  <si>
    <t>Speciālās internātskolas</t>
  </si>
  <si>
    <t>04.220</t>
  </si>
  <si>
    <t>Profesionālās izglītības mācību iestādes</t>
  </si>
  <si>
    <t>04.421</t>
  </si>
  <si>
    <t>Bērnu mūzikas un mākslas skolas</t>
  </si>
  <si>
    <t>04.422</t>
  </si>
  <si>
    <t>Sporta skolas</t>
  </si>
  <si>
    <t>04.423</t>
  </si>
  <si>
    <t>Pārējie interešu izglītības pasākumi</t>
  </si>
  <si>
    <t>04.500</t>
  </si>
  <si>
    <t>Izglītības iestāžu palīgdienesti</t>
  </si>
  <si>
    <t>04.611</t>
  </si>
  <si>
    <t>Mācību grāmatu iegāde</t>
  </si>
  <si>
    <t>04.630</t>
  </si>
  <si>
    <t>Metodiskais darbs un pārējie izglītības pasākumi</t>
  </si>
  <si>
    <t>05.000</t>
  </si>
  <si>
    <t>Veselības aprūpe</t>
  </si>
  <si>
    <t>8220</t>
  </si>
  <si>
    <t>Atmaksas no citiem uzņēmumiem un iestādēm</t>
  </si>
  <si>
    <t>05.100</t>
  </si>
  <si>
    <t>Slimnīcas</t>
  </si>
  <si>
    <t>05.200</t>
  </si>
  <si>
    <t>Ambulatorās ārstniecības iestādes</t>
  </si>
  <si>
    <t>05.210</t>
  </si>
  <si>
    <t>Poliklīnikas un ambulances</t>
  </si>
  <si>
    <t>05.220</t>
  </si>
  <si>
    <t>Ģimenes ārsti - doktorāti</t>
  </si>
  <si>
    <t>05.240</t>
  </si>
  <si>
    <t>Feldšeru - vecmāšu punkti</t>
  </si>
  <si>
    <t>05.250</t>
  </si>
  <si>
    <t>Pārējās ambulatorās ārstniecības iestādes, kuras nav klasificētas iepriekš, un vidējā medicīniskā personāla pakalpojumi</t>
  </si>
  <si>
    <t>05.610</t>
  </si>
  <si>
    <t>Centralizētā grāmatvedība</t>
  </si>
  <si>
    <t>06.000</t>
  </si>
  <si>
    <t>Sociālā apdrošināšana un sociālā nodrošināšana</t>
  </si>
  <si>
    <t>06.144</t>
  </si>
  <si>
    <t>Pagaidu sabiedriskie darbi</t>
  </si>
  <si>
    <t>06.150</t>
  </si>
  <si>
    <t>Valsts sociālie pabalsti, kompensācijas un sociālā palīdzība</t>
  </si>
  <si>
    <t>06.210</t>
  </si>
  <si>
    <t>Bērnu uzturēšanās iestādes</t>
  </si>
  <si>
    <t>06.220</t>
  </si>
  <si>
    <t>Vecu ļaužu uzturēšanās iestādes</t>
  </si>
  <si>
    <t>06.230</t>
  </si>
  <si>
    <t>Invalīdu uzturēšanās iestādes</t>
  </si>
  <si>
    <t>06.240</t>
  </si>
  <si>
    <t>Sociālās aprūpes citas izmitināšanas vietas</t>
  </si>
  <si>
    <t>06.250</t>
  </si>
  <si>
    <t>Soc.aprūpes pakalpojumi, kurus sniedz soc.aprūpes iestādes, kas neapgādā ar apmešanās vietu</t>
  </si>
  <si>
    <t>06.251</t>
  </si>
  <si>
    <t>Sociālās palīdzības dienesti</t>
  </si>
  <si>
    <t>06.260</t>
  </si>
  <si>
    <t>Pārējās sociālās aprūpes iestādes un pasākumi, kas nav klasif.iepriekš</t>
  </si>
  <si>
    <t>06.310</t>
  </si>
  <si>
    <t>Centralizētās grāmatvedības</t>
  </si>
  <si>
    <t>06.320</t>
  </si>
  <si>
    <t>Bāriņtiesas un pagasttiesas</t>
  </si>
  <si>
    <t>07.000</t>
  </si>
  <si>
    <t>Dzīvokļu un komunālā saimniecība, vides aizsardzība</t>
  </si>
  <si>
    <t>8211</t>
  </si>
  <si>
    <t>Atmaksas no speciālā budžeta</t>
  </si>
  <si>
    <t>07.100</t>
  </si>
  <si>
    <t>Dzīvokļu un komunālā saimniecība</t>
  </si>
  <si>
    <t>07.200</t>
  </si>
  <si>
    <t>Ūdens apgāde</t>
  </si>
  <si>
    <t>07.300</t>
  </si>
  <si>
    <t>Sanitārie pasākumi,ietverot vides aizsardzības pasākumus</t>
  </si>
  <si>
    <t>07.400</t>
  </si>
  <si>
    <t>Ielu apsaimniekošana</t>
  </si>
  <si>
    <t>07.500</t>
  </si>
  <si>
    <t>Pārējie dzīvokļu un komunālās saimniecības pakalpojumi, dabas un vides aizsardzības pasākumi, kas nav klasif.iepr.</t>
  </si>
  <si>
    <t>08.000</t>
  </si>
  <si>
    <t>Brīvais laiks, sports, kultūra un reliģija</t>
  </si>
  <si>
    <t>08.010</t>
  </si>
  <si>
    <t>Sporta, kultūras un reliģijas lietu pārvalde un vadība</t>
  </si>
  <si>
    <t>08.120</t>
  </si>
  <si>
    <t>Sporta pasākumi</t>
  </si>
  <si>
    <t>08.210</t>
  </si>
  <si>
    <t>Bibliotēkas</t>
  </si>
  <si>
    <t>08.220</t>
  </si>
  <si>
    <t>Muzeji un izstādes</t>
  </si>
  <si>
    <t>08.230</t>
  </si>
  <si>
    <t>Kultūras pilis, nami, klubi</t>
  </si>
  <si>
    <t>08.270</t>
  </si>
  <si>
    <t>Pārējās kultūras iestādes, kas nav klasificētas iepriekš</t>
  </si>
  <si>
    <t>08.280</t>
  </si>
  <si>
    <t>Centralizētā grāmatvedība un pārējie palīgdienesti</t>
  </si>
  <si>
    <t>09.000</t>
  </si>
  <si>
    <t>Kurināmā un enerģētikas dienesti un pasākumi</t>
  </si>
  <si>
    <t>09.100</t>
  </si>
  <si>
    <t>Kurināmais</t>
  </si>
  <si>
    <t>09.200</t>
  </si>
  <si>
    <t>Elektrība un citi enerģētiskie resursi</t>
  </si>
  <si>
    <t>09.300</t>
  </si>
  <si>
    <t>Kurināmā un enerģētikas pasākumi, kas nav klasificēti iepriekš</t>
  </si>
  <si>
    <t>10.000</t>
  </si>
  <si>
    <t>Lauksaimniecība (zemkopība), mežkopība un zvejniecība</t>
  </si>
  <si>
    <t>10.100</t>
  </si>
  <si>
    <t>Lauksaimniecība (zemkopība)</t>
  </si>
  <si>
    <t>10.200</t>
  </si>
  <si>
    <t>Mežkopība</t>
  </si>
  <si>
    <t>10.300</t>
  </si>
  <si>
    <t>Zvejniecība</t>
  </si>
  <si>
    <t>10.400</t>
  </si>
  <si>
    <t>Pārējie lauksaimn. (zemkop.), mežkop.un zvejniec.pasāk., kas nav klasif.iepriekš</t>
  </si>
  <si>
    <t>11.000</t>
  </si>
  <si>
    <t>Iegūstošā rūpniecība, rūpniecība, celtniecība, derīgie izrakteņi</t>
  </si>
  <si>
    <t>11.300</t>
  </si>
  <si>
    <t>Celtniecība</t>
  </si>
  <si>
    <t>12.000</t>
  </si>
  <si>
    <t>Transports, sakari</t>
  </si>
  <si>
    <t>12.100</t>
  </si>
  <si>
    <t>Autotransports</t>
  </si>
  <si>
    <t>12.300</t>
  </si>
  <si>
    <t>Dzelzceļa transports</t>
  </si>
  <si>
    <t>12.700</t>
  </si>
  <si>
    <t>Sakari</t>
  </si>
  <si>
    <t>12.800</t>
  </si>
  <si>
    <t>Pārējie transporta un sakaru pakalpojumi</t>
  </si>
  <si>
    <t>13.000</t>
  </si>
  <si>
    <t>Pārējā ekonomiskā darbība un dienesti</t>
  </si>
  <si>
    <t>13.100</t>
  </si>
  <si>
    <t>Tirdzniecība, iesk.noliktavu saimniecību, viesnīcu un restorānu darbība</t>
  </si>
  <si>
    <t>13.200</t>
  </si>
  <si>
    <t>Tūrisms</t>
  </si>
  <si>
    <t>13.400</t>
  </si>
  <si>
    <t>Saimnieciskā un komerciālā darbība, izņemot nodarbinātības dienestu</t>
  </si>
  <si>
    <t>13.500</t>
  </si>
  <si>
    <t>Darba tirgus administrēšana</t>
  </si>
  <si>
    <t>13.600</t>
  </si>
  <si>
    <t>Pārējā ekonomiskā darbība un dienesti, kas nav klasificēti iepriekš</t>
  </si>
  <si>
    <t>14.000</t>
  </si>
  <si>
    <t>Pārējie izdevumi, kas nav atspoguļoti pamatgrupās</t>
  </si>
  <si>
    <t>14.120</t>
  </si>
  <si>
    <t>Pašvaldību iekšējā parāda procentu nomaksa</t>
  </si>
  <si>
    <t>14.180</t>
  </si>
  <si>
    <t>Pašvaldību ārējo parādu procentu nomaksa</t>
  </si>
  <si>
    <t>14.300</t>
  </si>
  <si>
    <t>Citu valdibas līmeņu maksājumi un norēķini</t>
  </si>
  <si>
    <t>14.320</t>
  </si>
  <si>
    <t>Norēķini ar pašvaldību budžetiem</t>
  </si>
  <si>
    <t>14.321</t>
  </si>
  <si>
    <t>Norēķini par citu pašvaldību izglītības iestāžu sniegtiem pakalpojumiem</t>
  </si>
  <si>
    <t>14.322</t>
  </si>
  <si>
    <t>Norēķini par citu pašvaldību sociālās palīdzības iestāžu sniegtiem pakalpojumiem</t>
  </si>
  <si>
    <t>14.323</t>
  </si>
  <si>
    <t>Pārējie norēķini</t>
  </si>
  <si>
    <t>14.340</t>
  </si>
  <si>
    <t>Maksājumi izlīdzināšanas fondam</t>
  </si>
  <si>
    <t>14.400</t>
  </si>
  <si>
    <t>Izdevumi neparedzētiem gadījumiem</t>
  </si>
  <si>
    <t>14.500</t>
  </si>
  <si>
    <t>Pārējie izdevumi, kas nav klasificēti citās pamatfunkcijās</t>
  </si>
  <si>
    <t>2002.gada plāns</t>
  </si>
  <si>
    <t>Izpilde pēc naudas plūsmas</t>
  </si>
  <si>
    <t>Izpilde pēc uzkrāšanas principa</t>
  </si>
  <si>
    <t xml:space="preserve"> </t>
  </si>
  <si>
    <t>Kredītu procentu nomaksa</t>
  </si>
  <si>
    <t>kredītu procentu nomaksa komercbankām</t>
  </si>
  <si>
    <t>kredītu procentu nomaksa pārējām organizācijām</t>
  </si>
  <si>
    <t>Procentu nomaksa komercbankām par ņemto līzingu</t>
  </si>
  <si>
    <t xml:space="preserve">Subsīdijas  </t>
  </si>
  <si>
    <t>Dotācijas iesdzīvotājiem</t>
  </si>
  <si>
    <t xml:space="preserve">Subsīdijas </t>
  </si>
  <si>
    <t>Kredītu procentunomaksa ārvalstu institūcijām</t>
  </si>
  <si>
    <t>Maksājumi par aizņēmumiem un kredītiem</t>
  </si>
  <si>
    <t>procentu nomaksa par pašvaldību ņemtajiem aizņēmumiem no Valsts Kases</t>
  </si>
  <si>
    <t>procentu nomaksa par pašvaldību ņemtajiem aizņēmumiem no Valsts kases</t>
  </si>
  <si>
    <t>Kredītu procentu nomaksa komercbankām</t>
  </si>
  <si>
    <t>Kredītu procentu nomaksa pārējām organizācijām</t>
  </si>
  <si>
    <t>Kredītu procentu nomaksa ārvalstu institūcijām</t>
  </si>
  <si>
    <t>04.230</t>
  </si>
  <si>
    <t>Pārējās vispārējās un profesionālās izglītības mācību iestādes, kas nav klasificētas iepriekš</t>
  </si>
  <si>
    <t>valsts iekšējie aizdevumi un atmaksa</t>
  </si>
  <si>
    <t>Valsts (pašvaldību) budžeta aidevumi</t>
  </si>
  <si>
    <t>aizdevumi pašvaldību budžetiem</t>
  </si>
  <si>
    <t>Augstākā izglītība</t>
  </si>
  <si>
    <t>04.300</t>
  </si>
  <si>
    <t>04.410</t>
  </si>
  <si>
    <t>Profesionālās izglītības pilnveide</t>
  </si>
  <si>
    <t>Materiālu, energoresursu, ūdens un inventāra vērtībā 
līdz Ls 50 par 1 vienību iegāde</t>
  </si>
  <si>
    <t>2100</t>
  </si>
  <si>
    <t>2500</t>
  </si>
  <si>
    <t>2130</t>
  </si>
  <si>
    <t>05.110</t>
  </si>
  <si>
    <t>Vispārējas nozīmes slimnīcas</t>
  </si>
  <si>
    <t>2190</t>
  </si>
  <si>
    <t>t.sk., pašvaldību budžeta transferti kapitālajiem izdevumiem</t>
  </si>
  <si>
    <t>05.120</t>
  </si>
  <si>
    <t>Specializētas slimnīcas</t>
  </si>
  <si>
    <t>05.130</t>
  </si>
  <si>
    <t>Medicīniskie centri</t>
  </si>
  <si>
    <t>05.140</t>
  </si>
  <si>
    <t>Atveseļošanās iestādes un rehabilitācijas centri</t>
  </si>
  <si>
    <t>05.230</t>
  </si>
  <si>
    <t>Vispārējās vai specializētās stomatoloģijas poliklīnikas</t>
  </si>
  <si>
    <t>2300</t>
  </si>
  <si>
    <t>atmaksas no  pašvaldību budžetiem</t>
  </si>
  <si>
    <t>Valsts iekšējie aizdevumi un atmaksas</t>
  </si>
  <si>
    <t>08.150</t>
  </si>
  <si>
    <t>Materiālu, energoresursu, ūdens un inventāra vērtībā līdz Ls 50 par 1 vienību iegāde</t>
  </si>
  <si>
    <t>Dotācijas sporta pasākumiem</t>
  </si>
  <si>
    <t>Teātru, izrāžu un koncertdarbība</t>
  </si>
  <si>
    <t>08.240</t>
  </si>
  <si>
    <t>08.250</t>
  </si>
  <si>
    <t>Kultūras pasākumi un mākslas priekšmetu iegāde</t>
  </si>
  <si>
    <t>08.260</t>
  </si>
  <si>
    <t>Tatutas mākslas pašdarbības kolektīvu vadītāju izdevumi darba algām un sociālā nodokļa nomaksai</t>
  </si>
  <si>
    <t>08.290</t>
  </si>
  <si>
    <t>Dotācijas kultūras biedrību un kultūras pasākumu finansēšanai, t.sk. avīžu, žurnālu, grāmatu izdošanai</t>
  </si>
  <si>
    <t>08.311</t>
  </si>
  <si>
    <t>Radio</t>
  </si>
  <si>
    <t>08.312</t>
  </si>
  <si>
    <t>Televīzija</t>
  </si>
  <si>
    <t>08.330</t>
  </si>
  <si>
    <t>Izdevniecība</t>
  </si>
  <si>
    <t>08.400</t>
  </si>
  <si>
    <t>Reliģija</t>
  </si>
  <si>
    <t>08.600</t>
  </si>
  <si>
    <t>Brīvā laika, sporta, kultūras un reliģijas pasākumi, kas nav klasificēti iepriekš</t>
  </si>
  <si>
    <t>12.200</t>
  </si>
  <si>
    <t>Ūdens transports</t>
  </si>
  <si>
    <t>12.400</t>
  </si>
  <si>
    <t>Gaisa satiksme</t>
  </si>
  <si>
    <t>12.600</t>
  </si>
  <si>
    <t>Transporta sistēmu darbība un dienesti, kas nav klasificēti iepriekš</t>
  </si>
  <si>
    <t>pašvaldību budžeta transferti kapitālajiem izdevumiem</t>
  </si>
  <si>
    <t>05.700</t>
  </si>
  <si>
    <t>Dotācija veselības aizsardzībai</t>
  </si>
  <si>
    <t>08.130</t>
  </si>
  <si>
    <t>Pārējās sporta iestādes</t>
  </si>
  <si>
    <t>Procentu nomaksa par pašvaldību ņemtajiem aizņēmumiem no Valsts kases</t>
  </si>
  <si>
    <t>x</t>
  </si>
  <si>
    <t xml:space="preserve">x </t>
  </si>
  <si>
    <t xml:space="preserve">Kredītu procentu nomaksa </t>
  </si>
  <si>
    <t>Pašvaldību budžeta transferti kapitālajiem izdevumiem</t>
  </si>
  <si>
    <t>Grāmaratu un žurnālu iegāde</t>
  </si>
  <si>
    <t>Valdības funkcijas kods</t>
  </si>
  <si>
    <t>2002.</t>
  </si>
  <si>
    <t>44.pielikums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</si>
</sst>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horizontal="left" vertical="top" wrapText="1" indent="2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 indent="2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7"/>
  <sheetViews>
    <sheetView tabSelected="1" zoomScale="90" zoomScaleNormal="90" workbookViewId="0" topLeftCell="A1470">
      <selection activeCell="E1485" sqref="E1485"/>
    </sheetView>
  </sheetViews>
  <sheetFormatPr defaultColWidth="9.140625" defaultRowHeight="12.75"/>
  <cols>
    <col min="1" max="1" width="11.421875" style="1" customWidth="1"/>
    <col min="2" max="2" width="9.421875" style="81" customWidth="1"/>
    <col min="3" max="3" width="27.8515625" style="46" customWidth="1"/>
    <col min="4" max="4" width="14.8515625" style="3" customWidth="1"/>
    <col min="5" max="5" width="14.7109375" style="3" bestFit="1" customWidth="1"/>
    <col min="6" max="7" width="14.140625" style="3" customWidth="1"/>
    <col min="8" max="8" width="15.8515625" style="3" customWidth="1"/>
    <col min="9" max="9" width="14.140625" style="2" bestFit="1" customWidth="1"/>
    <col min="10" max="10" width="11.140625" style="2" bestFit="1" customWidth="1"/>
    <col min="11" max="16384" width="9.140625" style="2" customWidth="1"/>
  </cols>
  <sheetData>
    <row r="1" ht="15.75">
      <c r="H1" s="80" t="s">
        <v>338</v>
      </c>
    </row>
    <row r="3" spans="1:8" ht="15.75">
      <c r="A3" s="102" t="s">
        <v>0</v>
      </c>
      <c r="B3" s="102"/>
      <c r="C3" s="102"/>
      <c r="D3" s="102"/>
      <c r="E3" s="102"/>
      <c r="F3" s="102"/>
      <c r="G3" s="102"/>
      <c r="H3" s="102"/>
    </row>
    <row r="4" ht="12.75">
      <c r="H4" s="4" t="s">
        <v>1</v>
      </c>
    </row>
    <row r="5" spans="1:8" s="5" customFormat="1" ht="12.75">
      <c r="A5" s="111" t="s">
        <v>336</v>
      </c>
      <c r="B5" s="109" t="s">
        <v>2</v>
      </c>
      <c r="C5" s="107" t="s">
        <v>3</v>
      </c>
      <c r="D5" s="105" t="s">
        <v>252</v>
      </c>
      <c r="E5" s="103" t="s">
        <v>253</v>
      </c>
      <c r="F5" s="104"/>
      <c r="G5" s="103" t="s">
        <v>254</v>
      </c>
      <c r="H5" s="104"/>
    </row>
    <row r="6" spans="1:8" s="5" customFormat="1" ht="21.75" customHeight="1">
      <c r="A6" s="112"/>
      <c r="B6" s="110"/>
      <c r="C6" s="108"/>
      <c r="D6" s="106"/>
      <c r="E6" s="6" t="s">
        <v>337</v>
      </c>
      <c r="F6" s="6">
        <v>2001</v>
      </c>
      <c r="G6" s="6">
        <v>2002</v>
      </c>
      <c r="H6" s="6">
        <v>2001</v>
      </c>
    </row>
    <row r="7" spans="1:8" ht="12.75">
      <c r="A7" s="7" t="s">
        <v>4</v>
      </c>
      <c r="B7" s="82">
        <v>2</v>
      </c>
      <c r="C7" s="47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ht="12.75">
      <c r="F8" s="3" t="s">
        <v>255</v>
      </c>
    </row>
    <row r="9" spans="1:12" s="23" customFormat="1" ht="15.75">
      <c r="A9" s="9" t="s">
        <v>5</v>
      </c>
      <c r="B9" s="83" t="s">
        <v>6</v>
      </c>
      <c r="C9" s="11" t="s">
        <v>7</v>
      </c>
      <c r="D9" s="12">
        <f>D11+D12+D13+D14+D15+D16+D17+D23+D27+D28+D29+D30</f>
        <v>56766823</v>
      </c>
      <c r="E9" s="12">
        <f>E11+E12+E13+E14+E15+E16+E17+E23+E27+E28+E29+E30</f>
        <v>54071522</v>
      </c>
      <c r="F9" s="12">
        <f>F11+F12+F13+F14+F15+F16+F17+F23+F27+F28+F29+F30</f>
        <v>48179021</v>
      </c>
      <c r="G9" s="12">
        <f>G11+G12+G13+G14+G15+G16+G17+G23+G27+G28+G29+G30</f>
        <v>76968532</v>
      </c>
      <c r="H9" s="12">
        <f>H11+H12+H13+H14+H15+H16+H17+H23+H27+H28+H29+H30</f>
        <v>-19769374</v>
      </c>
      <c r="I9" s="12"/>
      <c r="J9" s="27"/>
      <c r="K9" s="27"/>
      <c r="L9" s="27"/>
    </row>
    <row r="10" spans="1:9" ht="12.75">
      <c r="A10" s="16"/>
      <c r="B10" s="84"/>
      <c r="C10" s="42"/>
      <c r="D10" s="18"/>
      <c r="E10" s="18"/>
      <c r="F10" s="18"/>
      <c r="G10" s="18"/>
      <c r="H10" s="18"/>
      <c r="I10" s="17"/>
    </row>
    <row r="11" spans="1:9" ht="12.75">
      <c r="A11" s="16"/>
      <c r="B11" s="84" t="s">
        <v>8</v>
      </c>
      <c r="C11" s="42" t="s">
        <v>9</v>
      </c>
      <c r="D11" s="18">
        <v>25481711</v>
      </c>
      <c r="E11" s="18">
        <v>25068941</v>
      </c>
      <c r="F11" s="18">
        <v>22255522</v>
      </c>
      <c r="G11" s="18">
        <v>25182294</v>
      </c>
      <c r="H11" s="18">
        <v>22333640</v>
      </c>
      <c r="I11" s="17"/>
    </row>
    <row r="12" spans="1:9" ht="25.5">
      <c r="A12" s="16"/>
      <c r="B12" s="84" t="s">
        <v>10</v>
      </c>
      <c r="C12" s="42" t="s">
        <v>11</v>
      </c>
      <c r="D12" s="18">
        <v>6603079</v>
      </c>
      <c r="E12" s="18">
        <v>6431502</v>
      </c>
      <c r="F12" s="18">
        <v>5563402</v>
      </c>
      <c r="G12" s="18">
        <v>6404200</v>
      </c>
      <c r="H12" s="18">
        <v>5656461</v>
      </c>
      <c r="I12" s="17"/>
    </row>
    <row r="13" spans="1:9" ht="25.5" customHeight="1">
      <c r="A13" s="16"/>
      <c r="B13" s="84" t="s">
        <v>12</v>
      </c>
      <c r="C13" s="42" t="s">
        <v>13</v>
      </c>
      <c r="D13" s="18">
        <v>541613</v>
      </c>
      <c r="E13" s="18">
        <v>512207</v>
      </c>
      <c r="F13" s="18">
        <v>415231</v>
      </c>
      <c r="G13" s="18">
        <v>513061</v>
      </c>
      <c r="H13" s="18">
        <v>417464</v>
      </c>
      <c r="I13" s="17"/>
    </row>
    <row r="14" spans="1:9" ht="12.75">
      <c r="A14" s="16"/>
      <c r="B14" s="84" t="s">
        <v>14</v>
      </c>
      <c r="C14" s="42" t="s">
        <v>15</v>
      </c>
      <c r="D14" s="18">
        <v>11653668</v>
      </c>
      <c r="E14" s="18">
        <v>10627375</v>
      </c>
      <c r="F14" s="18">
        <v>9537239</v>
      </c>
      <c r="G14" s="18">
        <v>10712827</v>
      </c>
      <c r="H14" s="18">
        <v>9431364</v>
      </c>
      <c r="I14" s="17"/>
    </row>
    <row r="15" spans="1:9" ht="38.25">
      <c r="A15" s="16"/>
      <c r="B15" s="84" t="s">
        <v>16</v>
      </c>
      <c r="C15" s="42" t="s">
        <v>17</v>
      </c>
      <c r="D15" s="18">
        <v>4678383</v>
      </c>
      <c r="E15" s="18">
        <v>4553375</v>
      </c>
      <c r="F15" s="18">
        <v>4330241</v>
      </c>
      <c r="G15" s="18">
        <v>4721520</v>
      </c>
      <c r="H15" s="18">
        <v>4485080</v>
      </c>
      <c r="I15" s="17"/>
    </row>
    <row r="16" spans="1:9" ht="12.75">
      <c r="A16" s="16"/>
      <c r="B16" s="84" t="s">
        <v>18</v>
      </c>
      <c r="C16" s="42" t="s">
        <v>19</v>
      </c>
      <c r="D16" s="18">
        <v>120705</v>
      </c>
      <c r="E16" s="18">
        <v>116570</v>
      </c>
      <c r="F16" s="18">
        <v>105801</v>
      </c>
      <c r="G16" s="18">
        <v>110211</v>
      </c>
      <c r="H16" s="18">
        <v>95950</v>
      </c>
      <c r="I16" s="17"/>
    </row>
    <row r="17" spans="1:9" ht="25.5">
      <c r="A17" s="16"/>
      <c r="B17" s="84" t="s">
        <v>20</v>
      </c>
      <c r="C17" s="42" t="s">
        <v>21</v>
      </c>
      <c r="D17" s="18">
        <v>19323</v>
      </c>
      <c r="E17" s="18">
        <v>19079</v>
      </c>
      <c r="F17" s="18">
        <v>11917</v>
      </c>
      <c r="G17" s="18">
        <v>33539</v>
      </c>
      <c r="H17" s="18">
        <v>10531</v>
      </c>
      <c r="I17" s="17"/>
    </row>
    <row r="18" spans="1:9" ht="12.75">
      <c r="A18" s="16"/>
      <c r="B18" s="85">
        <v>2100</v>
      </c>
      <c r="C18" s="42" t="s">
        <v>256</v>
      </c>
      <c r="D18" s="18">
        <v>17738</v>
      </c>
      <c r="E18" s="18">
        <v>17112</v>
      </c>
      <c r="F18" s="18">
        <v>9217</v>
      </c>
      <c r="G18" s="18">
        <v>31438</v>
      </c>
      <c r="H18" s="18">
        <v>9465</v>
      </c>
      <c r="I18" s="17"/>
    </row>
    <row r="19" spans="1:9" ht="25.5">
      <c r="A19" s="16"/>
      <c r="B19" s="86">
        <v>2130</v>
      </c>
      <c r="C19" s="48" t="s">
        <v>257</v>
      </c>
      <c r="D19" s="20">
        <v>438</v>
      </c>
      <c r="E19" s="20">
        <v>83</v>
      </c>
      <c r="F19" s="20">
        <v>842</v>
      </c>
      <c r="G19" s="20">
        <v>83</v>
      </c>
      <c r="H19" s="20">
        <v>854</v>
      </c>
      <c r="I19" s="17"/>
    </row>
    <row r="20" spans="1:9" ht="38.25">
      <c r="A20" s="16"/>
      <c r="B20" s="87" t="s">
        <v>22</v>
      </c>
      <c r="C20" s="48" t="s">
        <v>23</v>
      </c>
      <c r="D20" s="20">
        <v>16179</v>
      </c>
      <c r="E20" s="20">
        <v>15967</v>
      </c>
      <c r="F20" s="20">
        <v>6644</v>
      </c>
      <c r="G20" s="20">
        <v>30371</v>
      </c>
      <c r="H20" s="20">
        <v>6981</v>
      </c>
      <c r="I20" s="17"/>
    </row>
    <row r="21" spans="1:9" ht="25.5">
      <c r="A21" s="16"/>
      <c r="B21" s="87">
        <v>2190</v>
      </c>
      <c r="C21" s="48" t="s">
        <v>258</v>
      </c>
      <c r="D21" s="20">
        <v>1121</v>
      </c>
      <c r="E21" s="20">
        <v>1062</v>
      </c>
      <c r="F21" s="20">
        <v>1748</v>
      </c>
      <c r="G21" s="20">
        <v>984</v>
      </c>
      <c r="H21" s="20">
        <v>1630</v>
      </c>
      <c r="I21" s="17"/>
    </row>
    <row r="22" spans="1:9" ht="25.5">
      <c r="A22" s="16"/>
      <c r="B22" s="85">
        <v>2500</v>
      </c>
      <c r="C22" s="30" t="s">
        <v>259</v>
      </c>
      <c r="D22" s="18">
        <v>1585</v>
      </c>
      <c r="E22" s="18">
        <v>1967</v>
      </c>
      <c r="F22" s="18">
        <v>2700</v>
      </c>
      <c r="G22" s="18">
        <v>2101</v>
      </c>
      <c r="H22" s="18">
        <v>1066</v>
      </c>
      <c r="I22" s="17"/>
    </row>
    <row r="23" spans="1:9" ht="12.75">
      <c r="A23" s="16"/>
      <c r="B23" s="84" t="s">
        <v>24</v>
      </c>
      <c r="C23" s="42" t="s">
        <v>25</v>
      </c>
      <c r="D23" s="18">
        <v>350692</v>
      </c>
      <c r="E23" s="18">
        <v>290035</v>
      </c>
      <c r="F23" s="18">
        <v>450910</v>
      </c>
      <c r="G23" s="18">
        <v>297354</v>
      </c>
      <c r="H23" s="18">
        <v>450823</v>
      </c>
      <c r="I23" s="17"/>
    </row>
    <row r="24" spans="1:9" ht="12.75">
      <c r="A24" s="16"/>
      <c r="B24" s="87">
        <v>3100</v>
      </c>
      <c r="C24" s="49" t="s">
        <v>260</v>
      </c>
      <c r="D24" s="20">
        <v>612</v>
      </c>
      <c r="E24" s="20">
        <v>612</v>
      </c>
      <c r="F24" s="20"/>
      <c r="G24" s="20">
        <v>612</v>
      </c>
      <c r="H24" s="20"/>
      <c r="I24" s="17"/>
    </row>
    <row r="25" spans="1:9" ht="25.5">
      <c r="A25" s="16"/>
      <c r="B25" s="87">
        <v>3400</v>
      </c>
      <c r="C25" s="49" t="s">
        <v>29</v>
      </c>
      <c r="D25" s="20">
        <v>330350</v>
      </c>
      <c r="E25" s="20">
        <v>270772</v>
      </c>
      <c r="F25" s="20">
        <v>413470</v>
      </c>
      <c r="G25" s="20">
        <v>277059</v>
      </c>
      <c r="H25" s="20">
        <v>424921</v>
      </c>
      <c r="I25" s="17"/>
    </row>
    <row r="26" spans="1:9" ht="12.75">
      <c r="A26" s="16"/>
      <c r="B26" s="87" t="s">
        <v>30</v>
      </c>
      <c r="C26" s="49" t="s">
        <v>31</v>
      </c>
      <c r="D26" s="20">
        <v>19730</v>
      </c>
      <c r="E26" s="20">
        <v>18651</v>
      </c>
      <c r="F26" s="20">
        <v>25996</v>
      </c>
      <c r="G26" s="20">
        <v>19683</v>
      </c>
      <c r="H26" s="20">
        <v>25902</v>
      </c>
      <c r="I26" s="17"/>
    </row>
    <row r="27" spans="1:9" ht="12.75">
      <c r="A27" s="16"/>
      <c r="B27" s="84" t="s">
        <v>34</v>
      </c>
      <c r="C27" s="42" t="s">
        <v>35</v>
      </c>
      <c r="D27" s="18">
        <v>2981219</v>
      </c>
      <c r="E27" s="18">
        <v>2631739</v>
      </c>
      <c r="F27" s="18">
        <v>3192482</v>
      </c>
      <c r="G27" s="18">
        <v>28047008</v>
      </c>
      <c r="H27" s="18">
        <v>-64865840</v>
      </c>
      <c r="I27" s="17"/>
    </row>
    <row r="28" spans="1:9" ht="12.75">
      <c r="A28" s="16"/>
      <c r="B28" s="84" t="s">
        <v>36</v>
      </c>
      <c r="C28" s="42" t="s">
        <v>37</v>
      </c>
      <c r="D28" s="18">
        <v>439929</v>
      </c>
      <c r="E28" s="18">
        <v>310481</v>
      </c>
      <c r="F28" s="18">
        <v>231790</v>
      </c>
      <c r="G28" s="18">
        <v>455940</v>
      </c>
      <c r="H28" s="18">
        <v>351387</v>
      </c>
      <c r="I28" s="17"/>
    </row>
    <row r="29" spans="1:9" ht="12.75">
      <c r="A29" s="16"/>
      <c r="B29" s="84" t="s">
        <v>38</v>
      </c>
      <c r="C29" s="42" t="s">
        <v>39</v>
      </c>
      <c r="D29" s="18">
        <v>3896953</v>
      </c>
      <c r="E29" s="18">
        <v>3510970</v>
      </c>
      <c r="F29" s="18">
        <v>2075513</v>
      </c>
      <c r="G29" s="18">
        <v>490578</v>
      </c>
      <c r="H29" s="18">
        <v>1853867</v>
      </c>
      <c r="I29" s="17"/>
    </row>
    <row r="30" spans="1:9" ht="25.5">
      <c r="A30" s="16"/>
      <c r="B30" s="84" t="s">
        <v>40</v>
      </c>
      <c r="C30" s="42" t="s">
        <v>41</v>
      </c>
      <c r="D30" s="18">
        <v>-452</v>
      </c>
      <c r="E30" s="18">
        <v>-752</v>
      </c>
      <c r="F30" s="18">
        <v>8973</v>
      </c>
      <c r="G30" s="18">
        <v>0</v>
      </c>
      <c r="H30" s="18">
        <v>9899</v>
      </c>
      <c r="I30" s="17"/>
    </row>
    <row r="31" spans="1:9" ht="25.5">
      <c r="A31" s="16"/>
      <c r="B31" s="84" t="s">
        <v>42</v>
      </c>
      <c r="C31" s="42" t="s">
        <v>43</v>
      </c>
      <c r="D31" s="61" t="s">
        <v>331</v>
      </c>
      <c r="E31" s="61" t="s">
        <v>331</v>
      </c>
      <c r="F31" s="18">
        <v>9793</v>
      </c>
      <c r="G31" s="61" t="s">
        <v>331</v>
      </c>
      <c r="H31" s="18">
        <v>10019</v>
      </c>
      <c r="I31" s="17"/>
    </row>
    <row r="32" spans="1:9" ht="12.75">
      <c r="A32" s="16"/>
      <c r="B32" s="84" t="s">
        <v>48</v>
      </c>
      <c r="C32" s="42" t="s">
        <v>49</v>
      </c>
      <c r="D32" s="61" t="s">
        <v>331</v>
      </c>
      <c r="E32" s="61" t="s">
        <v>331</v>
      </c>
      <c r="F32" s="61">
        <v>9793</v>
      </c>
      <c r="G32" s="61" t="s">
        <v>331</v>
      </c>
      <c r="H32" s="18">
        <v>0</v>
      </c>
      <c r="I32" s="17"/>
    </row>
    <row r="33" spans="1:9" ht="26.25" customHeight="1">
      <c r="A33" s="16"/>
      <c r="B33" s="84" t="s">
        <v>50</v>
      </c>
      <c r="C33" s="42" t="s">
        <v>51</v>
      </c>
      <c r="D33" s="18">
        <v>452</v>
      </c>
      <c r="E33" s="18">
        <v>752</v>
      </c>
      <c r="F33" s="18">
        <v>820</v>
      </c>
      <c r="G33" s="18">
        <v>0</v>
      </c>
      <c r="H33" s="18">
        <v>120</v>
      </c>
      <c r="I33" s="17"/>
    </row>
    <row r="34" spans="1:9" ht="12.75">
      <c r="A34" s="16"/>
      <c r="B34" s="84"/>
      <c r="C34" s="42"/>
      <c r="D34" s="18"/>
      <c r="E34" s="18"/>
      <c r="F34" s="18"/>
      <c r="G34" s="18"/>
      <c r="H34" s="18"/>
      <c r="I34" s="17"/>
    </row>
    <row r="35" spans="1:9" s="23" customFormat="1" ht="15.75">
      <c r="A35" s="9" t="s">
        <v>58</v>
      </c>
      <c r="B35" s="83" t="s">
        <v>6</v>
      </c>
      <c r="C35" s="11" t="s">
        <v>59</v>
      </c>
      <c r="D35" s="12">
        <f>SUM(D37:D46)-D44-D45</f>
        <v>124917</v>
      </c>
      <c r="E35" s="12">
        <f>SUM(E37:E46)-E44-E45</f>
        <v>108837</v>
      </c>
      <c r="F35" s="12">
        <v>113828</v>
      </c>
      <c r="G35" s="12">
        <f>SUM(G37:G46)-G44-G45</f>
        <v>109139</v>
      </c>
      <c r="H35" s="12">
        <f>SUM(H37:H46)-H44-H45</f>
        <v>107664</v>
      </c>
      <c r="I35" s="22"/>
    </row>
    <row r="36" spans="1:9" ht="12.75">
      <c r="A36" s="16"/>
      <c r="B36" s="84"/>
      <c r="C36" s="42" t="s">
        <v>255</v>
      </c>
      <c r="D36" s="18"/>
      <c r="E36" s="18"/>
      <c r="F36" s="18"/>
      <c r="G36" s="18"/>
      <c r="H36" s="18"/>
      <c r="I36" s="17"/>
    </row>
    <row r="37" spans="1:9" ht="12.75">
      <c r="A37" s="16"/>
      <c r="B37" s="84" t="s">
        <v>8</v>
      </c>
      <c r="C37" s="42" t="s">
        <v>9</v>
      </c>
      <c r="D37" s="18">
        <v>41058</v>
      </c>
      <c r="E37" s="18">
        <f>E50+E63+E74</f>
        <v>40682</v>
      </c>
      <c r="F37" s="18">
        <v>39719</v>
      </c>
      <c r="G37" s="18">
        <v>40282</v>
      </c>
      <c r="H37" s="18">
        <v>39836</v>
      </c>
      <c r="I37" s="17"/>
    </row>
    <row r="38" spans="1:9" ht="25.5">
      <c r="A38" s="16"/>
      <c r="B38" s="84" t="s">
        <v>10</v>
      </c>
      <c r="C38" s="42" t="s">
        <v>11</v>
      </c>
      <c r="D38" s="18">
        <v>10306</v>
      </c>
      <c r="E38" s="18">
        <f>E51+E64+E75</f>
        <v>9903</v>
      </c>
      <c r="F38" s="18">
        <v>10114</v>
      </c>
      <c r="G38" s="18">
        <v>9995</v>
      </c>
      <c r="H38" s="18">
        <v>10167</v>
      </c>
      <c r="I38" s="17"/>
    </row>
    <row r="39" spans="1:9" ht="25.5">
      <c r="A39" s="16"/>
      <c r="B39" s="84" t="s">
        <v>12</v>
      </c>
      <c r="C39" s="42" t="s">
        <v>13</v>
      </c>
      <c r="D39" s="18">
        <v>322</v>
      </c>
      <c r="E39" s="18">
        <f>E52+E65+E76</f>
        <v>153</v>
      </c>
      <c r="F39" s="18">
        <v>494</v>
      </c>
      <c r="G39" s="18">
        <v>153</v>
      </c>
      <c r="H39" s="18">
        <v>495</v>
      </c>
      <c r="I39" s="17"/>
    </row>
    <row r="40" spans="1:9" ht="12.75">
      <c r="A40" s="16"/>
      <c r="B40" s="84" t="s">
        <v>14</v>
      </c>
      <c r="C40" s="42" t="s">
        <v>15</v>
      </c>
      <c r="D40" s="18">
        <v>27472</v>
      </c>
      <c r="E40" s="18">
        <f>E53+E66+E77</f>
        <v>21517</v>
      </c>
      <c r="F40" s="18">
        <v>24608</v>
      </c>
      <c r="G40" s="18">
        <v>20732</v>
      </c>
      <c r="H40" s="18">
        <v>23643</v>
      </c>
      <c r="I40" s="17"/>
    </row>
    <row r="41" spans="1:9" ht="38.25">
      <c r="A41" s="16"/>
      <c r="B41" s="84" t="s">
        <v>16</v>
      </c>
      <c r="C41" s="42" t="s">
        <v>17</v>
      </c>
      <c r="D41" s="18">
        <v>18373</v>
      </c>
      <c r="E41" s="18">
        <f>E54+E67+E78</f>
        <v>16410</v>
      </c>
      <c r="F41" s="18">
        <v>16026</v>
      </c>
      <c r="G41" s="18">
        <v>17552</v>
      </c>
      <c r="H41" s="18">
        <v>15804</v>
      </c>
      <c r="I41" s="17"/>
    </row>
    <row r="42" spans="1:9" ht="12.75">
      <c r="A42" s="16"/>
      <c r="B42" s="84" t="s">
        <v>18</v>
      </c>
      <c r="C42" s="42" t="s">
        <v>19</v>
      </c>
      <c r="D42" s="18"/>
      <c r="E42" s="18"/>
      <c r="F42" s="18">
        <v>19</v>
      </c>
      <c r="G42" s="18"/>
      <c r="H42" s="18">
        <v>19</v>
      </c>
      <c r="I42" s="17"/>
    </row>
    <row r="43" spans="1:9" ht="12.75">
      <c r="A43" s="16"/>
      <c r="B43" s="84" t="s">
        <v>24</v>
      </c>
      <c r="C43" s="42" t="s">
        <v>25</v>
      </c>
      <c r="D43" s="18">
        <v>20374</v>
      </c>
      <c r="E43" s="18">
        <f>E56+E68+E79</f>
        <v>12652</v>
      </c>
      <c r="F43" s="18">
        <v>11773</v>
      </c>
      <c r="G43" s="18">
        <v>13231</v>
      </c>
      <c r="H43" s="18">
        <v>11417</v>
      </c>
      <c r="I43" s="17"/>
    </row>
    <row r="44" spans="1:9" ht="25.5">
      <c r="A44" s="16"/>
      <c r="B44" s="87" t="s">
        <v>28</v>
      </c>
      <c r="C44" s="49" t="s">
        <v>29</v>
      </c>
      <c r="D44" s="20">
        <v>20224</v>
      </c>
      <c r="E44" s="20">
        <v>12502</v>
      </c>
      <c r="F44" s="20">
        <v>11773</v>
      </c>
      <c r="G44" s="20">
        <v>13081</v>
      </c>
      <c r="H44" s="20">
        <v>11417</v>
      </c>
      <c r="I44" s="17"/>
    </row>
    <row r="45" spans="1:9" ht="12.75">
      <c r="A45" s="16"/>
      <c r="B45" s="87">
        <v>3500</v>
      </c>
      <c r="C45" s="49" t="s">
        <v>31</v>
      </c>
      <c r="D45" s="20">
        <v>150</v>
      </c>
      <c r="E45" s="20">
        <v>150</v>
      </c>
      <c r="F45" s="20"/>
      <c r="G45" s="20">
        <v>150</v>
      </c>
      <c r="H45" s="20"/>
      <c r="I45" s="17"/>
    </row>
    <row r="46" spans="1:9" ht="12.75">
      <c r="A46" s="16"/>
      <c r="B46" s="84" t="s">
        <v>34</v>
      </c>
      <c r="C46" s="42" t="s">
        <v>35</v>
      </c>
      <c r="D46" s="18">
        <v>7012</v>
      </c>
      <c r="E46" s="18">
        <f>E59+E70+E81</f>
        <v>7520</v>
      </c>
      <c r="F46" s="18">
        <v>11075</v>
      </c>
      <c r="G46" s="18">
        <v>7194</v>
      </c>
      <c r="H46" s="18">
        <v>6283</v>
      </c>
      <c r="I46" s="17"/>
    </row>
    <row r="47" spans="1:9" ht="12.75">
      <c r="A47" s="16"/>
      <c r="B47" s="84"/>
      <c r="C47" s="42"/>
      <c r="D47" s="18"/>
      <c r="E47" s="18"/>
      <c r="F47" s="18"/>
      <c r="G47" s="18"/>
      <c r="H47" s="18"/>
      <c r="I47" s="17"/>
    </row>
    <row r="48" spans="1:9" ht="12.75">
      <c r="A48" s="16" t="s">
        <v>60</v>
      </c>
      <c r="B48" s="88" t="s">
        <v>6</v>
      </c>
      <c r="C48" s="24" t="s">
        <v>61</v>
      </c>
      <c r="D48" s="13">
        <f>SUM(D50:D59)-D57-D58</f>
        <v>71355</v>
      </c>
      <c r="E48" s="13">
        <f>SUM(E50:E59)-E57-E58</f>
        <v>56756</v>
      </c>
      <c r="F48" s="13">
        <v>52605</v>
      </c>
      <c r="G48" s="13">
        <f>SUM(G50:G59)-G57-G58</f>
        <v>57334</v>
      </c>
      <c r="H48" s="13">
        <f>SUM(H50:H59)-H57-H58</f>
        <v>49496</v>
      </c>
      <c r="I48" s="17"/>
    </row>
    <row r="49" spans="1:9" ht="12.75">
      <c r="A49" s="16"/>
      <c r="B49" s="88"/>
      <c r="C49" s="24"/>
      <c r="D49" s="13"/>
      <c r="E49" s="13"/>
      <c r="F49" s="13"/>
      <c r="G49" s="13"/>
      <c r="H49" s="13"/>
      <c r="I49" s="17"/>
    </row>
    <row r="50" spans="1:9" ht="12.75">
      <c r="A50" s="16"/>
      <c r="B50" s="84" t="s">
        <v>8</v>
      </c>
      <c r="C50" s="42" t="s">
        <v>9</v>
      </c>
      <c r="D50" s="18">
        <v>21658</v>
      </c>
      <c r="E50" s="18">
        <v>20941</v>
      </c>
      <c r="F50" s="18">
        <v>20328</v>
      </c>
      <c r="G50" s="18">
        <v>20528</v>
      </c>
      <c r="H50" s="18">
        <v>20304</v>
      </c>
      <c r="I50" s="17"/>
    </row>
    <row r="51" spans="1:9" ht="25.5">
      <c r="A51" s="16"/>
      <c r="B51" s="84" t="s">
        <v>10</v>
      </c>
      <c r="C51" s="42" t="s">
        <v>11</v>
      </c>
      <c r="D51" s="18">
        <v>5304</v>
      </c>
      <c r="E51" s="18">
        <v>4892</v>
      </c>
      <c r="F51" s="18">
        <v>5232</v>
      </c>
      <c r="G51" s="18">
        <v>4987</v>
      </c>
      <c r="H51" s="18">
        <v>5249</v>
      </c>
      <c r="I51" s="17"/>
    </row>
    <row r="52" spans="1:9" ht="25.5">
      <c r="A52" s="16"/>
      <c r="B52" s="84" t="s">
        <v>12</v>
      </c>
      <c r="C52" s="42" t="s">
        <v>13</v>
      </c>
      <c r="D52" s="18">
        <v>220</v>
      </c>
      <c r="E52" s="18">
        <v>51</v>
      </c>
      <c r="F52" s="18">
        <v>446</v>
      </c>
      <c r="G52" s="18">
        <v>51</v>
      </c>
      <c r="H52" s="18">
        <v>447</v>
      </c>
      <c r="I52" s="17"/>
    </row>
    <row r="53" spans="1:9" ht="12.75">
      <c r="A53" s="16"/>
      <c r="B53" s="84" t="s">
        <v>14</v>
      </c>
      <c r="C53" s="42" t="s">
        <v>15</v>
      </c>
      <c r="D53" s="18">
        <v>11910</v>
      </c>
      <c r="E53" s="18">
        <v>7564</v>
      </c>
      <c r="F53" s="18">
        <v>7153</v>
      </c>
      <c r="G53" s="18">
        <v>6799</v>
      </c>
      <c r="H53" s="18">
        <v>6271</v>
      </c>
      <c r="I53" s="17"/>
    </row>
    <row r="54" spans="1:9" ht="38.25">
      <c r="A54" s="16"/>
      <c r="B54" s="84" t="s">
        <v>16</v>
      </c>
      <c r="C54" s="42" t="s">
        <v>17</v>
      </c>
      <c r="D54" s="18">
        <v>8710</v>
      </c>
      <c r="E54" s="18">
        <v>7375</v>
      </c>
      <c r="F54" s="18">
        <v>6461</v>
      </c>
      <c r="G54" s="18">
        <v>8763</v>
      </c>
      <c r="H54" s="18">
        <v>6238</v>
      </c>
      <c r="I54" s="17"/>
    </row>
    <row r="55" spans="1:9" ht="12.75">
      <c r="A55" s="16"/>
      <c r="B55" s="84" t="s">
        <v>18</v>
      </c>
      <c r="C55" s="42" t="s">
        <v>19</v>
      </c>
      <c r="D55" s="18">
        <v>0</v>
      </c>
      <c r="E55" s="18">
        <v>0</v>
      </c>
      <c r="F55" s="18">
        <v>19</v>
      </c>
      <c r="G55" s="18">
        <v>0</v>
      </c>
      <c r="H55" s="18">
        <v>19</v>
      </c>
      <c r="I55" s="17"/>
    </row>
    <row r="56" spans="1:9" ht="12.75">
      <c r="A56" s="16"/>
      <c r="B56" s="84" t="s">
        <v>24</v>
      </c>
      <c r="C56" s="42" t="s">
        <v>25</v>
      </c>
      <c r="D56" s="18">
        <v>16731</v>
      </c>
      <c r="E56" s="18">
        <v>9128</v>
      </c>
      <c r="F56" s="18">
        <v>5491</v>
      </c>
      <c r="G56" s="18">
        <v>9634</v>
      </c>
      <c r="H56" s="18">
        <v>4985</v>
      </c>
      <c r="I56" s="17"/>
    </row>
    <row r="57" spans="1:9" ht="25.5">
      <c r="A57" s="16"/>
      <c r="B57" s="87" t="s">
        <v>28</v>
      </c>
      <c r="C57" s="49" t="s">
        <v>29</v>
      </c>
      <c r="D57" s="20">
        <v>16581</v>
      </c>
      <c r="E57" s="20">
        <v>8978</v>
      </c>
      <c r="F57" s="20">
        <v>5491</v>
      </c>
      <c r="G57" s="20">
        <v>9484</v>
      </c>
      <c r="H57" s="20">
        <v>4985</v>
      </c>
      <c r="I57" s="17"/>
    </row>
    <row r="58" spans="1:9" ht="12.75">
      <c r="A58" s="16"/>
      <c r="B58" s="86">
        <v>3500</v>
      </c>
      <c r="C58" s="49" t="s">
        <v>31</v>
      </c>
      <c r="D58" s="20">
        <v>150</v>
      </c>
      <c r="E58" s="20">
        <v>150</v>
      </c>
      <c r="F58" s="20"/>
      <c r="G58" s="20">
        <v>150</v>
      </c>
      <c r="H58" s="20"/>
      <c r="I58" s="17"/>
    </row>
    <row r="59" spans="1:9" ht="12.75">
      <c r="A59" s="16"/>
      <c r="B59" s="84" t="s">
        <v>34</v>
      </c>
      <c r="C59" s="42" t="s">
        <v>35</v>
      </c>
      <c r="D59" s="18">
        <v>6822</v>
      </c>
      <c r="E59" s="18">
        <v>6805</v>
      </c>
      <c r="F59" s="18">
        <v>7475</v>
      </c>
      <c r="G59" s="18">
        <v>6572</v>
      </c>
      <c r="H59" s="18">
        <v>5983</v>
      </c>
      <c r="I59" s="17"/>
    </row>
    <row r="60" spans="1:9" ht="12.75">
      <c r="A60" s="16"/>
      <c r="B60" s="84"/>
      <c r="C60" s="42"/>
      <c r="D60" s="18"/>
      <c r="E60" s="18"/>
      <c r="F60" s="18"/>
      <c r="G60" s="18"/>
      <c r="H60" s="18"/>
      <c r="I60" s="17"/>
    </row>
    <row r="61" spans="1:9" s="15" customFormat="1" ht="38.25">
      <c r="A61" s="16" t="s">
        <v>62</v>
      </c>
      <c r="B61" s="88" t="s">
        <v>6</v>
      </c>
      <c r="C61" s="24" t="s">
        <v>63</v>
      </c>
      <c r="D61" s="13">
        <f>SUM(D63:D70)-D69</f>
        <v>29453</v>
      </c>
      <c r="E61" s="13">
        <f>SUM(E63:E70)-E69</f>
        <v>29478</v>
      </c>
      <c r="F61" s="13">
        <v>31926</v>
      </c>
      <c r="G61" s="13">
        <f>SUM(G63:G70)-G69</f>
        <v>29014</v>
      </c>
      <c r="H61" s="13">
        <f>SUM(H63:H70)-H69</f>
        <v>28764</v>
      </c>
      <c r="I61" s="10"/>
    </row>
    <row r="62" spans="1:9" s="15" customFormat="1" ht="12.75">
      <c r="A62" s="16"/>
      <c r="B62" s="88"/>
      <c r="C62" s="24"/>
      <c r="D62" s="13"/>
      <c r="E62" s="13"/>
      <c r="F62" s="13"/>
      <c r="G62" s="13"/>
      <c r="H62" s="13"/>
      <c r="I62" s="10"/>
    </row>
    <row r="63" spans="1:9" ht="12.75">
      <c r="A63" s="16"/>
      <c r="B63" s="84" t="s">
        <v>8</v>
      </c>
      <c r="C63" s="42" t="s">
        <v>9</v>
      </c>
      <c r="D63" s="18">
        <v>12693</v>
      </c>
      <c r="E63" s="18">
        <v>13091</v>
      </c>
      <c r="F63" s="18">
        <v>11775</v>
      </c>
      <c r="G63" s="18">
        <v>12914</v>
      </c>
      <c r="H63" s="18">
        <v>11883</v>
      </c>
      <c r="I63" s="17"/>
    </row>
    <row r="64" spans="1:9" ht="25.5">
      <c r="A64" s="16"/>
      <c r="B64" s="84" t="s">
        <v>10</v>
      </c>
      <c r="C64" s="42" t="s">
        <v>11</v>
      </c>
      <c r="D64" s="18">
        <v>3210</v>
      </c>
      <c r="E64" s="18">
        <v>3250</v>
      </c>
      <c r="F64" s="18">
        <v>3023</v>
      </c>
      <c r="G64" s="18">
        <v>3243</v>
      </c>
      <c r="H64" s="18">
        <v>3033</v>
      </c>
      <c r="I64" s="17"/>
    </row>
    <row r="65" spans="1:9" ht="25.5">
      <c r="A65" s="16"/>
      <c r="B65" s="84" t="s">
        <v>12</v>
      </c>
      <c r="C65" s="42" t="s">
        <v>13</v>
      </c>
      <c r="D65" s="18">
        <v>102</v>
      </c>
      <c r="E65" s="18">
        <v>102</v>
      </c>
      <c r="F65" s="18">
        <v>0</v>
      </c>
      <c r="G65" s="18">
        <v>102</v>
      </c>
      <c r="H65" s="18">
        <v>0</v>
      </c>
      <c r="I65" s="17"/>
    </row>
    <row r="66" spans="1:9" ht="12.75">
      <c r="A66" s="16"/>
      <c r="B66" s="84" t="s">
        <v>14</v>
      </c>
      <c r="C66" s="42" t="s">
        <v>15</v>
      </c>
      <c r="D66" s="18">
        <v>3352</v>
      </c>
      <c r="E66" s="18">
        <v>2646</v>
      </c>
      <c r="F66" s="18">
        <v>2867</v>
      </c>
      <c r="G66" s="18">
        <v>2590</v>
      </c>
      <c r="H66" s="18">
        <v>2841</v>
      </c>
      <c r="I66" s="17"/>
    </row>
    <row r="67" spans="1:9" ht="38.25">
      <c r="A67" s="16"/>
      <c r="B67" s="84" t="s">
        <v>16</v>
      </c>
      <c r="C67" s="42" t="s">
        <v>17</v>
      </c>
      <c r="D67" s="18">
        <v>6943</v>
      </c>
      <c r="E67" s="18">
        <v>6632</v>
      </c>
      <c r="F67" s="18">
        <v>5793</v>
      </c>
      <c r="G67" s="18">
        <v>6428</v>
      </c>
      <c r="H67" s="18">
        <v>5772</v>
      </c>
      <c r="I67" s="17"/>
    </row>
    <row r="68" spans="1:9" ht="12.75">
      <c r="A68" s="16"/>
      <c r="B68" s="84" t="s">
        <v>24</v>
      </c>
      <c r="C68" s="42" t="s">
        <v>25</v>
      </c>
      <c r="D68" s="18">
        <v>3153</v>
      </c>
      <c r="E68" s="18">
        <v>3042</v>
      </c>
      <c r="F68" s="18">
        <v>4868</v>
      </c>
      <c r="G68" s="18">
        <v>3115</v>
      </c>
      <c r="H68" s="18">
        <v>4935</v>
      </c>
      <c r="I68" s="17"/>
    </row>
    <row r="69" spans="1:9" ht="25.5">
      <c r="A69" s="16"/>
      <c r="B69" s="84" t="s">
        <v>28</v>
      </c>
      <c r="C69" s="42" t="s">
        <v>29</v>
      </c>
      <c r="D69" s="18">
        <v>3153</v>
      </c>
      <c r="E69" s="18">
        <v>3042</v>
      </c>
      <c r="F69" s="18">
        <v>4868</v>
      </c>
      <c r="G69" s="18">
        <v>3115</v>
      </c>
      <c r="H69" s="18">
        <v>4935</v>
      </c>
      <c r="I69" s="17"/>
    </row>
    <row r="70" spans="1:9" ht="12.75">
      <c r="A70" s="16"/>
      <c r="B70" s="84" t="s">
        <v>34</v>
      </c>
      <c r="C70" s="42" t="s">
        <v>35</v>
      </c>
      <c r="D70" s="18"/>
      <c r="E70" s="18">
        <v>715</v>
      </c>
      <c r="F70" s="18">
        <v>3600</v>
      </c>
      <c r="G70" s="18">
        <v>622</v>
      </c>
      <c r="H70" s="18">
        <v>300</v>
      </c>
      <c r="I70" s="17"/>
    </row>
    <row r="71" spans="1:9" ht="12.75">
      <c r="A71" s="16"/>
      <c r="B71" s="84"/>
      <c r="C71" s="42"/>
      <c r="D71" s="18"/>
      <c r="E71" s="18"/>
      <c r="F71" s="18"/>
      <c r="G71" s="18"/>
      <c r="H71" s="18"/>
      <c r="I71" s="17"/>
    </row>
    <row r="72" spans="1:9" s="15" customFormat="1" ht="25.5">
      <c r="A72" s="16" t="s">
        <v>64</v>
      </c>
      <c r="B72" s="88" t="s">
        <v>6</v>
      </c>
      <c r="C72" s="24" t="s">
        <v>65</v>
      </c>
      <c r="D72" s="13">
        <f>SUM(D74:D81)-D80</f>
        <v>24109</v>
      </c>
      <c r="E72" s="13">
        <f>SUM(E74:E81)-E80</f>
        <v>22603</v>
      </c>
      <c r="F72" s="13">
        <v>29297</v>
      </c>
      <c r="G72" s="13">
        <f>SUM(G74:G81)-G80</f>
        <v>22791</v>
      </c>
      <c r="H72" s="13">
        <f>SUM(H74:H81)-H80</f>
        <v>29404</v>
      </c>
      <c r="I72" s="10"/>
    </row>
    <row r="73" spans="1:9" ht="12.75">
      <c r="A73" s="16"/>
      <c r="B73" s="84"/>
      <c r="C73" s="42"/>
      <c r="D73" s="18"/>
      <c r="E73" s="18"/>
      <c r="F73" s="18"/>
      <c r="G73" s="18"/>
      <c r="H73" s="18"/>
      <c r="I73" s="17"/>
    </row>
    <row r="74" spans="1:9" ht="12.75">
      <c r="A74" s="16"/>
      <c r="B74" s="84" t="s">
        <v>8</v>
      </c>
      <c r="C74" s="42" t="s">
        <v>9</v>
      </c>
      <c r="D74" s="18">
        <v>6707</v>
      </c>
      <c r="E74" s="18">
        <v>6650</v>
      </c>
      <c r="F74" s="18">
        <v>7616</v>
      </c>
      <c r="G74" s="18">
        <v>6840</v>
      </c>
      <c r="H74" s="18">
        <v>7649</v>
      </c>
      <c r="I74" s="17"/>
    </row>
    <row r="75" spans="1:9" ht="25.5">
      <c r="A75" s="16"/>
      <c r="B75" s="84" t="s">
        <v>10</v>
      </c>
      <c r="C75" s="42" t="s">
        <v>11</v>
      </c>
      <c r="D75" s="18">
        <v>1792</v>
      </c>
      <c r="E75" s="18">
        <v>1761</v>
      </c>
      <c r="F75" s="18">
        <v>1859</v>
      </c>
      <c r="G75" s="18">
        <v>1765</v>
      </c>
      <c r="H75" s="18">
        <v>1885</v>
      </c>
      <c r="I75" s="17"/>
    </row>
    <row r="76" spans="1:9" ht="25.5">
      <c r="A76" s="16"/>
      <c r="B76" s="84" t="s">
        <v>12</v>
      </c>
      <c r="C76" s="42" t="s">
        <v>13</v>
      </c>
      <c r="D76" s="18"/>
      <c r="E76" s="18"/>
      <c r="F76" s="18">
        <v>48</v>
      </c>
      <c r="G76" s="18"/>
      <c r="H76" s="18">
        <v>48</v>
      </c>
      <c r="I76" s="17"/>
    </row>
    <row r="77" spans="1:9" ht="12.75">
      <c r="A77" s="16"/>
      <c r="B77" s="84" t="s">
        <v>14</v>
      </c>
      <c r="C77" s="42" t="s">
        <v>15</v>
      </c>
      <c r="D77" s="18">
        <v>12210</v>
      </c>
      <c r="E77" s="18">
        <v>11307</v>
      </c>
      <c r="F77" s="18">
        <v>14588</v>
      </c>
      <c r="G77" s="18">
        <v>11343</v>
      </c>
      <c r="H77" s="18">
        <v>14531</v>
      </c>
      <c r="I77" s="17"/>
    </row>
    <row r="78" spans="1:9" ht="38.25">
      <c r="A78" s="16"/>
      <c r="B78" s="84" t="s">
        <v>16</v>
      </c>
      <c r="C78" s="42" t="s">
        <v>17</v>
      </c>
      <c r="D78" s="18">
        <v>2720</v>
      </c>
      <c r="E78" s="18">
        <v>2403</v>
      </c>
      <c r="F78" s="18">
        <v>3772</v>
      </c>
      <c r="G78" s="18">
        <v>2361</v>
      </c>
      <c r="H78" s="18">
        <v>3794</v>
      </c>
      <c r="I78" s="17"/>
    </row>
    <row r="79" spans="1:9" ht="12.75">
      <c r="A79" s="16"/>
      <c r="B79" s="84" t="s">
        <v>24</v>
      </c>
      <c r="C79" s="42" t="s">
        <v>25</v>
      </c>
      <c r="D79" s="18">
        <v>490</v>
      </c>
      <c r="E79" s="18">
        <v>482</v>
      </c>
      <c r="F79" s="18">
        <v>1414</v>
      </c>
      <c r="G79" s="18">
        <v>482</v>
      </c>
      <c r="H79" s="18">
        <v>1497</v>
      </c>
      <c r="I79" s="17"/>
    </row>
    <row r="80" spans="1:9" ht="25.5">
      <c r="A80" s="16"/>
      <c r="B80" s="84" t="s">
        <v>28</v>
      </c>
      <c r="C80" s="42" t="s">
        <v>29</v>
      </c>
      <c r="D80" s="18">
        <v>490</v>
      </c>
      <c r="E80" s="18">
        <v>482</v>
      </c>
      <c r="F80" s="18">
        <v>1414</v>
      </c>
      <c r="G80" s="18">
        <v>482</v>
      </c>
      <c r="H80" s="18">
        <v>1497</v>
      </c>
      <c r="I80" s="17"/>
    </row>
    <row r="81" spans="1:9" ht="12.75">
      <c r="A81" s="16"/>
      <c r="B81" s="84" t="s">
        <v>34</v>
      </c>
      <c r="C81" s="42" t="s">
        <v>35</v>
      </c>
      <c r="D81" s="18">
        <v>190</v>
      </c>
      <c r="E81" s="18">
        <v>0</v>
      </c>
      <c r="F81" s="18">
        <v>0</v>
      </c>
      <c r="G81" s="18">
        <v>0</v>
      </c>
      <c r="H81" s="18">
        <v>0</v>
      </c>
      <c r="I81" s="17"/>
    </row>
    <row r="82" spans="1:9" ht="12.75">
      <c r="A82" s="16"/>
      <c r="B82" s="84"/>
      <c r="C82" s="42"/>
      <c r="D82" s="18"/>
      <c r="E82" s="18"/>
      <c r="F82" s="18"/>
      <c r="G82" s="18"/>
      <c r="H82" s="18"/>
      <c r="I82" s="17"/>
    </row>
    <row r="83" spans="1:9" s="23" customFormat="1" ht="31.5">
      <c r="A83" s="9" t="s">
        <v>66</v>
      </c>
      <c r="B83" s="83" t="s">
        <v>6</v>
      </c>
      <c r="C83" s="11" t="s">
        <v>67</v>
      </c>
      <c r="D83" s="12">
        <f>SUM(D85:D101)-D96-D97-D98-D93-D92-D93-D94</f>
        <v>6503618</v>
      </c>
      <c r="E83" s="12">
        <f>SUM(E85:E101)-E96-E97-E98-E93-E92-E93-E94</f>
        <v>6222349</v>
      </c>
      <c r="F83" s="12">
        <v>6203749</v>
      </c>
      <c r="G83" s="12">
        <f>SUM(G85:G101)-G96-G97-G98-G93-G92-G93-G94</f>
        <v>6069184</v>
      </c>
      <c r="H83" s="12">
        <f>SUM(H85:H101)-H96-H97-H98-H93-H92</f>
        <v>5992516</v>
      </c>
      <c r="I83" s="22"/>
    </row>
    <row r="84" spans="1:9" s="15" customFormat="1" ht="12.75">
      <c r="A84" s="16"/>
      <c r="B84" s="88"/>
      <c r="C84" s="24"/>
      <c r="D84" s="13"/>
      <c r="E84" s="13"/>
      <c r="F84" s="13"/>
      <c r="G84" s="13"/>
      <c r="H84" s="13"/>
      <c r="I84" s="10"/>
    </row>
    <row r="85" spans="1:9" ht="12.75">
      <c r="A85" s="16"/>
      <c r="B85" s="84" t="s">
        <v>8</v>
      </c>
      <c r="C85" s="42" t="s">
        <v>9</v>
      </c>
      <c r="D85" s="18">
        <v>3472969</v>
      </c>
      <c r="E85" s="18">
        <f aca="true" t="shared" si="0" ref="E85:E90">E105+E120+E137+E156</f>
        <v>3414575</v>
      </c>
      <c r="F85" s="18">
        <v>3063663</v>
      </c>
      <c r="G85" s="18">
        <v>3444039</v>
      </c>
      <c r="H85" s="18">
        <v>3066930</v>
      </c>
      <c r="I85" s="17"/>
    </row>
    <row r="86" spans="1:9" ht="25.5">
      <c r="A86" s="16"/>
      <c r="B86" s="84" t="s">
        <v>10</v>
      </c>
      <c r="C86" s="42" t="s">
        <v>11</v>
      </c>
      <c r="D86" s="18">
        <v>885375</v>
      </c>
      <c r="E86" s="18">
        <f t="shared" si="0"/>
        <v>868389</v>
      </c>
      <c r="F86" s="18">
        <v>773972</v>
      </c>
      <c r="G86" s="18">
        <v>869969</v>
      </c>
      <c r="H86" s="18">
        <v>780572</v>
      </c>
      <c r="I86" s="17"/>
    </row>
    <row r="87" spans="1:9" ht="25.5">
      <c r="A87" s="16"/>
      <c r="B87" s="84" t="s">
        <v>12</v>
      </c>
      <c r="C87" s="42" t="s">
        <v>13</v>
      </c>
      <c r="D87" s="18">
        <v>2634</v>
      </c>
      <c r="E87" s="18">
        <f t="shared" si="0"/>
        <v>1934</v>
      </c>
      <c r="F87" s="18">
        <v>1909</v>
      </c>
      <c r="G87" s="18">
        <v>2086</v>
      </c>
      <c r="H87" s="18">
        <v>2006</v>
      </c>
      <c r="I87" s="17"/>
    </row>
    <row r="88" spans="1:9" ht="12.75">
      <c r="A88" s="16"/>
      <c r="B88" s="84" t="s">
        <v>14</v>
      </c>
      <c r="C88" s="42" t="s">
        <v>15</v>
      </c>
      <c r="D88" s="18">
        <v>985286</v>
      </c>
      <c r="E88" s="18">
        <f t="shared" si="0"/>
        <v>869266</v>
      </c>
      <c r="F88" s="18">
        <v>786978</v>
      </c>
      <c r="G88" s="18">
        <v>753873</v>
      </c>
      <c r="H88" s="18">
        <v>731648</v>
      </c>
      <c r="I88" s="17"/>
    </row>
    <row r="89" spans="1:9" ht="38.25">
      <c r="A89" s="16"/>
      <c r="B89" s="84" t="s">
        <v>16</v>
      </c>
      <c r="C89" s="42" t="s">
        <v>17</v>
      </c>
      <c r="D89" s="18">
        <v>854597</v>
      </c>
      <c r="E89" s="18">
        <f t="shared" si="0"/>
        <v>808304</v>
      </c>
      <c r="F89" s="18">
        <v>751964</v>
      </c>
      <c r="G89" s="18">
        <v>745825</v>
      </c>
      <c r="H89" s="18">
        <v>664256</v>
      </c>
      <c r="I89" s="17"/>
    </row>
    <row r="90" spans="1:9" ht="12.75">
      <c r="A90" s="16"/>
      <c r="B90" s="84" t="s">
        <v>18</v>
      </c>
      <c r="C90" s="42" t="s">
        <v>19</v>
      </c>
      <c r="D90" s="18">
        <v>772</v>
      </c>
      <c r="E90" s="18">
        <f t="shared" si="0"/>
        <v>664</v>
      </c>
      <c r="F90" s="18">
        <v>639</v>
      </c>
      <c r="G90" s="18">
        <v>629</v>
      </c>
      <c r="H90" s="18">
        <v>1225</v>
      </c>
      <c r="I90" s="17"/>
    </row>
    <row r="91" spans="1:9" ht="25.5">
      <c r="A91" s="16"/>
      <c r="B91" s="84" t="s">
        <v>20</v>
      </c>
      <c r="C91" s="42" t="s">
        <v>21</v>
      </c>
      <c r="D91" s="18">
        <v>40</v>
      </c>
      <c r="E91" s="18">
        <f>E143</f>
        <v>41</v>
      </c>
      <c r="F91" s="18">
        <v>3239</v>
      </c>
      <c r="G91" s="18">
        <v>18</v>
      </c>
      <c r="H91" s="18">
        <v>374</v>
      </c>
      <c r="I91" s="17"/>
    </row>
    <row r="92" spans="1:9" ht="12.75">
      <c r="A92" s="16"/>
      <c r="B92" s="84">
        <v>2100</v>
      </c>
      <c r="C92" s="42" t="s">
        <v>256</v>
      </c>
      <c r="D92" s="18">
        <v>0</v>
      </c>
      <c r="E92" s="18">
        <v>0</v>
      </c>
      <c r="F92" s="18">
        <v>0</v>
      </c>
      <c r="G92" s="18">
        <v>0</v>
      </c>
      <c r="H92" s="18">
        <v>374</v>
      </c>
      <c r="I92" s="17"/>
    </row>
    <row r="93" spans="1:9" s="26" customFormat="1" ht="39">
      <c r="A93" s="25"/>
      <c r="B93" s="87" t="s">
        <v>22</v>
      </c>
      <c r="C93" s="49" t="s">
        <v>68</v>
      </c>
      <c r="D93" s="20">
        <v>0</v>
      </c>
      <c r="E93" s="20">
        <v>0</v>
      </c>
      <c r="F93" s="20">
        <v>0</v>
      </c>
      <c r="G93" s="20">
        <v>0</v>
      </c>
      <c r="H93" s="20">
        <v>374</v>
      </c>
      <c r="I93" s="19"/>
    </row>
    <row r="94" spans="1:9" s="26" customFormat="1" ht="26.25">
      <c r="A94" s="25"/>
      <c r="B94" s="85">
        <v>2500</v>
      </c>
      <c r="C94" s="42" t="s">
        <v>259</v>
      </c>
      <c r="D94" s="18">
        <v>40</v>
      </c>
      <c r="E94" s="18">
        <v>41</v>
      </c>
      <c r="F94" s="18"/>
      <c r="G94" s="18">
        <v>18</v>
      </c>
      <c r="H94" s="18"/>
      <c r="I94" s="19"/>
    </row>
    <row r="95" spans="1:9" ht="12.75">
      <c r="A95" s="16"/>
      <c r="B95" s="84" t="s">
        <v>24</v>
      </c>
      <c r="C95" s="42" t="s">
        <v>25</v>
      </c>
      <c r="D95" s="18">
        <v>101473</v>
      </c>
      <c r="E95" s="18">
        <f>E111+E129+E147+E162</f>
        <v>101508</v>
      </c>
      <c r="F95" s="18">
        <v>95526</v>
      </c>
      <c r="G95" s="18">
        <v>101063</v>
      </c>
      <c r="H95" s="18">
        <v>119749</v>
      </c>
      <c r="I95" s="17"/>
    </row>
    <row r="96" spans="1:9" s="26" customFormat="1" ht="13.5">
      <c r="A96" s="25"/>
      <c r="B96" s="86">
        <v>3100</v>
      </c>
      <c r="C96" s="49" t="s">
        <v>262</v>
      </c>
      <c r="D96" s="20">
        <v>2300</v>
      </c>
      <c r="E96" s="20">
        <v>2300</v>
      </c>
      <c r="F96" s="20">
        <v>0</v>
      </c>
      <c r="G96" s="20">
        <v>2300</v>
      </c>
      <c r="H96" s="20">
        <v>0</v>
      </c>
      <c r="I96" s="19"/>
    </row>
    <row r="97" spans="1:9" s="26" customFormat="1" ht="26.25">
      <c r="A97" s="25"/>
      <c r="B97" s="86">
        <v>3400</v>
      </c>
      <c r="C97" s="49" t="s">
        <v>29</v>
      </c>
      <c r="D97" s="20">
        <v>98176</v>
      </c>
      <c r="E97" s="20">
        <v>98191</v>
      </c>
      <c r="F97" s="20">
        <v>93177</v>
      </c>
      <c r="G97" s="20">
        <v>98211</v>
      </c>
      <c r="H97" s="20">
        <v>117400</v>
      </c>
      <c r="I97" s="19"/>
    </row>
    <row r="98" spans="1:9" s="26" customFormat="1" ht="13.5">
      <c r="A98" s="25"/>
      <c r="B98" s="86">
        <v>3500</v>
      </c>
      <c r="C98" s="49" t="s">
        <v>261</v>
      </c>
      <c r="D98" s="20">
        <v>997</v>
      </c>
      <c r="E98" s="20">
        <v>1017</v>
      </c>
      <c r="F98" s="18">
        <v>2349</v>
      </c>
      <c r="G98" s="20">
        <v>552</v>
      </c>
      <c r="H98" s="20">
        <v>2349</v>
      </c>
      <c r="I98" s="19"/>
    </row>
    <row r="99" spans="1:9" ht="12.75">
      <c r="A99" s="16"/>
      <c r="B99" s="84" t="s">
        <v>34</v>
      </c>
      <c r="C99" s="42" t="s">
        <v>35</v>
      </c>
      <c r="D99" s="18">
        <v>155036</v>
      </c>
      <c r="E99" s="18">
        <f>E115+E133+E150+E166</f>
        <v>148724</v>
      </c>
      <c r="F99" s="18">
        <v>166871</v>
      </c>
      <c r="G99" s="18">
        <v>31747</v>
      </c>
      <c r="H99" s="18">
        <v>66768</v>
      </c>
      <c r="I99" s="17"/>
    </row>
    <row r="100" spans="1:9" ht="12.75">
      <c r="A100" s="16"/>
      <c r="B100" s="85">
        <v>6000</v>
      </c>
      <c r="C100" s="42" t="s">
        <v>37</v>
      </c>
      <c r="D100" s="18"/>
      <c r="E100" s="18"/>
      <c r="F100" s="18"/>
      <c r="G100" s="18">
        <v>85750</v>
      </c>
      <c r="H100" s="18"/>
      <c r="I100" s="17"/>
    </row>
    <row r="101" spans="1:9" ht="12.75">
      <c r="A101" s="16"/>
      <c r="B101" s="84" t="s">
        <v>38</v>
      </c>
      <c r="C101" s="42" t="s">
        <v>39</v>
      </c>
      <c r="D101" s="18">
        <v>45436</v>
      </c>
      <c r="E101" s="18">
        <f>E116+E152</f>
        <v>8944</v>
      </c>
      <c r="F101" s="18">
        <v>558988</v>
      </c>
      <c r="G101" s="18">
        <v>34185</v>
      </c>
      <c r="H101" s="18">
        <v>558988</v>
      </c>
      <c r="I101" s="17"/>
    </row>
    <row r="102" spans="1:9" ht="12.75">
      <c r="A102" s="16"/>
      <c r="B102" s="84"/>
      <c r="C102" s="42"/>
      <c r="D102" s="18"/>
      <c r="E102" s="18"/>
      <c r="F102" s="18"/>
      <c r="G102" s="18"/>
      <c r="H102" s="18"/>
      <c r="I102" s="17"/>
    </row>
    <row r="103" spans="1:9" s="15" customFormat="1" ht="12.75">
      <c r="A103" s="16" t="s">
        <v>69</v>
      </c>
      <c r="B103" s="88" t="s">
        <v>6</v>
      </c>
      <c r="C103" s="24" t="s">
        <v>70</v>
      </c>
      <c r="D103" s="13">
        <f>SUM(D105:D116)-D112-D113-D114</f>
        <v>739149</v>
      </c>
      <c r="E103" s="13">
        <f>SUM(E105:E116)-E112-E113-E114</f>
        <v>285082</v>
      </c>
      <c r="F103" s="13">
        <v>598715</v>
      </c>
      <c r="G103" s="13">
        <f>SUM(G105:G116)-G112-G113-G114</f>
        <v>281748</v>
      </c>
      <c r="H103" s="13">
        <f>SUM(H105:H116)-H112-H113-H114</f>
        <v>583921</v>
      </c>
      <c r="I103" s="10"/>
    </row>
    <row r="104" spans="1:9" s="15" customFormat="1" ht="12.75">
      <c r="A104" s="16"/>
      <c r="B104" s="88"/>
      <c r="C104" s="24"/>
      <c r="D104" s="13"/>
      <c r="E104" s="13"/>
      <c r="F104" s="13"/>
      <c r="G104" s="13"/>
      <c r="H104" s="13"/>
      <c r="I104" s="10"/>
    </row>
    <row r="105" spans="1:9" ht="12.75">
      <c r="A105" s="16"/>
      <c r="B105" s="84" t="s">
        <v>8</v>
      </c>
      <c r="C105" s="42" t="s">
        <v>9</v>
      </c>
      <c r="D105" s="18">
        <v>396305</v>
      </c>
      <c r="E105" s="18">
        <v>108507</v>
      </c>
      <c r="F105" s="18">
        <v>320008</v>
      </c>
      <c r="G105" s="18">
        <v>108545</v>
      </c>
      <c r="H105" s="18">
        <v>322360</v>
      </c>
      <c r="I105" s="17"/>
    </row>
    <row r="106" spans="1:9" ht="25.5">
      <c r="A106" s="16"/>
      <c r="B106" s="84" t="s">
        <v>10</v>
      </c>
      <c r="C106" s="42" t="s">
        <v>11</v>
      </c>
      <c r="D106" s="18">
        <v>86584</v>
      </c>
      <c r="E106" s="18">
        <v>28138</v>
      </c>
      <c r="F106" s="18">
        <v>70924</v>
      </c>
      <c r="G106" s="18">
        <v>28104</v>
      </c>
      <c r="H106" s="18">
        <v>72215</v>
      </c>
      <c r="I106" s="17"/>
    </row>
    <row r="107" spans="1:9" ht="25.5">
      <c r="A107" s="16"/>
      <c r="B107" s="84" t="s">
        <v>12</v>
      </c>
      <c r="C107" s="42" t="s">
        <v>13</v>
      </c>
      <c r="D107" s="18">
        <v>380</v>
      </c>
      <c r="E107" s="18">
        <v>18</v>
      </c>
      <c r="F107" s="18">
        <v>204</v>
      </c>
      <c r="G107" s="18">
        <v>18</v>
      </c>
      <c r="H107" s="18">
        <v>203</v>
      </c>
      <c r="I107" s="17"/>
    </row>
    <row r="108" spans="1:9" ht="12.75">
      <c r="A108" s="16"/>
      <c r="B108" s="84" t="s">
        <v>14</v>
      </c>
      <c r="C108" s="42" t="s">
        <v>15</v>
      </c>
      <c r="D108" s="18">
        <v>80335</v>
      </c>
      <c r="E108" s="18">
        <v>50171</v>
      </c>
      <c r="F108" s="18">
        <v>53881</v>
      </c>
      <c r="G108" s="18">
        <v>50303</v>
      </c>
      <c r="H108" s="18">
        <v>53990</v>
      </c>
      <c r="I108" s="17"/>
    </row>
    <row r="109" spans="1:9" ht="38.25">
      <c r="A109" s="16"/>
      <c r="B109" s="84" t="s">
        <v>16</v>
      </c>
      <c r="C109" s="42" t="s">
        <v>17</v>
      </c>
      <c r="D109" s="18">
        <v>102472</v>
      </c>
      <c r="E109" s="18">
        <v>54890</v>
      </c>
      <c r="F109" s="18">
        <v>99453</v>
      </c>
      <c r="G109" s="18">
        <v>55221</v>
      </c>
      <c r="H109" s="18">
        <v>99289</v>
      </c>
      <c r="I109" s="17"/>
    </row>
    <row r="110" spans="1:9" ht="12.75">
      <c r="A110" s="16"/>
      <c r="B110" s="84" t="s">
        <v>18</v>
      </c>
      <c r="C110" s="42" t="s">
        <v>19</v>
      </c>
      <c r="D110" s="18">
        <v>142</v>
      </c>
      <c r="E110" s="18">
        <v>12</v>
      </c>
      <c r="F110" s="18">
        <v>146</v>
      </c>
      <c r="G110" s="18"/>
      <c r="H110" s="18">
        <v>526</v>
      </c>
      <c r="I110" s="17"/>
    </row>
    <row r="111" spans="1:9" ht="12.75">
      <c r="A111" s="16"/>
      <c r="B111" s="84" t="s">
        <v>24</v>
      </c>
      <c r="C111" s="42" t="s">
        <v>25</v>
      </c>
      <c r="D111" s="18">
        <v>35062</v>
      </c>
      <c r="E111" s="18">
        <v>35263</v>
      </c>
      <c r="F111" s="18">
        <v>32398</v>
      </c>
      <c r="G111" s="18">
        <v>35766</v>
      </c>
      <c r="H111" s="18">
        <v>32354</v>
      </c>
      <c r="I111" s="17"/>
    </row>
    <row r="112" spans="1:9" ht="12.75">
      <c r="A112" s="16"/>
      <c r="B112" s="84">
        <v>3100</v>
      </c>
      <c r="C112" s="42" t="s">
        <v>80</v>
      </c>
      <c r="D112" s="18">
        <v>200</v>
      </c>
      <c r="E112" s="18">
        <v>200</v>
      </c>
      <c r="F112" s="18">
        <v>0</v>
      </c>
      <c r="G112" s="18">
        <v>200</v>
      </c>
      <c r="H112" s="18">
        <v>0</v>
      </c>
      <c r="I112" s="17"/>
    </row>
    <row r="113" spans="1:9" ht="25.5">
      <c r="A113" s="16"/>
      <c r="B113" s="84" t="s">
        <v>28</v>
      </c>
      <c r="C113" s="42" t="s">
        <v>29</v>
      </c>
      <c r="D113" s="18">
        <v>34667</v>
      </c>
      <c r="E113" s="18">
        <v>34868</v>
      </c>
      <c r="F113" s="18">
        <v>32203</v>
      </c>
      <c r="G113" s="18">
        <v>35371</v>
      </c>
      <c r="H113" s="18">
        <v>32159</v>
      </c>
      <c r="I113" s="17"/>
    </row>
    <row r="114" spans="1:9" ht="12.75">
      <c r="A114" s="16"/>
      <c r="B114" s="84" t="s">
        <v>30</v>
      </c>
      <c r="C114" s="42" t="s">
        <v>31</v>
      </c>
      <c r="D114" s="18">
        <v>195</v>
      </c>
      <c r="E114" s="18">
        <v>195</v>
      </c>
      <c r="F114" s="18">
        <v>195</v>
      </c>
      <c r="G114" s="18">
        <v>195</v>
      </c>
      <c r="H114" s="18">
        <v>195</v>
      </c>
      <c r="I114" s="17"/>
    </row>
    <row r="115" spans="1:9" ht="12.75">
      <c r="A115" s="16"/>
      <c r="B115" s="84" t="s">
        <v>34</v>
      </c>
      <c r="C115" s="42" t="s">
        <v>35</v>
      </c>
      <c r="D115" s="18">
        <v>37869</v>
      </c>
      <c r="E115" s="18">
        <v>8083</v>
      </c>
      <c r="F115" s="18">
        <v>20701</v>
      </c>
      <c r="G115" s="18">
        <v>3791</v>
      </c>
      <c r="H115" s="18">
        <v>1984</v>
      </c>
      <c r="I115" s="17"/>
    </row>
    <row r="116" spans="1:9" ht="12.75">
      <c r="A116" s="16"/>
      <c r="B116" s="84" t="s">
        <v>38</v>
      </c>
      <c r="C116" s="42" t="s">
        <v>39</v>
      </c>
      <c r="D116" s="18">
        <v>0</v>
      </c>
      <c r="E116" s="18">
        <v>0</v>
      </c>
      <c r="F116" s="18">
        <v>1000</v>
      </c>
      <c r="G116" s="18">
        <v>0</v>
      </c>
      <c r="H116" s="18">
        <v>1000</v>
      </c>
      <c r="I116" s="17"/>
    </row>
    <row r="117" spans="1:9" ht="12.75">
      <c r="A117" s="16"/>
      <c r="B117" s="84"/>
      <c r="C117" s="42"/>
      <c r="D117" s="18"/>
      <c r="E117" s="18"/>
      <c r="F117" s="18"/>
      <c r="G117" s="18"/>
      <c r="H117" s="18"/>
      <c r="I117" s="17"/>
    </row>
    <row r="118" spans="1:9" s="15" customFormat="1" ht="25.5">
      <c r="A118" s="16" t="s">
        <v>71</v>
      </c>
      <c r="B118" s="88" t="s">
        <v>6</v>
      </c>
      <c r="C118" s="24" t="s">
        <v>72</v>
      </c>
      <c r="D118" s="13">
        <f>SUM(D120:D133)-D130-D131-D132</f>
        <v>354895</v>
      </c>
      <c r="E118" s="13">
        <f>SUM(E120:E133)-E130-E131-E132</f>
        <v>329219</v>
      </c>
      <c r="F118" s="13">
        <v>470177</v>
      </c>
      <c r="G118" s="13">
        <f>SUM(G120:G133)-G130-G131-G132</f>
        <v>325661</v>
      </c>
      <c r="H118" s="13">
        <f>SUM(H120:H133)-H130-H131-H132</f>
        <v>463190</v>
      </c>
      <c r="I118" s="10"/>
    </row>
    <row r="119" spans="1:9" ht="12.75">
      <c r="A119" s="16"/>
      <c r="B119" s="84"/>
      <c r="C119" s="42"/>
      <c r="D119" s="18"/>
      <c r="E119" s="18"/>
      <c r="F119" s="18"/>
      <c r="G119" s="18"/>
      <c r="H119" s="18"/>
      <c r="I119" s="17"/>
    </row>
    <row r="120" spans="1:9" ht="12.75">
      <c r="A120" s="16"/>
      <c r="B120" s="84" t="s">
        <v>8</v>
      </c>
      <c r="C120" s="42" t="s">
        <v>9</v>
      </c>
      <c r="D120" s="18">
        <v>118070</v>
      </c>
      <c r="E120" s="18">
        <v>114560</v>
      </c>
      <c r="F120" s="18">
        <v>134334</v>
      </c>
      <c r="G120" s="18">
        <v>115407</v>
      </c>
      <c r="H120" s="18">
        <v>135415</v>
      </c>
      <c r="I120" s="17"/>
    </row>
    <row r="121" spans="1:9" ht="25.5">
      <c r="A121" s="16"/>
      <c r="B121" s="84" t="s">
        <v>10</v>
      </c>
      <c r="C121" s="42" t="s">
        <v>11</v>
      </c>
      <c r="D121" s="18">
        <v>30910</v>
      </c>
      <c r="E121" s="18">
        <v>29639</v>
      </c>
      <c r="F121" s="18">
        <v>33933</v>
      </c>
      <c r="G121" s="18">
        <v>29762</v>
      </c>
      <c r="H121" s="18">
        <v>34775</v>
      </c>
      <c r="I121" s="17"/>
    </row>
    <row r="122" spans="1:9" ht="25.5">
      <c r="A122" s="16"/>
      <c r="B122" s="84" t="s">
        <v>12</v>
      </c>
      <c r="C122" s="42" t="s">
        <v>13</v>
      </c>
      <c r="D122" s="18">
        <v>241</v>
      </c>
      <c r="E122" s="18">
        <v>136</v>
      </c>
      <c r="F122" s="18">
        <v>167</v>
      </c>
      <c r="G122" s="18">
        <v>136</v>
      </c>
      <c r="H122" s="18">
        <v>167</v>
      </c>
      <c r="I122" s="17"/>
    </row>
    <row r="123" spans="1:9" ht="12.75">
      <c r="A123" s="16"/>
      <c r="B123" s="84" t="s">
        <v>14</v>
      </c>
      <c r="C123" s="42" t="s">
        <v>15</v>
      </c>
      <c r="D123" s="18">
        <v>128021</v>
      </c>
      <c r="E123" s="18">
        <v>119167</v>
      </c>
      <c r="F123" s="18">
        <v>237949</v>
      </c>
      <c r="G123" s="18">
        <v>120690</v>
      </c>
      <c r="H123" s="18">
        <v>212059</v>
      </c>
      <c r="I123" s="17"/>
    </row>
    <row r="124" spans="1:9" ht="38.25">
      <c r="A124" s="16"/>
      <c r="B124" s="84" t="s">
        <v>16</v>
      </c>
      <c r="C124" s="42" t="s">
        <v>17</v>
      </c>
      <c r="D124" s="18">
        <v>58112</v>
      </c>
      <c r="E124" s="18">
        <v>49547</v>
      </c>
      <c r="F124" s="18">
        <v>46333</v>
      </c>
      <c r="G124" s="18">
        <v>48518</v>
      </c>
      <c r="H124" s="18">
        <v>46271</v>
      </c>
      <c r="I124" s="17"/>
    </row>
    <row r="125" spans="1:9" ht="12.75">
      <c r="A125" s="16"/>
      <c r="B125" s="84" t="s">
        <v>18</v>
      </c>
      <c r="C125" s="42" t="s">
        <v>19</v>
      </c>
      <c r="D125" s="18">
        <v>0</v>
      </c>
      <c r="E125" s="18">
        <v>2</v>
      </c>
      <c r="F125" s="18">
        <v>28</v>
      </c>
      <c r="G125" s="18">
        <v>2</v>
      </c>
      <c r="H125" s="18">
        <v>0</v>
      </c>
      <c r="I125" s="17"/>
    </row>
    <row r="126" spans="1:9" ht="25.5">
      <c r="A126" s="16"/>
      <c r="B126" s="84">
        <v>2000</v>
      </c>
      <c r="C126" s="46" t="s">
        <v>264</v>
      </c>
      <c r="D126" s="18">
        <v>0</v>
      </c>
      <c r="E126" s="18">
        <v>0</v>
      </c>
      <c r="F126" s="18">
        <v>2750</v>
      </c>
      <c r="G126" s="18">
        <v>0</v>
      </c>
      <c r="H126" s="18">
        <v>0</v>
      </c>
      <c r="I126" s="17"/>
    </row>
    <row r="127" spans="1:9" ht="12.75">
      <c r="A127" s="16"/>
      <c r="B127" s="84">
        <v>2100</v>
      </c>
      <c r="C127" s="46" t="s">
        <v>256</v>
      </c>
      <c r="D127" s="18">
        <v>0</v>
      </c>
      <c r="E127" s="18">
        <v>0</v>
      </c>
      <c r="F127" s="18">
        <v>2750</v>
      </c>
      <c r="G127" s="18">
        <v>0</v>
      </c>
      <c r="H127" s="18">
        <v>0</v>
      </c>
      <c r="I127" s="17"/>
    </row>
    <row r="128" spans="1:9" s="26" customFormat="1" ht="38.25">
      <c r="A128" s="59"/>
      <c r="B128" s="86">
        <v>2140</v>
      </c>
      <c r="C128" s="58" t="s">
        <v>330</v>
      </c>
      <c r="D128" s="20">
        <v>0</v>
      </c>
      <c r="E128" s="20">
        <v>0</v>
      </c>
      <c r="F128" s="20">
        <v>2750</v>
      </c>
      <c r="G128" s="20">
        <v>0</v>
      </c>
      <c r="H128" s="20">
        <v>0</v>
      </c>
      <c r="I128" s="19"/>
    </row>
    <row r="129" spans="1:9" ht="12.75">
      <c r="A129" s="16"/>
      <c r="B129" s="84" t="s">
        <v>24</v>
      </c>
      <c r="C129" s="42" t="s">
        <v>25</v>
      </c>
      <c r="D129" s="18">
        <v>5908</v>
      </c>
      <c r="E129" s="18">
        <v>5821</v>
      </c>
      <c r="F129" s="18">
        <v>2936</v>
      </c>
      <c r="G129" s="18">
        <v>4983</v>
      </c>
      <c r="H129" s="18">
        <v>27136</v>
      </c>
      <c r="I129" s="17"/>
    </row>
    <row r="130" spans="1:9" s="26" customFormat="1" ht="13.5">
      <c r="A130" s="25"/>
      <c r="B130" s="87">
        <v>3100</v>
      </c>
      <c r="C130" s="49" t="s">
        <v>80</v>
      </c>
      <c r="D130" s="20">
        <v>340</v>
      </c>
      <c r="E130" s="20">
        <v>340</v>
      </c>
      <c r="F130" s="20">
        <v>0</v>
      </c>
      <c r="G130" s="20">
        <v>340</v>
      </c>
      <c r="H130" s="20">
        <v>0</v>
      </c>
      <c r="I130" s="19"/>
    </row>
    <row r="131" spans="1:9" s="26" customFormat="1" ht="26.25">
      <c r="A131" s="25"/>
      <c r="B131" s="87" t="s">
        <v>28</v>
      </c>
      <c r="C131" s="49" t="s">
        <v>29</v>
      </c>
      <c r="D131" s="20">
        <v>5006</v>
      </c>
      <c r="E131" s="20">
        <v>4919</v>
      </c>
      <c r="F131" s="20">
        <v>2874</v>
      </c>
      <c r="G131" s="20">
        <v>4546</v>
      </c>
      <c r="H131" s="20">
        <v>27074</v>
      </c>
      <c r="I131" s="19"/>
    </row>
    <row r="132" spans="1:9" s="26" customFormat="1" ht="13.5">
      <c r="A132" s="25"/>
      <c r="B132" s="87" t="s">
        <v>30</v>
      </c>
      <c r="C132" s="49" t="s">
        <v>31</v>
      </c>
      <c r="D132" s="20">
        <v>562</v>
      </c>
      <c r="E132" s="20">
        <v>562</v>
      </c>
      <c r="F132" s="20">
        <v>62</v>
      </c>
      <c r="G132" s="20">
        <v>97</v>
      </c>
      <c r="H132" s="20">
        <v>62</v>
      </c>
      <c r="I132" s="19"/>
    </row>
    <row r="133" spans="1:9" ht="12.75">
      <c r="A133" s="16"/>
      <c r="B133" s="84" t="s">
        <v>34</v>
      </c>
      <c r="C133" s="42" t="s">
        <v>35</v>
      </c>
      <c r="D133" s="18">
        <v>13633</v>
      </c>
      <c r="E133" s="18">
        <v>10347</v>
      </c>
      <c r="F133" s="18">
        <v>14497</v>
      </c>
      <c r="G133" s="18">
        <v>6163</v>
      </c>
      <c r="H133" s="18">
        <v>7367</v>
      </c>
      <c r="I133" s="17"/>
    </row>
    <row r="134" spans="1:9" ht="12.75">
      <c r="A134" s="16"/>
      <c r="B134" s="84"/>
      <c r="C134" s="42"/>
      <c r="D134" s="18"/>
      <c r="E134" s="18"/>
      <c r="F134" s="18"/>
      <c r="G134" s="18"/>
      <c r="H134" s="18"/>
      <c r="I134" s="17"/>
    </row>
    <row r="135" spans="1:9" s="15" customFormat="1" ht="51">
      <c r="A135" s="16" t="s">
        <v>73</v>
      </c>
      <c r="B135" s="88" t="s">
        <v>6</v>
      </c>
      <c r="C135" s="24" t="s">
        <v>74</v>
      </c>
      <c r="D135" s="13">
        <f>SUM(D137:D152)-D148-D149-D145-D146</f>
        <v>5087336</v>
      </c>
      <c r="E135" s="13">
        <f>SUM(E137:E152)-E148-E149-E145-E146</f>
        <v>5302114</v>
      </c>
      <c r="F135" s="13">
        <f>SUM(F137:F152)-F148-F149-F145-F146</f>
        <v>4815311</v>
      </c>
      <c r="G135" s="13">
        <f>SUM(G137:G152)-G148-G149-G145-G146</f>
        <v>5164256</v>
      </c>
      <c r="H135" s="13">
        <f>SUM(H137:H152)-H148-H149-H145-H146-H144</f>
        <v>4620773</v>
      </c>
      <c r="I135" s="10"/>
    </row>
    <row r="136" spans="1:9" ht="12.75">
      <c r="A136" s="16"/>
      <c r="B136" s="84"/>
      <c r="C136" s="42"/>
      <c r="D136" s="18"/>
      <c r="E136" s="18"/>
      <c r="F136" s="18"/>
      <c r="G136" s="18"/>
      <c r="H136" s="18"/>
      <c r="I136" s="17"/>
    </row>
    <row r="137" spans="1:9" ht="12.75">
      <c r="A137" s="16"/>
      <c r="B137" s="84" t="s">
        <v>8</v>
      </c>
      <c r="C137" s="42" t="s">
        <v>9</v>
      </c>
      <c r="D137" s="18">
        <v>2826881</v>
      </c>
      <c r="E137" s="18">
        <v>3068787</v>
      </c>
      <c r="F137" s="18">
        <v>2465839</v>
      </c>
      <c r="G137" s="18">
        <v>3098187</v>
      </c>
      <c r="H137" s="18">
        <v>2461399</v>
      </c>
      <c r="I137" s="17"/>
    </row>
    <row r="138" spans="1:9" ht="25.5">
      <c r="A138" s="16"/>
      <c r="B138" s="84" t="s">
        <v>10</v>
      </c>
      <c r="C138" s="42" t="s">
        <v>11</v>
      </c>
      <c r="D138" s="18">
        <v>734170</v>
      </c>
      <c r="E138" s="18">
        <v>779374</v>
      </c>
      <c r="F138" s="18">
        <v>632417</v>
      </c>
      <c r="G138" s="18">
        <v>781166</v>
      </c>
      <c r="H138" s="18">
        <v>635488</v>
      </c>
      <c r="I138" s="17"/>
    </row>
    <row r="139" spans="1:9" ht="25.5">
      <c r="A139" s="16"/>
      <c r="B139" s="84" t="s">
        <v>12</v>
      </c>
      <c r="C139" s="42" t="s">
        <v>13</v>
      </c>
      <c r="D139" s="18">
        <v>1983</v>
      </c>
      <c r="E139" s="18">
        <v>1780</v>
      </c>
      <c r="F139" s="18">
        <v>1421</v>
      </c>
      <c r="G139" s="18">
        <v>1932</v>
      </c>
      <c r="H139" s="18">
        <v>1519</v>
      </c>
      <c r="I139" s="17"/>
    </row>
    <row r="140" spans="1:9" ht="12.75">
      <c r="A140" s="16"/>
      <c r="B140" s="84" t="s">
        <v>14</v>
      </c>
      <c r="C140" s="42" t="s">
        <v>15</v>
      </c>
      <c r="D140" s="18">
        <v>709631</v>
      </c>
      <c r="E140" s="18">
        <v>635496</v>
      </c>
      <c r="F140" s="18">
        <v>438003</v>
      </c>
      <c r="G140" s="18">
        <v>520707</v>
      </c>
      <c r="H140" s="18">
        <v>408099</v>
      </c>
      <c r="I140" s="17"/>
    </row>
    <row r="141" spans="1:9" ht="38.25">
      <c r="A141" s="16"/>
      <c r="B141" s="84" t="s">
        <v>16</v>
      </c>
      <c r="C141" s="42" t="s">
        <v>17</v>
      </c>
      <c r="D141" s="18">
        <v>653798</v>
      </c>
      <c r="E141" s="18">
        <v>664729</v>
      </c>
      <c r="F141" s="18">
        <v>569755</v>
      </c>
      <c r="G141" s="18">
        <v>603772</v>
      </c>
      <c r="H141" s="18">
        <v>481704</v>
      </c>
      <c r="I141" s="17"/>
    </row>
    <row r="142" spans="1:9" ht="12.75">
      <c r="A142" s="16"/>
      <c r="B142" s="84" t="s">
        <v>18</v>
      </c>
      <c r="C142" s="42" t="s">
        <v>19</v>
      </c>
      <c r="D142" s="18">
        <v>600</v>
      </c>
      <c r="E142" s="18">
        <v>618</v>
      </c>
      <c r="F142" s="18">
        <v>394</v>
      </c>
      <c r="G142" s="18">
        <v>627</v>
      </c>
      <c r="H142" s="18">
        <v>628</v>
      </c>
      <c r="I142" s="17"/>
    </row>
    <row r="143" spans="1:9" ht="25.5">
      <c r="A143" s="16"/>
      <c r="B143" s="84" t="s">
        <v>20</v>
      </c>
      <c r="C143" s="42" t="s">
        <v>21</v>
      </c>
      <c r="D143" s="18">
        <v>40</v>
      </c>
      <c r="E143" s="18">
        <v>41</v>
      </c>
      <c r="F143" s="18">
        <v>3239</v>
      </c>
      <c r="G143" s="18">
        <v>18</v>
      </c>
      <c r="H143" s="18">
        <v>374</v>
      </c>
      <c r="I143" s="17"/>
    </row>
    <row r="144" spans="1:9" ht="12.75">
      <c r="A144" s="16"/>
      <c r="B144" s="89">
        <v>2100</v>
      </c>
      <c r="C144" s="42" t="s">
        <v>256</v>
      </c>
      <c r="D144" s="18">
        <v>0</v>
      </c>
      <c r="E144" s="18">
        <v>0</v>
      </c>
      <c r="F144" s="18">
        <v>0</v>
      </c>
      <c r="G144" s="18">
        <v>0</v>
      </c>
      <c r="H144" s="18">
        <v>374</v>
      </c>
      <c r="I144" s="17"/>
    </row>
    <row r="145" spans="1:9" s="26" customFormat="1" ht="39">
      <c r="A145" s="25"/>
      <c r="B145" s="87" t="s">
        <v>22</v>
      </c>
      <c r="C145" s="49" t="s">
        <v>68</v>
      </c>
      <c r="D145" s="20">
        <v>0</v>
      </c>
      <c r="E145" s="20">
        <v>0</v>
      </c>
      <c r="F145" s="20">
        <v>0</v>
      </c>
      <c r="G145" s="20">
        <v>0</v>
      </c>
      <c r="H145" s="20">
        <v>374</v>
      </c>
      <c r="I145" s="19"/>
    </row>
    <row r="146" spans="1:9" ht="25.5">
      <c r="A146" s="16"/>
      <c r="B146" s="89">
        <v>2500</v>
      </c>
      <c r="C146" s="42" t="s">
        <v>259</v>
      </c>
      <c r="D146" s="18">
        <v>40</v>
      </c>
      <c r="E146" s="18">
        <v>41</v>
      </c>
      <c r="F146" s="18">
        <v>0</v>
      </c>
      <c r="G146" s="18">
        <v>18</v>
      </c>
      <c r="H146" s="18"/>
      <c r="I146" s="17"/>
    </row>
    <row r="147" spans="1:9" ht="12.75">
      <c r="A147" s="16"/>
      <c r="B147" s="84" t="s">
        <v>24</v>
      </c>
      <c r="C147" s="42" t="s">
        <v>25</v>
      </c>
      <c r="D147" s="18">
        <v>17485</v>
      </c>
      <c r="E147" s="18">
        <v>17386</v>
      </c>
      <c r="F147" s="18">
        <v>18672</v>
      </c>
      <c r="G147" s="18">
        <v>17276</v>
      </c>
      <c r="H147" s="18">
        <v>18739</v>
      </c>
      <c r="I147" s="17"/>
    </row>
    <row r="148" spans="1:9" s="26" customFormat="1" ht="25.5">
      <c r="A148" s="59"/>
      <c r="B148" s="87" t="s">
        <v>28</v>
      </c>
      <c r="C148" s="49" t="s">
        <v>29</v>
      </c>
      <c r="D148" s="20">
        <v>17245</v>
      </c>
      <c r="E148" s="20">
        <v>17146</v>
      </c>
      <c r="F148" s="20">
        <v>16580</v>
      </c>
      <c r="G148" s="20">
        <v>17036</v>
      </c>
      <c r="H148" s="20">
        <v>16647</v>
      </c>
      <c r="I148" s="19"/>
    </row>
    <row r="149" spans="1:9" s="26" customFormat="1" ht="12.75">
      <c r="A149" s="59"/>
      <c r="B149" s="87" t="s">
        <v>30</v>
      </c>
      <c r="C149" s="49" t="s">
        <v>31</v>
      </c>
      <c r="D149" s="20">
        <v>240</v>
      </c>
      <c r="E149" s="20">
        <v>240</v>
      </c>
      <c r="F149" s="20">
        <v>2092</v>
      </c>
      <c r="G149" s="20">
        <v>240</v>
      </c>
      <c r="H149" s="20">
        <v>2092</v>
      </c>
      <c r="I149" s="19"/>
    </row>
    <row r="150" spans="1:9" ht="12.75">
      <c r="A150" s="16"/>
      <c r="B150" s="84" t="s">
        <v>34</v>
      </c>
      <c r="C150" s="42" t="s">
        <v>35</v>
      </c>
      <c r="D150" s="18">
        <v>97312</v>
      </c>
      <c r="E150" s="18">
        <v>124959</v>
      </c>
      <c r="F150" s="18">
        <v>127583</v>
      </c>
      <c r="G150" s="18">
        <v>20636</v>
      </c>
      <c r="H150" s="18">
        <v>54835</v>
      </c>
      <c r="I150" s="17"/>
    </row>
    <row r="151" spans="1:9" ht="12.75">
      <c r="A151" s="16"/>
      <c r="B151" s="85">
        <v>6000</v>
      </c>
      <c r="C151" s="42" t="s">
        <v>37</v>
      </c>
      <c r="D151" s="18">
        <v>0</v>
      </c>
      <c r="E151" s="18">
        <v>0</v>
      </c>
      <c r="F151" s="18">
        <v>0</v>
      </c>
      <c r="G151" s="18">
        <v>85750</v>
      </c>
      <c r="H151" s="18">
        <v>0</v>
      </c>
      <c r="I151" s="17"/>
    </row>
    <row r="152" spans="1:9" ht="12.75">
      <c r="A152" s="16"/>
      <c r="B152" s="84" t="s">
        <v>38</v>
      </c>
      <c r="C152" s="42" t="s">
        <v>39</v>
      </c>
      <c r="D152" s="18">
        <v>45436</v>
      </c>
      <c r="E152" s="18">
        <v>8944</v>
      </c>
      <c r="F152" s="18">
        <v>557988</v>
      </c>
      <c r="G152" s="18">
        <v>34185</v>
      </c>
      <c r="H152" s="18">
        <v>557988</v>
      </c>
      <c r="I152" s="17"/>
    </row>
    <row r="153" spans="1:9" ht="12.75">
      <c r="A153" s="16"/>
      <c r="B153" s="84"/>
      <c r="C153" s="42"/>
      <c r="D153" s="18"/>
      <c r="E153" s="18"/>
      <c r="F153" s="18"/>
      <c r="G153" s="18"/>
      <c r="H153" s="18"/>
      <c r="I153" s="17"/>
    </row>
    <row r="154" spans="1:9" s="15" customFormat="1" ht="38.25">
      <c r="A154" s="16" t="s">
        <v>75</v>
      </c>
      <c r="B154" s="88" t="s">
        <v>6</v>
      </c>
      <c r="C154" s="24" t="s">
        <v>76</v>
      </c>
      <c r="D154" s="13">
        <f>SUM(D156:D166)-D165-D164-D163</f>
        <v>322238</v>
      </c>
      <c r="E154" s="13">
        <f>SUM(E156:E166)-E165-E164-E163</f>
        <v>305934</v>
      </c>
      <c r="F154" s="13">
        <f>SUM(F156:F166)-F165-F164-F163</f>
        <v>319546</v>
      </c>
      <c r="G154" s="13">
        <f>SUM(G156:G166)-G165-G164-G163</f>
        <v>297519</v>
      </c>
      <c r="H154" s="13">
        <f>SUM(H156:H166)-H165-H164-H163</f>
        <v>324632</v>
      </c>
      <c r="I154" s="10"/>
    </row>
    <row r="155" spans="1:9" ht="12.75">
      <c r="A155" s="16"/>
      <c r="B155" s="84"/>
      <c r="C155" s="42"/>
      <c r="D155" s="18"/>
      <c r="E155" s="18"/>
      <c r="F155" s="18"/>
      <c r="G155" s="18"/>
      <c r="H155" s="18"/>
      <c r="I155" s="17"/>
    </row>
    <row r="156" spans="1:9" ht="12.75">
      <c r="A156" s="16"/>
      <c r="B156" s="84" t="s">
        <v>8</v>
      </c>
      <c r="C156" s="42" t="s">
        <v>9</v>
      </c>
      <c r="D156" s="18">
        <v>131713</v>
      </c>
      <c r="E156" s="18">
        <v>122721</v>
      </c>
      <c r="F156" s="18">
        <v>143482</v>
      </c>
      <c r="G156" s="18">
        <v>121900</v>
      </c>
      <c r="H156" s="18">
        <v>147756</v>
      </c>
      <c r="I156" s="17"/>
    </row>
    <row r="157" spans="1:9" ht="25.5">
      <c r="A157" s="16"/>
      <c r="B157" s="84" t="s">
        <v>10</v>
      </c>
      <c r="C157" s="42" t="s">
        <v>11</v>
      </c>
      <c r="D157" s="18">
        <v>33711</v>
      </c>
      <c r="E157" s="18">
        <v>31238</v>
      </c>
      <c r="F157" s="18">
        <v>36698</v>
      </c>
      <c r="G157" s="18">
        <v>30937</v>
      </c>
      <c r="H157" s="18">
        <v>38094</v>
      </c>
      <c r="I157" s="17"/>
    </row>
    <row r="158" spans="1:9" ht="25.5">
      <c r="A158" s="16"/>
      <c r="B158" s="84" t="s">
        <v>12</v>
      </c>
      <c r="C158" s="42" t="s">
        <v>13</v>
      </c>
      <c r="D158" s="18">
        <v>30</v>
      </c>
      <c r="E158" s="18">
        <v>0</v>
      </c>
      <c r="F158" s="18">
        <v>117</v>
      </c>
      <c r="G158" s="18">
        <v>0</v>
      </c>
      <c r="H158" s="18">
        <v>117</v>
      </c>
      <c r="I158" s="17"/>
    </row>
    <row r="159" spans="1:9" ht="12.75">
      <c r="A159" s="16"/>
      <c r="B159" s="84" t="s">
        <v>14</v>
      </c>
      <c r="C159" s="42" t="s">
        <v>15</v>
      </c>
      <c r="D159" s="18">
        <v>67299</v>
      </c>
      <c r="E159" s="18">
        <v>64432</v>
      </c>
      <c r="F159" s="18">
        <v>57145</v>
      </c>
      <c r="G159" s="18">
        <v>62173</v>
      </c>
      <c r="H159" s="18">
        <v>57500</v>
      </c>
      <c r="I159" s="17"/>
    </row>
    <row r="160" spans="1:9" ht="38.25">
      <c r="A160" s="16"/>
      <c r="B160" s="84" t="s">
        <v>16</v>
      </c>
      <c r="C160" s="42" t="s">
        <v>17</v>
      </c>
      <c r="D160" s="18">
        <v>40215</v>
      </c>
      <c r="E160" s="18">
        <v>39138</v>
      </c>
      <c r="F160" s="18">
        <v>36423</v>
      </c>
      <c r="G160" s="18">
        <v>38314</v>
      </c>
      <c r="H160" s="18">
        <v>36992</v>
      </c>
      <c r="I160" s="17"/>
    </row>
    <row r="161" spans="1:9" ht="12.75">
      <c r="A161" s="16"/>
      <c r="B161" s="84" t="s">
        <v>18</v>
      </c>
      <c r="C161" s="42" t="s">
        <v>19</v>
      </c>
      <c r="D161" s="18">
        <v>30</v>
      </c>
      <c r="E161" s="18">
        <v>32</v>
      </c>
      <c r="F161" s="18">
        <v>71</v>
      </c>
      <c r="G161" s="18"/>
      <c r="H161" s="18">
        <v>71</v>
      </c>
      <c r="I161" s="17"/>
    </row>
    <row r="162" spans="1:9" ht="12.75">
      <c r="A162" s="16"/>
      <c r="B162" s="84" t="s">
        <v>24</v>
      </c>
      <c r="C162" s="42" t="s">
        <v>25</v>
      </c>
      <c r="D162" s="18">
        <v>43018</v>
      </c>
      <c r="E162" s="18">
        <v>43038</v>
      </c>
      <c r="F162" s="18">
        <v>41520</v>
      </c>
      <c r="G162" s="18">
        <v>43038</v>
      </c>
      <c r="H162" s="18">
        <v>41520</v>
      </c>
      <c r="I162" s="17"/>
    </row>
    <row r="163" spans="1:9" s="26" customFormat="1" ht="13.5">
      <c r="A163" s="25"/>
      <c r="B163" s="87">
        <v>3100</v>
      </c>
      <c r="C163" s="49" t="s">
        <v>80</v>
      </c>
      <c r="D163" s="20">
        <v>1760</v>
      </c>
      <c r="E163" s="20">
        <v>1760</v>
      </c>
      <c r="F163" s="20">
        <v>0</v>
      </c>
      <c r="G163" s="20">
        <v>1760</v>
      </c>
      <c r="H163" s="20">
        <v>0</v>
      </c>
      <c r="I163" s="19"/>
    </row>
    <row r="164" spans="1:9" s="26" customFormat="1" ht="26.25">
      <c r="A164" s="25"/>
      <c r="B164" s="87" t="s">
        <v>28</v>
      </c>
      <c r="C164" s="49" t="s">
        <v>29</v>
      </c>
      <c r="D164" s="20">
        <v>41258</v>
      </c>
      <c r="E164" s="20">
        <v>41258</v>
      </c>
      <c r="F164" s="20">
        <v>41520</v>
      </c>
      <c r="G164" s="20">
        <v>41258</v>
      </c>
      <c r="H164" s="20">
        <v>41520</v>
      </c>
      <c r="I164" s="19"/>
    </row>
    <row r="165" spans="1:9" s="26" customFormat="1" ht="13.5">
      <c r="A165" s="25"/>
      <c r="B165" s="87">
        <v>3500</v>
      </c>
      <c r="C165" s="49" t="s">
        <v>31</v>
      </c>
      <c r="D165" s="20">
        <v>0</v>
      </c>
      <c r="E165" s="20">
        <v>20</v>
      </c>
      <c r="F165" s="20">
        <v>0</v>
      </c>
      <c r="G165" s="20">
        <v>20</v>
      </c>
      <c r="H165" s="20">
        <v>0</v>
      </c>
      <c r="I165" s="19"/>
    </row>
    <row r="166" spans="1:9" ht="12.75">
      <c r="A166" s="16"/>
      <c r="B166" s="84" t="s">
        <v>34</v>
      </c>
      <c r="C166" s="42" t="s">
        <v>35</v>
      </c>
      <c r="D166" s="18">
        <v>6222</v>
      </c>
      <c r="E166" s="18">
        <v>5335</v>
      </c>
      <c r="F166" s="18">
        <v>4090</v>
      </c>
      <c r="G166" s="18">
        <v>1157</v>
      </c>
      <c r="H166" s="18">
        <v>2582</v>
      </c>
      <c r="I166" s="17"/>
    </row>
    <row r="167" spans="1:9" ht="12.75">
      <c r="A167" s="16"/>
      <c r="B167" s="84"/>
      <c r="C167" s="42"/>
      <c r="D167" s="18" t="s">
        <v>255</v>
      </c>
      <c r="E167" s="18"/>
      <c r="F167" s="18"/>
      <c r="G167" s="18"/>
      <c r="H167" s="18"/>
      <c r="I167" s="17"/>
    </row>
    <row r="168" spans="1:10" s="23" customFormat="1" ht="15.75">
      <c r="A168" s="9" t="s">
        <v>77</v>
      </c>
      <c r="B168" s="83" t="s">
        <v>6</v>
      </c>
      <c r="C168" s="11" t="s">
        <v>78</v>
      </c>
      <c r="D168" s="12">
        <f>D170+D171+D172+D173+D174+D175+D176+D183+D187+D188+D189+D190</f>
        <v>261132587</v>
      </c>
      <c r="E168" s="12">
        <f>E170+E171+E172+E173+E174+E175+E176+E183+E187+E188+E189+E190</f>
        <v>254723329</v>
      </c>
      <c r="F168" s="12">
        <f>F170+F171+F172+F173+F174+F175+F176+F183+F187+F188+F189+F190</f>
        <v>221609661</v>
      </c>
      <c r="G168" s="12">
        <f>G170+G171+G172+G173+G174+G175+G176+G183+G187+G188+G189+G190</f>
        <v>237235395</v>
      </c>
      <c r="H168" s="12">
        <f>H170+H171+H172+H173+H174+H175+H176+H183+H187+H188+H189+H190</f>
        <v>215554360</v>
      </c>
      <c r="I168" s="12"/>
      <c r="J168" s="27"/>
    </row>
    <row r="169" spans="1:9" ht="12.75">
      <c r="A169" s="16"/>
      <c r="B169" s="84"/>
      <c r="C169" s="42"/>
      <c r="D169" s="18"/>
      <c r="E169" s="18"/>
      <c r="F169" s="18"/>
      <c r="G169" s="18"/>
      <c r="H169" s="18"/>
      <c r="I169" s="17"/>
    </row>
    <row r="170" spans="1:9" ht="12.75">
      <c r="A170" s="16"/>
      <c r="B170" s="84" t="s">
        <v>8</v>
      </c>
      <c r="C170" s="42" t="s">
        <v>9</v>
      </c>
      <c r="D170" s="18">
        <v>135957024</v>
      </c>
      <c r="E170" s="18">
        <f>E198+E214+E234+E250+E280+E300+E315+E330+E345+E355+E373+E392+E406+E427</f>
        <v>135559719</v>
      </c>
      <c r="F170" s="18">
        <f>114809798+2370220+1396672</f>
        <v>118576690</v>
      </c>
      <c r="G170" s="18">
        <v>137021420</v>
      </c>
      <c r="H170" s="18">
        <v>119344537</v>
      </c>
      <c r="I170" s="17"/>
    </row>
    <row r="171" spans="1:9" ht="25.5">
      <c r="A171" s="16"/>
      <c r="B171" s="84" t="s">
        <v>10</v>
      </c>
      <c r="C171" s="42" t="s">
        <v>11</v>
      </c>
      <c r="D171" s="18">
        <v>34619429</v>
      </c>
      <c r="E171" s="18">
        <f>E199+E215+E235+E251+E281+E301+E316+E331+E346+E356+E374+E393+E407+E428</f>
        <v>34228994</v>
      </c>
      <c r="F171" s="18">
        <f>29202807+621653+352352</f>
        <v>30176812</v>
      </c>
      <c r="G171" s="18">
        <v>34508702</v>
      </c>
      <c r="H171" s="18">
        <v>30696145</v>
      </c>
      <c r="I171" s="17"/>
    </row>
    <row r="172" spans="1:9" ht="25.5">
      <c r="A172" s="16"/>
      <c r="B172" s="84" t="s">
        <v>12</v>
      </c>
      <c r="C172" s="42" t="s">
        <v>13</v>
      </c>
      <c r="D172" s="18">
        <v>623022</v>
      </c>
      <c r="E172" s="18">
        <f>E200+E216+E236+E252+E282+E302+E317+E347+E357+E375+E394+E408+E429</f>
        <v>570757</v>
      </c>
      <c r="F172" s="18">
        <f>502190+404+319</f>
        <v>502913</v>
      </c>
      <c r="G172" s="18">
        <v>571643</v>
      </c>
      <c r="H172" s="18">
        <v>510187</v>
      </c>
      <c r="I172" s="17"/>
    </row>
    <row r="173" spans="1:9" ht="12.75">
      <c r="A173" s="16"/>
      <c r="B173" s="84" t="s">
        <v>14</v>
      </c>
      <c r="C173" s="42" t="s">
        <v>15</v>
      </c>
      <c r="D173" s="18">
        <v>17043166</v>
      </c>
      <c r="E173" s="18">
        <f>E201+E217+E237+E253+E283+E303+E318+E338+E348+E358+E376+E395+E409+E430</f>
        <v>16466691</v>
      </c>
      <c r="F173" s="18">
        <f>16041432+30469+8636</f>
        <v>16080537</v>
      </c>
      <c r="G173" s="18">
        <v>16141167</v>
      </c>
      <c r="H173" s="18">
        <v>16535824</v>
      </c>
      <c r="I173" s="17"/>
    </row>
    <row r="174" spans="1:9" ht="38.25">
      <c r="A174" s="16"/>
      <c r="B174" s="84" t="s">
        <v>16</v>
      </c>
      <c r="C174" s="42" t="s">
        <v>17</v>
      </c>
      <c r="D174" s="18">
        <v>34660834</v>
      </c>
      <c r="E174" s="18">
        <f>E202+E218+E238+E254+E284+E304+E319+E339+E349+E359+E377+E396+E410+E431</f>
        <v>34066399</v>
      </c>
      <c r="F174" s="18">
        <f>32681413+140507+35575</f>
        <v>32857495</v>
      </c>
      <c r="G174" s="18">
        <v>34053048</v>
      </c>
      <c r="H174" s="18">
        <v>33204306</v>
      </c>
      <c r="I174" s="17"/>
    </row>
    <row r="175" spans="1:9" ht="12.75">
      <c r="A175" s="16"/>
      <c r="B175" s="84" t="s">
        <v>18</v>
      </c>
      <c r="C175" s="42" t="s">
        <v>19</v>
      </c>
      <c r="D175" s="18">
        <v>1325276</v>
      </c>
      <c r="E175" s="18">
        <f>E203+E219+E239+E255+E285+E305+E320+E350+E360+E378+E397+E411+E423+E432</f>
        <v>1299168</v>
      </c>
      <c r="F175" s="18">
        <f>1235960+1268+1187</f>
        <v>1238415</v>
      </c>
      <c r="G175" s="18">
        <v>1495588</v>
      </c>
      <c r="H175" s="18">
        <v>1225388</v>
      </c>
      <c r="I175" s="17"/>
    </row>
    <row r="176" spans="1:9" ht="25.5">
      <c r="A176" s="16"/>
      <c r="B176" s="84" t="s">
        <v>20</v>
      </c>
      <c r="C176" s="42" t="s">
        <v>21</v>
      </c>
      <c r="D176" s="18">
        <v>57287</v>
      </c>
      <c r="E176" s="18">
        <f>E204+E220+E240+E256+E286+E379+E412</f>
        <v>56423</v>
      </c>
      <c r="F176" s="18">
        <v>35738</v>
      </c>
      <c r="G176" s="18">
        <v>57863</v>
      </c>
      <c r="H176" s="18">
        <v>47071</v>
      </c>
      <c r="I176" s="17"/>
    </row>
    <row r="177" spans="1:9" ht="12.75">
      <c r="A177" s="16"/>
      <c r="B177" s="89">
        <v>2100</v>
      </c>
      <c r="C177" s="42" t="s">
        <v>256</v>
      </c>
      <c r="D177" s="18">
        <v>54799</v>
      </c>
      <c r="E177" s="18">
        <v>54139</v>
      </c>
      <c r="F177" s="18">
        <v>0</v>
      </c>
      <c r="G177" s="18">
        <v>55291</v>
      </c>
      <c r="H177" s="18">
        <v>46987</v>
      </c>
      <c r="I177" s="17"/>
    </row>
    <row r="178" spans="1:9" s="26" customFormat="1" ht="26.25">
      <c r="A178" s="25"/>
      <c r="B178" s="87">
        <v>2130</v>
      </c>
      <c r="C178" s="49" t="s">
        <v>257</v>
      </c>
      <c r="D178" s="20">
        <v>8151</v>
      </c>
      <c r="E178" s="20">
        <v>8360</v>
      </c>
      <c r="F178" s="20">
        <v>0</v>
      </c>
      <c r="G178" s="20">
        <v>9008</v>
      </c>
      <c r="H178" s="20">
        <v>803</v>
      </c>
      <c r="I178" s="19"/>
    </row>
    <row r="179" spans="1:9" s="26" customFormat="1" ht="39">
      <c r="A179" s="25"/>
      <c r="B179" s="87" t="s">
        <v>22</v>
      </c>
      <c r="C179" s="49" t="s">
        <v>68</v>
      </c>
      <c r="D179" s="20">
        <v>46648</v>
      </c>
      <c r="E179" s="20">
        <v>45779</v>
      </c>
      <c r="F179" s="20">
        <v>29113</v>
      </c>
      <c r="G179" s="20">
        <v>46283</v>
      </c>
      <c r="H179" s="20">
        <v>40544</v>
      </c>
      <c r="I179" s="19"/>
    </row>
    <row r="180" spans="1:9" s="26" customFormat="1" ht="26.25">
      <c r="A180" s="25"/>
      <c r="B180" s="87">
        <v>2190</v>
      </c>
      <c r="C180" s="49" t="s">
        <v>258</v>
      </c>
      <c r="D180" s="20">
        <v>0</v>
      </c>
      <c r="E180" s="20">
        <v>0</v>
      </c>
      <c r="F180" s="20">
        <v>0</v>
      </c>
      <c r="G180" s="20">
        <v>0</v>
      </c>
      <c r="H180" s="20">
        <v>5640</v>
      </c>
      <c r="I180" s="19"/>
    </row>
    <row r="181" spans="1:9" ht="25.5">
      <c r="A181" s="16"/>
      <c r="B181" s="89">
        <v>2300</v>
      </c>
      <c r="C181" s="42" t="s">
        <v>263</v>
      </c>
      <c r="D181" s="18">
        <v>1000</v>
      </c>
      <c r="E181" s="18">
        <v>824</v>
      </c>
      <c r="F181" s="18">
        <v>0</v>
      </c>
      <c r="G181" s="18">
        <v>1112</v>
      </c>
      <c r="H181" s="18">
        <v>84</v>
      </c>
      <c r="I181" s="17"/>
    </row>
    <row r="182" spans="1:9" ht="25.5">
      <c r="A182" s="16"/>
      <c r="B182" s="89">
        <v>2500</v>
      </c>
      <c r="C182" s="42" t="s">
        <v>259</v>
      </c>
      <c r="D182" s="18">
        <v>1488</v>
      </c>
      <c r="E182" s="18">
        <v>1460</v>
      </c>
      <c r="F182" s="18">
        <v>0</v>
      </c>
      <c r="G182" s="18">
        <v>1460</v>
      </c>
      <c r="H182" s="18">
        <v>0</v>
      </c>
      <c r="I182" s="17"/>
    </row>
    <row r="183" spans="1:9" ht="12.75">
      <c r="A183" s="16"/>
      <c r="B183" s="84" t="s">
        <v>24</v>
      </c>
      <c r="C183" s="42" t="s">
        <v>25</v>
      </c>
      <c r="D183" s="18">
        <v>1753980</v>
      </c>
      <c r="E183" s="18">
        <f>E207+E223+E243+E263+E289+E306+E321+E340+E361+E383+E398+E415+E433</f>
        <v>1722316</v>
      </c>
      <c r="F183" s="18">
        <f>6646390-3195700+4366-1797555+875</f>
        <v>1658376</v>
      </c>
      <c r="G183" s="18">
        <v>1665559</v>
      </c>
      <c r="H183" s="18">
        <v>1644232</v>
      </c>
      <c r="I183" s="17"/>
    </row>
    <row r="184" spans="1:9" s="26" customFormat="1" ht="13.5">
      <c r="A184" s="25"/>
      <c r="B184" s="87" t="s">
        <v>79</v>
      </c>
      <c r="C184" s="49" t="s">
        <v>80</v>
      </c>
      <c r="D184" s="20">
        <v>11716</v>
      </c>
      <c r="E184" s="20">
        <v>4716</v>
      </c>
      <c r="F184" s="20">
        <v>201504</v>
      </c>
      <c r="G184" s="20">
        <v>1881</v>
      </c>
      <c r="H184" s="20">
        <v>177614</v>
      </c>
      <c r="I184" s="19"/>
    </row>
    <row r="185" spans="1:9" s="26" customFormat="1" ht="26.25">
      <c r="A185" s="25"/>
      <c r="B185" s="87" t="s">
        <v>28</v>
      </c>
      <c r="C185" s="49" t="s">
        <v>29</v>
      </c>
      <c r="D185" s="20">
        <v>824133</v>
      </c>
      <c r="E185" s="20">
        <v>819556</v>
      </c>
      <c r="F185" s="20">
        <v>360870</v>
      </c>
      <c r="G185" s="20">
        <v>659610</v>
      </c>
      <c r="H185" s="20">
        <v>361096</v>
      </c>
      <c r="I185" s="19"/>
    </row>
    <row r="186" spans="1:9" s="26" customFormat="1" ht="13.5">
      <c r="A186" s="25"/>
      <c r="B186" s="87" t="s">
        <v>30</v>
      </c>
      <c r="C186" s="49" t="s">
        <v>31</v>
      </c>
      <c r="D186" s="20">
        <v>918131</v>
      </c>
      <c r="E186" s="20">
        <v>898044</v>
      </c>
      <c r="F186" s="20">
        <f>1091636+4366</f>
        <v>1096002</v>
      </c>
      <c r="G186" s="20">
        <v>1004068</v>
      </c>
      <c r="H186" s="20">
        <v>1105522</v>
      </c>
      <c r="I186" s="19"/>
    </row>
    <row r="187" spans="1:9" ht="12.75">
      <c r="A187" s="16"/>
      <c r="B187" s="84" t="s">
        <v>34</v>
      </c>
      <c r="C187" s="42" t="s">
        <v>35</v>
      </c>
      <c r="D187" s="18">
        <v>12456569</v>
      </c>
      <c r="E187" s="18">
        <f>E210+E226+E245+E267+E292+E310+E325+E351+E364+E386+E401+E418+E436</f>
        <v>11681812</v>
      </c>
      <c r="F187" s="18">
        <f>9939354+26813+1939</f>
        <v>9968106</v>
      </c>
      <c r="G187" s="18">
        <v>9851137</v>
      </c>
      <c r="H187" s="18">
        <v>4101457</v>
      </c>
      <c r="I187" s="17"/>
    </row>
    <row r="188" spans="1:9" ht="12.75">
      <c r="A188" s="16"/>
      <c r="B188" s="84" t="s">
        <v>36</v>
      </c>
      <c r="C188" s="42" t="s">
        <v>37</v>
      </c>
      <c r="D188" s="18">
        <v>8462</v>
      </c>
      <c r="E188" s="18">
        <f>E227+E268+E365+E387+E437</f>
        <v>7738</v>
      </c>
      <c r="F188" s="18">
        <v>8776</v>
      </c>
      <c r="G188" s="18">
        <v>28556</v>
      </c>
      <c r="H188" s="18">
        <v>8211</v>
      </c>
      <c r="I188" s="17"/>
    </row>
    <row r="189" spans="1:9" ht="12.75">
      <c r="A189" s="16"/>
      <c r="B189" s="84" t="s">
        <v>38</v>
      </c>
      <c r="C189" s="42" t="s">
        <v>39</v>
      </c>
      <c r="D189" s="18">
        <v>22607743</v>
      </c>
      <c r="E189" s="18">
        <f>E228+E246+E269+E293+E311+E326+E366+E388+E402+E438</f>
        <v>19043612</v>
      </c>
      <c r="F189" s="18">
        <v>10174480</v>
      </c>
      <c r="G189" s="18">
        <v>1833893</v>
      </c>
      <c r="H189" s="18">
        <v>7907627</v>
      </c>
      <c r="I189" s="17"/>
    </row>
    <row r="190" spans="1:9" ht="25.5">
      <c r="A190" s="16"/>
      <c r="B190" s="84" t="s">
        <v>40</v>
      </c>
      <c r="C190" s="42" t="s">
        <v>41</v>
      </c>
      <c r="D190" s="18">
        <v>19795</v>
      </c>
      <c r="E190" s="18">
        <f>E229+E270+E294+E332+E367+E439</f>
        <v>19700</v>
      </c>
      <c r="F190" s="18">
        <v>331323</v>
      </c>
      <c r="G190" s="18">
        <v>6819</v>
      </c>
      <c r="H190" s="18">
        <v>329375</v>
      </c>
      <c r="I190" s="17"/>
    </row>
    <row r="191" spans="1:9" ht="25.5">
      <c r="A191" s="16"/>
      <c r="B191" s="84" t="s">
        <v>42</v>
      </c>
      <c r="C191" s="42" t="s">
        <v>43</v>
      </c>
      <c r="D191" s="18">
        <v>8690</v>
      </c>
      <c r="E191" s="18">
        <v>8635</v>
      </c>
      <c r="F191" s="18">
        <v>332233</v>
      </c>
      <c r="G191" s="18">
        <v>2250</v>
      </c>
      <c r="H191" s="18">
        <v>329975</v>
      </c>
      <c r="I191" s="17"/>
    </row>
    <row r="192" spans="1:9" s="26" customFormat="1" ht="13.5">
      <c r="A192" s="25"/>
      <c r="B192" s="86">
        <v>8112</v>
      </c>
      <c r="C192" s="49" t="s">
        <v>47</v>
      </c>
      <c r="D192" s="20">
        <v>4800</v>
      </c>
      <c r="E192" s="20">
        <v>4800</v>
      </c>
      <c r="F192" s="20">
        <v>327795</v>
      </c>
      <c r="G192" s="20"/>
      <c r="H192" s="20">
        <v>327795</v>
      </c>
      <c r="I192" s="19"/>
    </row>
    <row r="193" spans="1:9" ht="25.5">
      <c r="A193" s="16"/>
      <c r="B193" s="84" t="s">
        <v>50</v>
      </c>
      <c r="C193" s="42" t="s">
        <v>51</v>
      </c>
      <c r="D193" s="18">
        <v>-11105</v>
      </c>
      <c r="E193" s="18">
        <v>-11065</v>
      </c>
      <c r="F193" s="18">
        <v>0</v>
      </c>
      <c r="G193" s="18">
        <v>-4569</v>
      </c>
      <c r="H193" s="18">
        <v>600</v>
      </c>
      <c r="I193" s="17"/>
    </row>
    <row r="194" spans="1:9" s="26" customFormat="1" ht="26.25">
      <c r="A194" s="25"/>
      <c r="B194" s="87" t="s">
        <v>54</v>
      </c>
      <c r="C194" s="49" t="s">
        <v>55</v>
      </c>
      <c r="D194" s="20">
        <v>0</v>
      </c>
      <c r="E194" s="20">
        <v>90</v>
      </c>
      <c r="F194" s="20">
        <v>0</v>
      </c>
      <c r="G194" s="20">
        <v>0</v>
      </c>
      <c r="H194" s="20">
        <v>0</v>
      </c>
      <c r="I194" s="19"/>
    </row>
    <row r="195" spans="1:9" ht="12.75">
      <c r="A195" s="16"/>
      <c r="B195" s="84"/>
      <c r="C195" s="42"/>
      <c r="D195" s="18"/>
      <c r="E195" s="18"/>
      <c r="F195" s="18"/>
      <c r="G195" s="18"/>
      <c r="H195" s="18"/>
      <c r="I195" s="17"/>
    </row>
    <row r="196" spans="1:9" s="15" customFormat="1" ht="25.5" customHeight="1">
      <c r="A196" s="16" t="s">
        <v>87</v>
      </c>
      <c r="B196" s="88" t="s">
        <v>6</v>
      </c>
      <c r="C196" s="24" t="s">
        <v>88</v>
      </c>
      <c r="D196" s="13">
        <f>D198+D199+D200+D201+D202+D203+D204+D207+D210</f>
        <v>1812705</v>
      </c>
      <c r="E196" s="13">
        <f>E198+E199+E200+E201+E202+E203+E204+E207+E210</f>
        <v>1775781</v>
      </c>
      <c r="F196" s="13">
        <f>F198+F199+F200+F201+F202+F203+F204+F207+F210</f>
        <v>1192783</v>
      </c>
      <c r="G196" s="13">
        <f>G198+G199+G200+G201+G202+G203+G204+G207+G210</f>
        <v>1756329</v>
      </c>
      <c r="H196" s="13">
        <f>H198+H199+H200+H201+H202+H203+H204+H207+H210</f>
        <v>1691926</v>
      </c>
      <c r="I196" s="10"/>
    </row>
    <row r="197" spans="1:9" s="15" customFormat="1" ht="12.75">
      <c r="A197" s="16"/>
      <c r="B197" s="88"/>
      <c r="C197" s="24"/>
      <c r="D197" s="13"/>
      <c r="E197" s="13"/>
      <c r="F197" s="13"/>
      <c r="G197" s="13"/>
      <c r="H197" s="13"/>
      <c r="I197" s="10"/>
    </row>
    <row r="198" spans="1:9" ht="12.75">
      <c r="A198" s="16"/>
      <c r="B198" s="84" t="s">
        <v>8</v>
      </c>
      <c r="C198" s="42" t="s">
        <v>9</v>
      </c>
      <c r="D198" s="18">
        <v>1006303</v>
      </c>
      <c r="E198" s="18">
        <v>1006316</v>
      </c>
      <c r="F198" s="18">
        <f>701513+8437</f>
        <v>709950</v>
      </c>
      <c r="G198" s="18">
        <v>1010793</v>
      </c>
      <c r="H198" s="18">
        <v>723799</v>
      </c>
      <c r="I198" s="17"/>
    </row>
    <row r="199" spans="1:9" ht="25.5">
      <c r="A199" s="16"/>
      <c r="B199" s="84" t="s">
        <v>10</v>
      </c>
      <c r="C199" s="42" t="s">
        <v>11</v>
      </c>
      <c r="D199" s="18">
        <v>251913</v>
      </c>
      <c r="E199" s="18">
        <v>249266</v>
      </c>
      <c r="F199" s="18">
        <f>178613+2089</f>
        <v>180702</v>
      </c>
      <c r="G199" s="18">
        <v>254589</v>
      </c>
      <c r="H199" s="18">
        <v>184214</v>
      </c>
      <c r="I199" s="17"/>
    </row>
    <row r="200" spans="1:9" ht="25.5">
      <c r="A200" s="16"/>
      <c r="B200" s="84" t="s">
        <v>12</v>
      </c>
      <c r="C200" s="42" t="s">
        <v>13</v>
      </c>
      <c r="D200" s="18">
        <v>21437</v>
      </c>
      <c r="E200" s="18">
        <v>17569</v>
      </c>
      <c r="F200" s="18">
        <v>15019</v>
      </c>
      <c r="G200" s="18">
        <v>20245</v>
      </c>
      <c r="H200" s="18">
        <v>13895</v>
      </c>
      <c r="I200" s="17"/>
    </row>
    <row r="201" spans="1:9" ht="12.75">
      <c r="A201" s="16"/>
      <c r="B201" s="84" t="s">
        <v>14</v>
      </c>
      <c r="C201" s="42" t="s">
        <v>15</v>
      </c>
      <c r="D201" s="18">
        <v>267267</v>
      </c>
      <c r="E201" s="18">
        <v>251210</v>
      </c>
      <c r="F201" s="18">
        <v>137557</v>
      </c>
      <c r="G201" s="18">
        <v>253144</v>
      </c>
      <c r="H201" s="18">
        <v>636011</v>
      </c>
      <c r="I201" s="17"/>
    </row>
    <row r="202" spans="1:9" ht="38.25">
      <c r="A202" s="16"/>
      <c r="B202" s="84" t="s">
        <v>16</v>
      </c>
      <c r="C202" s="42" t="s">
        <v>17</v>
      </c>
      <c r="D202" s="18">
        <v>148221</v>
      </c>
      <c r="E202" s="18">
        <v>142963</v>
      </c>
      <c r="F202" s="18">
        <v>96983</v>
      </c>
      <c r="G202" s="18">
        <v>161284</v>
      </c>
      <c r="H202" s="18">
        <v>96024</v>
      </c>
      <c r="I202" s="17"/>
    </row>
    <row r="203" spans="1:9" ht="12.75">
      <c r="A203" s="16"/>
      <c r="B203" s="84" t="s">
        <v>18</v>
      </c>
      <c r="C203" s="42" t="s">
        <v>19</v>
      </c>
      <c r="D203" s="18">
        <v>3879</v>
      </c>
      <c r="E203" s="18">
        <v>3266</v>
      </c>
      <c r="F203" s="18">
        <v>3468</v>
      </c>
      <c r="G203" s="18">
        <v>3236</v>
      </c>
      <c r="H203" s="18">
        <v>3172</v>
      </c>
      <c r="I203" s="17"/>
    </row>
    <row r="204" spans="1:9" ht="25.5">
      <c r="A204" s="16"/>
      <c r="B204" s="84">
        <v>2000</v>
      </c>
      <c r="C204" s="42" t="s">
        <v>264</v>
      </c>
      <c r="D204" s="18">
        <v>208</v>
      </c>
      <c r="E204" s="18">
        <v>208</v>
      </c>
      <c r="F204" s="18">
        <v>0</v>
      </c>
      <c r="G204" s="18">
        <v>208</v>
      </c>
      <c r="H204" s="18">
        <v>0</v>
      </c>
      <c r="I204" s="17"/>
    </row>
    <row r="205" spans="1:9" s="26" customFormat="1" ht="13.5">
      <c r="A205" s="25"/>
      <c r="B205" s="86">
        <v>2100</v>
      </c>
      <c r="C205" s="49" t="s">
        <v>256</v>
      </c>
      <c r="D205" s="20">
        <v>208</v>
      </c>
      <c r="E205" s="20">
        <v>208</v>
      </c>
      <c r="F205" s="20">
        <v>0</v>
      </c>
      <c r="G205" s="20">
        <v>208</v>
      </c>
      <c r="H205" s="20">
        <v>0</v>
      </c>
      <c r="I205" s="19"/>
    </row>
    <row r="206" spans="1:9" s="26" customFormat="1" ht="39">
      <c r="A206" s="25"/>
      <c r="B206" s="86">
        <v>2140</v>
      </c>
      <c r="C206" s="49" t="s">
        <v>265</v>
      </c>
      <c r="D206" s="20">
        <v>208</v>
      </c>
      <c r="E206" s="20">
        <v>208</v>
      </c>
      <c r="F206" s="20">
        <v>0</v>
      </c>
      <c r="G206" s="20">
        <v>208</v>
      </c>
      <c r="H206" s="20">
        <v>0</v>
      </c>
      <c r="I206" s="19"/>
    </row>
    <row r="207" spans="1:9" ht="12.75">
      <c r="A207" s="16"/>
      <c r="B207" s="84" t="s">
        <v>24</v>
      </c>
      <c r="C207" s="42" t="s">
        <v>25</v>
      </c>
      <c r="D207" s="18">
        <v>4270</v>
      </c>
      <c r="E207" s="18">
        <v>4274</v>
      </c>
      <c r="F207" s="18">
        <f>15608-10526</f>
        <v>5082</v>
      </c>
      <c r="G207" s="18">
        <v>4274</v>
      </c>
      <c r="H207" s="18">
        <v>5082</v>
      </c>
      <c r="I207" s="17"/>
    </row>
    <row r="208" spans="1:9" s="26" customFormat="1" ht="26.25">
      <c r="A208" s="25"/>
      <c r="B208" s="87" t="s">
        <v>28</v>
      </c>
      <c r="C208" s="49" t="s">
        <v>29</v>
      </c>
      <c r="D208" s="20">
        <v>4120</v>
      </c>
      <c r="E208" s="20">
        <v>4124</v>
      </c>
      <c r="F208" s="20">
        <v>5082</v>
      </c>
      <c r="G208" s="20">
        <v>4124</v>
      </c>
      <c r="H208" s="20">
        <v>5082</v>
      </c>
      <c r="I208" s="19"/>
    </row>
    <row r="209" spans="1:9" s="26" customFormat="1" ht="13.5">
      <c r="A209" s="25"/>
      <c r="B209" s="87">
        <v>3500</v>
      </c>
      <c r="C209" s="49" t="s">
        <v>31</v>
      </c>
      <c r="D209" s="20">
        <v>150</v>
      </c>
      <c r="E209" s="20">
        <v>150</v>
      </c>
      <c r="F209" s="20">
        <v>5082</v>
      </c>
      <c r="G209" s="20">
        <v>150</v>
      </c>
      <c r="H209" s="20"/>
      <c r="I209" s="19"/>
    </row>
    <row r="210" spans="1:9" ht="12.75">
      <c r="A210" s="16"/>
      <c r="B210" s="84" t="s">
        <v>34</v>
      </c>
      <c r="C210" s="42" t="s">
        <v>35</v>
      </c>
      <c r="D210" s="18">
        <v>109207</v>
      </c>
      <c r="E210" s="18">
        <v>100709</v>
      </c>
      <c r="F210" s="18">
        <v>44022</v>
      </c>
      <c r="G210" s="18">
        <v>48556</v>
      </c>
      <c r="H210" s="18">
        <v>29729</v>
      </c>
      <c r="I210" s="17"/>
    </row>
    <row r="211" spans="1:9" ht="12.75">
      <c r="A211" s="16"/>
      <c r="B211" s="84"/>
      <c r="C211" s="42"/>
      <c r="D211" s="18"/>
      <c r="E211" s="18"/>
      <c r="F211" s="18"/>
      <c r="G211" s="18"/>
      <c r="H211" s="18"/>
      <c r="I211" s="17"/>
    </row>
    <row r="212" spans="1:9" s="15" customFormat="1" ht="12.75">
      <c r="A212" s="16" t="s">
        <v>89</v>
      </c>
      <c r="B212" s="88" t="s">
        <v>6</v>
      </c>
      <c r="C212" s="24" t="s">
        <v>90</v>
      </c>
      <c r="D212" s="13">
        <f>D214+D215+D216+D217+D218+D219+D220+D223+D226+D227+D228+D229</f>
        <v>37829530</v>
      </c>
      <c r="E212" s="13">
        <f>E214+E215+E216+E217+E218+E219+E220+E223+E226+E227+E228+E229</f>
        <v>37151059</v>
      </c>
      <c r="F212" s="13">
        <f>F214+F215+F216+F217+F218+F219+F220+F223+F226+F227+F228+F229</f>
        <v>32728653</v>
      </c>
      <c r="G212" s="13">
        <f>G214+G215+G216+G217+G218+G219+G220+G223+G226+G227+G228+G229</f>
        <v>35545169</v>
      </c>
      <c r="H212" s="13">
        <f>H214+H215+H216+H217+H218+H219+H220+H223+H226+H227+H228+H229</f>
        <v>33205879</v>
      </c>
      <c r="I212" s="10"/>
    </row>
    <row r="213" spans="1:9" ht="12.75">
      <c r="A213" s="16"/>
      <c r="B213" s="84"/>
      <c r="C213" s="42"/>
      <c r="D213" s="18"/>
      <c r="E213" s="18"/>
      <c r="F213" s="18"/>
      <c r="G213" s="18"/>
      <c r="H213" s="18"/>
      <c r="I213" s="17"/>
    </row>
    <row r="214" spans="1:9" ht="12.75">
      <c r="A214" s="16"/>
      <c r="B214" s="84" t="s">
        <v>8</v>
      </c>
      <c r="C214" s="42" t="s">
        <v>9</v>
      </c>
      <c r="D214" s="18">
        <v>19444631</v>
      </c>
      <c r="E214" s="18">
        <v>19429060</v>
      </c>
      <c r="F214" s="18">
        <f>16712875+9194</f>
        <v>16722069</v>
      </c>
      <c r="G214" s="18">
        <v>19701442</v>
      </c>
      <c r="H214" s="18">
        <v>17109721</v>
      </c>
      <c r="I214" s="17"/>
    </row>
    <row r="215" spans="1:9" ht="25.5">
      <c r="A215" s="16"/>
      <c r="B215" s="84" t="s">
        <v>10</v>
      </c>
      <c r="C215" s="42" t="s">
        <v>11</v>
      </c>
      <c r="D215" s="18">
        <v>4944465</v>
      </c>
      <c r="E215" s="18">
        <v>4910809</v>
      </c>
      <c r="F215" s="18">
        <f>4280065+2399</f>
        <v>4282464</v>
      </c>
      <c r="G215" s="18">
        <v>4995352</v>
      </c>
      <c r="H215" s="18">
        <v>4385022</v>
      </c>
      <c r="I215" s="17"/>
    </row>
    <row r="216" spans="1:9" ht="25.5">
      <c r="A216" s="16"/>
      <c r="B216" s="84" t="s">
        <v>12</v>
      </c>
      <c r="C216" s="42" t="s">
        <v>13</v>
      </c>
      <c r="D216" s="18">
        <v>25789</v>
      </c>
      <c r="E216" s="18">
        <v>24322</v>
      </c>
      <c r="F216" s="18">
        <v>20628</v>
      </c>
      <c r="G216" s="18">
        <v>24650</v>
      </c>
      <c r="H216" s="18">
        <v>21523</v>
      </c>
      <c r="I216" s="17"/>
    </row>
    <row r="217" spans="1:9" ht="12.75">
      <c r="A217" s="16"/>
      <c r="B217" s="84" t="s">
        <v>14</v>
      </c>
      <c r="C217" s="42" t="s">
        <v>15</v>
      </c>
      <c r="D217" s="18">
        <v>1676051</v>
      </c>
      <c r="E217" s="18">
        <v>1621332</v>
      </c>
      <c r="F217" s="18">
        <v>1549016</v>
      </c>
      <c r="G217" s="18">
        <v>1574569</v>
      </c>
      <c r="H217" s="18">
        <v>1589006</v>
      </c>
      <c r="I217" s="17"/>
    </row>
    <row r="218" spans="1:9" ht="38.25">
      <c r="A218" s="16"/>
      <c r="B218" s="84" t="s">
        <v>16</v>
      </c>
      <c r="C218" s="42" t="s">
        <v>17</v>
      </c>
      <c r="D218" s="18">
        <v>9866011</v>
      </c>
      <c r="E218" s="18">
        <v>9578431</v>
      </c>
      <c r="F218" s="18">
        <v>9290321</v>
      </c>
      <c r="G218" s="18">
        <v>9445440</v>
      </c>
      <c r="H218" s="18">
        <v>9512588</v>
      </c>
      <c r="I218" s="17"/>
    </row>
    <row r="219" spans="1:9" ht="12.75">
      <c r="A219" s="16"/>
      <c r="B219" s="84" t="s">
        <v>18</v>
      </c>
      <c r="C219" s="42" t="s">
        <v>19</v>
      </c>
      <c r="D219" s="18">
        <v>24636</v>
      </c>
      <c r="E219" s="18">
        <v>21910</v>
      </c>
      <c r="F219" s="18">
        <v>21587</v>
      </c>
      <c r="G219" s="18">
        <v>17828</v>
      </c>
      <c r="H219" s="18">
        <v>14659</v>
      </c>
      <c r="I219" s="17"/>
    </row>
    <row r="220" spans="1:9" ht="25.5">
      <c r="A220" s="16"/>
      <c r="B220" s="84" t="s">
        <v>20</v>
      </c>
      <c r="C220" s="42" t="s">
        <v>21</v>
      </c>
      <c r="D220" s="18">
        <v>2667</v>
      </c>
      <c r="E220" s="18">
        <v>2667</v>
      </c>
      <c r="F220" s="18">
        <v>2100</v>
      </c>
      <c r="G220" s="18">
        <v>2100</v>
      </c>
      <c r="H220" s="18">
        <v>2788</v>
      </c>
      <c r="I220" s="17"/>
    </row>
    <row r="221" spans="1:9" ht="12.75">
      <c r="A221" s="16"/>
      <c r="B221" s="89">
        <v>2100</v>
      </c>
      <c r="C221" s="42" t="s">
        <v>256</v>
      </c>
      <c r="D221" s="18">
        <v>2667</v>
      </c>
      <c r="E221" s="18">
        <v>2667</v>
      </c>
      <c r="F221" s="18">
        <v>0</v>
      </c>
      <c r="G221" s="18">
        <v>2100</v>
      </c>
      <c r="H221" s="18">
        <v>2788</v>
      </c>
      <c r="I221" s="17"/>
    </row>
    <row r="222" spans="1:9" s="26" customFormat="1" ht="39">
      <c r="A222" s="25"/>
      <c r="B222" s="87" t="s">
        <v>22</v>
      </c>
      <c r="C222" s="49" t="s">
        <v>68</v>
      </c>
      <c r="D222" s="20">
        <v>2667</v>
      </c>
      <c r="E222" s="20">
        <v>2667</v>
      </c>
      <c r="F222" s="20">
        <v>0</v>
      </c>
      <c r="G222" s="20">
        <v>2100</v>
      </c>
      <c r="H222" s="20">
        <v>2788</v>
      </c>
      <c r="I222" s="19"/>
    </row>
    <row r="223" spans="1:9" ht="12.75">
      <c r="A223" s="16"/>
      <c r="B223" s="84" t="s">
        <v>24</v>
      </c>
      <c r="C223" s="42" t="s">
        <v>25</v>
      </c>
      <c r="D223" s="18">
        <v>252263</v>
      </c>
      <c r="E223" s="18">
        <v>253047</v>
      </c>
      <c r="F223" s="18">
        <f>263017-11593</f>
        <v>251424</v>
      </c>
      <c r="G223" s="18">
        <v>259454</v>
      </c>
      <c r="H223" s="18">
        <v>245477</v>
      </c>
      <c r="I223" s="17"/>
    </row>
    <row r="224" spans="1:9" s="26" customFormat="1" ht="26.25">
      <c r="A224" s="25"/>
      <c r="B224" s="87" t="s">
        <v>28</v>
      </c>
      <c r="C224" s="49" t="s">
        <v>29</v>
      </c>
      <c r="D224" s="20">
        <v>250830</v>
      </c>
      <c r="E224" s="20">
        <v>250838</v>
      </c>
      <c r="F224" s="20">
        <v>91703</v>
      </c>
      <c r="G224" s="20">
        <v>248637</v>
      </c>
      <c r="H224" s="20">
        <v>85756</v>
      </c>
      <c r="I224" s="19"/>
    </row>
    <row r="225" spans="1:9" s="26" customFormat="1" ht="13.5">
      <c r="A225" s="25"/>
      <c r="B225" s="87" t="s">
        <v>30</v>
      </c>
      <c r="C225" s="49" t="s">
        <v>31</v>
      </c>
      <c r="D225" s="20">
        <v>1433</v>
      </c>
      <c r="E225" s="20">
        <v>2209</v>
      </c>
      <c r="F225" s="20">
        <v>159721</v>
      </c>
      <c r="G225" s="20">
        <v>10817</v>
      </c>
      <c r="H225" s="20">
        <v>159721</v>
      </c>
      <c r="I225" s="19"/>
    </row>
    <row r="226" spans="1:9" ht="12.75">
      <c r="A226" s="16"/>
      <c r="B226" s="84" t="s">
        <v>34</v>
      </c>
      <c r="C226" s="42" t="s">
        <v>35</v>
      </c>
      <c r="D226" s="18">
        <v>814775</v>
      </c>
      <c r="E226" s="18">
        <v>698584</v>
      </c>
      <c r="F226" s="18">
        <v>585279</v>
      </c>
      <c r="G226" s="18">
        <v>-493102</v>
      </c>
      <c r="H226" s="18">
        <v>322095</v>
      </c>
      <c r="I226" s="17"/>
    </row>
    <row r="227" spans="1:9" ht="12.75">
      <c r="A227" s="16"/>
      <c r="B227" s="84" t="s">
        <v>36</v>
      </c>
      <c r="C227" s="42" t="s">
        <v>37</v>
      </c>
      <c r="D227" s="18">
        <v>0</v>
      </c>
      <c r="E227" s="18">
        <v>0</v>
      </c>
      <c r="F227" s="18">
        <v>565</v>
      </c>
      <c r="G227" s="18">
        <v>0</v>
      </c>
      <c r="H227" s="18">
        <v>0</v>
      </c>
      <c r="I227" s="17"/>
    </row>
    <row r="228" spans="1:9" ht="12.75">
      <c r="A228" s="16"/>
      <c r="B228" s="84" t="s">
        <v>38</v>
      </c>
      <c r="C228" s="42" t="s">
        <v>39</v>
      </c>
      <c r="D228" s="18">
        <v>777452</v>
      </c>
      <c r="E228" s="18">
        <v>610107</v>
      </c>
      <c r="F228" s="18">
        <v>3200</v>
      </c>
      <c r="G228" s="18">
        <v>17436</v>
      </c>
      <c r="H228" s="18">
        <v>3000</v>
      </c>
      <c r="I228" s="17"/>
    </row>
    <row r="229" spans="1:9" ht="25.5">
      <c r="A229" s="16"/>
      <c r="B229" s="84" t="s">
        <v>40</v>
      </c>
      <c r="C229" s="42" t="s">
        <v>41</v>
      </c>
      <c r="D229" s="18">
        <v>790</v>
      </c>
      <c r="E229" s="18">
        <v>790</v>
      </c>
      <c r="F229" s="18">
        <v>0</v>
      </c>
      <c r="G229" s="18">
        <v>0</v>
      </c>
      <c r="H229" s="18">
        <v>0</v>
      </c>
      <c r="I229" s="17"/>
    </row>
    <row r="230" spans="1:9" ht="25.5">
      <c r="A230" s="16"/>
      <c r="B230" s="90" t="s">
        <v>42</v>
      </c>
      <c r="C230" s="42" t="s">
        <v>43</v>
      </c>
      <c r="D230" s="18">
        <v>790</v>
      </c>
      <c r="E230" s="18">
        <v>790</v>
      </c>
      <c r="F230" s="18">
        <v>0</v>
      </c>
      <c r="G230" s="18">
        <v>0</v>
      </c>
      <c r="H230" s="18">
        <v>0</v>
      </c>
      <c r="I230" s="17"/>
    </row>
    <row r="231" spans="1:9" ht="12.75">
      <c r="A231" s="16"/>
      <c r="B231" s="84"/>
      <c r="C231" s="42"/>
      <c r="D231" s="18"/>
      <c r="E231" s="18"/>
      <c r="F231" s="18"/>
      <c r="G231" s="18"/>
      <c r="H231" s="18"/>
      <c r="I231" s="17"/>
    </row>
    <row r="232" spans="1:9" s="15" customFormat="1" ht="25.5">
      <c r="A232" s="16" t="s">
        <v>91</v>
      </c>
      <c r="B232" s="88" t="s">
        <v>6</v>
      </c>
      <c r="C232" s="24" t="s">
        <v>92</v>
      </c>
      <c r="D232" s="13">
        <f>D234+D235+D236+D237+D238+D239+D240+D243+D245+D246</f>
        <v>3753614</v>
      </c>
      <c r="E232" s="13">
        <f>E234+E235+E236+E237+E238+E239+E240+E243+E245+E246</f>
        <v>3717711</v>
      </c>
      <c r="F232" s="13">
        <f>F234+F235+F236+F237+F238+F239+F240+F243+F245+F246</f>
        <v>3312780</v>
      </c>
      <c r="G232" s="13">
        <f>G234+G235+G236+G237+G238+G239+G240+G243+G245+G246</f>
        <v>3710572</v>
      </c>
      <c r="H232" s="13">
        <f>H234+H235+H236+H237+H238+H239+H240+H243+H245+H246</f>
        <v>3308734</v>
      </c>
      <c r="I232" s="10"/>
    </row>
    <row r="233" spans="1:9" ht="12.75">
      <c r="A233" s="16"/>
      <c r="B233" s="84"/>
      <c r="C233" s="42"/>
      <c r="D233" s="18"/>
      <c r="E233" s="18"/>
      <c r="F233" s="18"/>
      <c r="G233" s="18"/>
      <c r="H233" s="18"/>
      <c r="I233" s="17"/>
    </row>
    <row r="234" spans="1:9" ht="12.75">
      <c r="A234" s="16"/>
      <c r="B234" s="84" t="s">
        <v>8</v>
      </c>
      <c r="C234" s="42" t="s">
        <v>9</v>
      </c>
      <c r="D234" s="18">
        <v>2252772</v>
      </c>
      <c r="E234" s="18">
        <v>2239283</v>
      </c>
      <c r="F234" s="18">
        <f>1801762+88054</f>
        <v>1889816</v>
      </c>
      <c r="G234" s="18">
        <v>2243068</v>
      </c>
      <c r="H234" s="18">
        <v>1946330</v>
      </c>
      <c r="I234" s="17"/>
    </row>
    <row r="235" spans="1:9" ht="25.5">
      <c r="A235" s="16"/>
      <c r="B235" s="84" t="s">
        <v>10</v>
      </c>
      <c r="C235" s="42" t="s">
        <v>11</v>
      </c>
      <c r="D235" s="18">
        <v>564578</v>
      </c>
      <c r="E235" s="18">
        <v>555485</v>
      </c>
      <c r="F235" s="18">
        <f>466157+23860</f>
        <v>490017</v>
      </c>
      <c r="G235" s="18">
        <v>559483</v>
      </c>
      <c r="H235" s="18">
        <v>482052</v>
      </c>
      <c r="I235" s="17"/>
    </row>
    <row r="236" spans="1:9" ht="25.5">
      <c r="A236" s="16"/>
      <c r="B236" s="84" t="s">
        <v>12</v>
      </c>
      <c r="C236" s="42" t="s">
        <v>13</v>
      </c>
      <c r="D236" s="18">
        <v>2212</v>
      </c>
      <c r="E236" s="18">
        <v>1945</v>
      </c>
      <c r="F236" s="18">
        <f>4923+60</f>
        <v>4983</v>
      </c>
      <c r="G236" s="18">
        <v>2258</v>
      </c>
      <c r="H236" s="18">
        <v>5307</v>
      </c>
      <c r="I236" s="17"/>
    </row>
    <row r="237" spans="1:9" ht="12.75">
      <c r="A237" s="16"/>
      <c r="B237" s="84" t="s">
        <v>14</v>
      </c>
      <c r="C237" s="42" t="s">
        <v>15</v>
      </c>
      <c r="D237" s="18">
        <v>117767</v>
      </c>
      <c r="E237" s="18">
        <v>115507</v>
      </c>
      <c r="F237" s="18">
        <f>97098+7532</f>
        <v>104630</v>
      </c>
      <c r="G237" s="18">
        <v>119970</v>
      </c>
      <c r="H237" s="18">
        <v>100094</v>
      </c>
      <c r="I237" s="17"/>
    </row>
    <row r="238" spans="1:9" ht="38.25">
      <c r="A238" s="16"/>
      <c r="B238" s="84" t="s">
        <v>16</v>
      </c>
      <c r="C238" s="42" t="s">
        <v>17</v>
      </c>
      <c r="D238" s="18">
        <v>710629</v>
      </c>
      <c r="E238" s="18">
        <v>699899</v>
      </c>
      <c r="F238" s="18">
        <f>660703+21052</f>
        <v>681755</v>
      </c>
      <c r="G238" s="18">
        <v>707048</v>
      </c>
      <c r="H238" s="18">
        <v>717119</v>
      </c>
      <c r="I238" s="17"/>
    </row>
    <row r="239" spans="1:9" ht="12.75">
      <c r="A239" s="16"/>
      <c r="B239" s="84" t="s">
        <v>18</v>
      </c>
      <c r="C239" s="42" t="s">
        <v>19</v>
      </c>
      <c r="D239" s="18">
        <v>2653</v>
      </c>
      <c r="E239" s="18">
        <v>2264</v>
      </c>
      <c r="F239" s="18">
        <f>1916+115</f>
        <v>2031</v>
      </c>
      <c r="G239" s="18">
        <v>1776</v>
      </c>
      <c r="H239" s="18">
        <v>1791</v>
      </c>
      <c r="I239" s="17"/>
    </row>
    <row r="240" spans="1:9" ht="25.5">
      <c r="A240" s="16"/>
      <c r="B240" s="85">
        <v>2000</v>
      </c>
      <c r="C240" s="42" t="s">
        <v>264</v>
      </c>
      <c r="D240" s="18">
        <v>244</v>
      </c>
      <c r="E240" s="18">
        <v>243</v>
      </c>
      <c r="F240" s="18">
        <v>0</v>
      </c>
      <c r="G240" s="18">
        <v>0</v>
      </c>
      <c r="H240" s="18">
        <v>0</v>
      </c>
      <c r="I240" s="17"/>
    </row>
    <row r="241" spans="1:9" ht="12.75">
      <c r="A241" s="16"/>
      <c r="B241" s="89">
        <v>2100</v>
      </c>
      <c r="C241" s="42" t="s">
        <v>256</v>
      </c>
      <c r="D241" s="18">
        <v>244</v>
      </c>
      <c r="E241" s="18">
        <v>243</v>
      </c>
      <c r="F241" s="18">
        <v>0</v>
      </c>
      <c r="G241" s="18">
        <v>0</v>
      </c>
      <c r="H241" s="18">
        <v>0</v>
      </c>
      <c r="I241" s="17"/>
    </row>
    <row r="242" spans="1:9" s="26" customFormat="1" ht="39">
      <c r="A242" s="25"/>
      <c r="B242" s="86">
        <v>2140</v>
      </c>
      <c r="C242" s="49" t="s">
        <v>266</v>
      </c>
      <c r="D242" s="20">
        <v>244</v>
      </c>
      <c r="E242" s="20">
        <v>243</v>
      </c>
      <c r="F242" s="20">
        <v>0</v>
      </c>
      <c r="G242" s="20">
        <v>0</v>
      </c>
      <c r="H242" s="20">
        <v>0</v>
      </c>
      <c r="I242" s="19"/>
    </row>
    <row r="243" spans="1:9" ht="12.75">
      <c r="A243" s="16"/>
      <c r="B243" s="84" t="s">
        <v>24</v>
      </c>
      <c r="C243" s="42" t="s">
        <v>25</v>
      </c>
      <c r="D243" s="18">
        <v>50784</v>
      </c>
      <c r="E243" s="18">
        <v>50784</v>
      </c>
      <c r="F243" s="18">
        <f>189418-142854</f>
        <v>46564</v>
      </c>
      <c r="G243" s="18">
        <v>49582</v>
      </c>
      <c r="H243" s="18">
        <v>47193</v>
      </c>
      <c r="I243" s="17"/>
    </row>
    <row r="244" spans="1:9" s="26" customFormat="1" ht="26.25">
      <c r="A244" s="25"/>
      <c r="B244" s="87" t="s">
        <v>28</v>
      </c>
      <c r="C244" s="49" t="s">
        <v>29</v>
      </c>
      <c r="D244" s="20">
        <v>50784</v>
      </c>
      <c r="E244" s="20">
        <v>50784</v>
      </c>
      <c r="F244" s="20">
        <f>189418-142854</f>
        <v>46564</v>
      </c>
      <c r="G244" s="20">
        <v>49582</v>
      </c>
      <c r="H244" s="20">
        <v>47193</v>
      </c>
      <c r="I244" s="19"/>
    </row>
    <row r="245" spans="1:9" ht="12.75">
      <c r="A245" s="16"/>
      <c r="B245" s="84" t="s">
        <v>34</v>
      </c>
      <c r="C245" s="42" t="s">
        <v>35</v>
      </c>
      <c r="D245" s="18">
        <v>31597</v>
      </c>
      <c r="E245" s="18">
        <v>31923</v>
      </c>
      <c r="F245" s="18">
        <f>90803+2181</f>
        <v>92984</v>
      </c>
      <c r="G245" s="18">
        <v>27387</v>
      </c>
      <c r="H245" s="18">
        <v>8848</v>
      </c>
      <c r="I245" s="17"/>
    </row>
    <row r="246" spans="1:9" ht="12.75">
      <c r="A246" s="16"/>
      <c r="B246" s="85">
        <v>7000</v>
      </c>
      <c r="C246" s="42" t="s">
        <v>39</v>
      </c>
      <c r="D246" s="18">
        <v>20378</v>
      </c>
      <c r="E246" s="18">
        <v>20378</v>
      </c>
      <c r="F246" s="18">
        <v>0</v>
      </c>
      <c r="G246" s="18">
        <v>0</v>
      </c>
      <c r="H246" s="18">
        <v>0</v>
      </c>
      <c r="I246" s="17"/>
    </row>
    <row r="247" spans="1:9" ht="12.75">
      <c r="A247" s="16"/>
      <c r="B247" s="84"/>
      <c r="C247" s="42"/>
      <c r="D247" s="18"/>
      <c r="E247" s="18"/>
      <c r="F247" s="18"/>
      <c r="G247" s="18"/>
      <c r="H247" s="18"/>
      <c r="I247" s="17"/>
    </row>
    <row r="248" spans="1:9" s="15" customFormat="1" ht="25.5">
      <c r="A248" s="16" t="s">
        <v>93</v>
      </c>
      <c r="B248" s="88" t="s">
        <v>6</v>
      </c>
      <c r="C248" s="24" t="s">
        <v>94</v>
      </c>
      <c r="D248" s="13">
        <f>D250+D251+D252+D253+D254+D255+D256+D263+D267+D268+D269+D270</f>
        <v>166040876</v>
      </c>
      <c r="E248" s="13">
        <f>E250+E251+E252+E253+E254+E255+E256+E263+E267+E268+E269+E270</f>
        <v>161475804</v>
      </c>
      <c r="F248" s="13">
        <f>F250+F251+F252+F253+F254+F255+F256+F263+F267+F268+F269+F270</f>
        <v>139105953</v>
      </c>
      <c r="G248" s="13">
        <f>G250+G251+G252+G253+G254+G255+G256+G263+G267+G268+G269+G270</f>
        <v>147077770</v>
      </c>
      <c r="H248" s="13">
        <f>H250+H251+H252+H253+H254+H255+H256+H263+H267+H268+H269+H270</f>
        <v>133378274</v>
      </c>
      <c r="I248" s="10"/>
    </row>
    <row r="249" spans="1:9" ht="12.75">
      <c r="A249" s="16"/>
      <c r="B249" s="84"/>
      <c r="C249" s="42"/>
      <c r="D249" s="18"/>
      <c r="E249" s="18"/>
      <c r="F249" s="18"/>
      <c r="G249" s="18"/>
      <c r="H249" s="18"/>
      <c r="I249" s="17"/>
    </row>
    <row r="250" spans="1:9" ht="12.75">
      <c r="A250" s="16"/>
      <c r="B250" s="84" t="s">
        <v>8</v>
      </c>
      <c r="C250" s="42" t="s">
        <v>9</v>
      </c>
      <c r="D250" s="18">
        <v>87236943</v>
      </c>
      <c r="E250" s="18">
        <v>87148674</v>
      </c>
      <c r="F250" s="18">
        <f>74797360+1775562+1104147</f>
        <v>77677069</v>
      </c>
      <c r="G250" s="18">
        <v>87996468</v>
      </c>
      <c r="H250" s="18">
        <v>77715563</v>
      </c>
      <c r="I250" s="17"/>
    </row>
    <row r="251" spans="1:9" ht="25.5">
      <c r="A251" s="16"/>
      <c r="B251" s="84" t="s">
        <v>10</v>
      </c>
      <c r="C251" s="42" t="s">
        <v>11</v>
      </c>
      <c r="D251" s="18">
        <v>22378088</v>
      </c>
      <c r="E251" s="18">
        <v>22169726</v>
      </c>
      <c r="F251" s="18">
        <f>19014434+459829+278750</f>
        <v>19753013</v>
      </c>
      <c r="G251" s="18">
        <v>22331103</v>
      </c>
      <c r="H251" s="18">
        <v>20132099</v>
      </c>
      <c r="I251" s="17"/>
    </row>
    <row r="252" spans="1:9" ht="25.5">
      <c r="A252" s="16"/>
      <c r="B252" s="84" t="s">
        <v>12</v>
      </c>
      <c r="C252" s="42" t="s">
        <v>13</v>
      </c>
      <c r="D252" s="18">
        <v>255358</v>
      </c>
      <c r="E252" s="18">
        <v>236181</v>
      </c>
      <c r="F252" s="18">
        <v>229986</v>
      </c>
      <c r="G252" s="18">
        <v>235491</v>
      </c>
      <c r="H252" s="18">
        <v>229738</v>
      </c>
      <c r="I252" s="17"/>
    </row>
    <row r="253" spans="1:9" ht="12.75">
      <c r="A253" s="16"/>
      <c r="B253" s="84" t="s">
        <v>14</v>
      </c>
      <c r="C253" s="42" t="s">
        <v>15</v>
      </c>
      <c r="D253" s="18">
        <v>7941730</v>
      </c>
      <c r="E253" s="18">
        <v>7666871</v>
      </c>
      <c r="F253" s="18">
        <v>7602439</v>
      </c>
      <c r="G253" s="18">
        <v>7629351</v>
      </c>
      <c r="H253" s="18">
        <v>7508914</v>
      </c>
      <c r="I253" s="17"/>
    </row>
    <row r="254" spans="1:9" ht="38.25">
      <c r="A254" s="16"/>
      <c r="B254" s="84" t="s">
        <v>16</v>
      </c>
      <c r="C254" s="42" t="s">
        <v>17</v>
      </c>
      <c r="D254" s="18">
        <v>16772081</v>
      </c>
      <c r="E254" s="18">
        <v>16612837</v>
      </c>
      <c r="F254" s="18">
        <v>16018150</v>
      </c>
      <c r="G254" s="18">
        <v>16668338</v>
      </c>
      <c r="H254" s="18">
        <v>16242412</v>
      </c>
      <c r="I254" s="17"/>
    </row>
    <row r="255" spans="1:9" ht="12.75">
      <c r="A255" s="16"/>
      <c r="B255" s="84" t="s">
        <v>18</v>
      </c>
      <c r="C255" s="42" t="s">
        <v>19</v>
      </c>
      <c r="D255" s="18">
        <v>550645</v>
      </c>
      <c r="E255" s="18">
        <v>531393</v>
      </c>
      <c r="F255" s="18">
        <v>490628</v>
      </c>
      <c r="G255" s="18">
        <v>618179</v>
      </c>
      <c r="H255" s="18">
        <v>492880</v>
      </c>
      <c r="I255" s="17"/>
    </row>
    <row r="256" spans="1:9" ht="25.5">
      <c r="A256" s="16"/>
      <c r="B256" s="84" t="s">
        <v>20</v>
      </c>
      <c r="C256" s="42" t="s">
        <v>21</v>
      </c>
      <c r="D256" s="18">
        <v>44852</v>
      </c>
      <c r="E256" s="18">
        <v>43989</v>
      </c>
      <c r="F256" s="18">
        <v>29438</v>
      </c>
      <c r="G256" s="18">
        <v>46401</v>
      </c>
      <c r="H256" s="18">
        <v>40125</v>
      </c>
      <c r="I256" s="17"/>
    </row>
    <row r="257" spans="1:9" ht="12.75">
      <c r="A257" s="16"/>
      <c r="B257" s="84">
        <v>2100</v>
      </c>
      <c r="C257" s="42" t="s">
        <v>256</v>
      </c>
      <c r="D257" s="18">
        <v>42813</v>
      </c>
      <c r="E257" s="18">
        <v>42154</v>
      </c>
      <c r="F257" s="18">
        <v>0</v>
      </c>
      <c r="G257" s="18">
        <v>44278</v>
      </c>
      <c r="H257" s="18">
        <v>40041</v>
      </c>
      <c r="I257" s="17"/>
    </row>
    <row r="258" spans="1:9" s="26" customFormat="1" ht="26.25">
      <c r="A258" s="25"/>
      <c r="B258" s="87">
        <v>2130</v>
      </c>
      <c r="C258" s="49" t="s">
        <v>267</v>
      </c>
      <c r="D258" s="20">
        <v>2224</v>
      </c>
      <c r="E258" s="20">
        <v>2433</v>
      </c>
      <c r="F258" s="20">
        <v>0</v>
      </c>
      <c r="G258" s="20">
        <v>3081</v>
      </c>
      <c r="H258" s="20">
        <v>803</v>
      </c>
      <c r="I258" s="19"/>
    </row>
    <row r="259" spans="1:9" s="26" customFormat="1" ht="39">
      <c r="A259" s="25"/>
      <c r="B259" s="87" t="s">
        <v>22</v>
      </c>
      <c r="C259" s="49" t="s">
        <v>68</v>
      </c>
      <c r="D259" s="20">
        <v>40589</v>
      </c>
      <c r="E259" s="20">
        <v>39721</v>
      </c>
      <c r="F259" s="20">
        <v>22813</v>
      </c>
      <c r="G259" s="20">
        <v>41197</v>
      </c>
      <c r="H259" s="20">
        <v>33598</v>
      </c>
      <c r="I259" s="19"/>
    </row>
    <row r="260" spans="1:9" s="26" customFormat="1" ht="26.25">
      <c r="A260" s="25"/>
      <c r="B260" s="87">
        <v>2190</v>
      </c>
      <c r="C260" s="49" t="s">
        <v>268</v>
      </c>
      <c r="D260" s="20"/>
      <c r="E260" s="20"/>
      <c r="F260" s="20">
        <v>0</v>
      </c>
      <c r="G260" s="20"/>
      <c r="H260" s="20">
        <v>5640</v>
      </c>
      <c r="I260" s="19"/>
    </row>
    <row r="261" spans="1:9" ht="25.5">
      <c r="A261" s="16"/>
      <c r="B261" s="89">
        <v>2300</v>
      </c>
      <c r="C261" s="42" t="s">
        <v>269</v>
      </c>
      <c r="D261" s="18">
        <v>1000</v>
      </c>
      <c r="E261" s="18">
        <v>824</v>
      </c>
      <c r="F261" s="18">
        <v>0</v>
      </c>
      <c r="G261" s="18">
        <v>1112</v>
      </c>
      <c r="H261" s="18">
        <v>84</v>
      </c>
      <c r="I261" s="17"/>
    </row>
    <row r="262" spans="1:9" ht="25.5">
      <c r="A262" s="16"/>
      <c r="B262" s="89">
        <v>2500</v>
      </c>
      <c r="C262" s="42" t="s">
        <v>259</v>
      </c>
      <c r="D262" s="18">
        <v>1039</v>
      </c>
      <c r="E262" s="18">
        <v>1011</v>
      </c>
      <c r="F262" s="18">
        <v>0</v>
      </c>
      <c r="G262" s="18">
        <v>1011</v>
      </c>
      <c r="H262" s="18">
        <v>0</v>
      </c>
      <c r="I262" s="17"/>
    </row>
    <row r="263" spans="1:9" ht="12.75">
      <c r="A263" s="16"/>
      <c r="B263" s="84" t="s">
        <v>24</v>
      </c>
      <c r="C263" s="42" t="s">
        <v>25</v>
      </c>
      <c r="D263" s="18">
        <v>850900</v>
      </c>
      <c r="E263" s="18">
        <v>827269</v>
      </c>
      <c r="F263" s="18">
        <f>4313602-2235391-1382897</f>
        <v>695314</v>
      </c>
      <c r="G263" s="18">
        <v>793760</v>
      </c>
      <c r="H263" s="18">
        <v>704873</v>
      </c>
      <c r="I263" s="17"/>
    </row>
    <row r="264" spans="1:9" s="26" customFormat="1" ht="13.5">
      <c r="A264" s="25"/>
      <c r="B264" s="87" t="s">
        <v>79</v>
      </c>
      <c r="C264" s="49" t="s">
        <v>80</v>
      </c>
      <c r="D264" s="20">
        <v>11398</v>
      </c>
      <c r="E264" s="20">
        <v>4398</v>
      </c>
      <c r="F264" s="20">
        <v>3519</v>
      </c>
      <c r="G264" s="20">
        <v>1563</v>
      </c>
      <c r="H264" s="20">
        <v>3519</v>
      </c>
      <c r="I264" s="19"/>
    </row>
    <row r="265" spans="1:9" s="26" customFormat="1" ht="26.25">
      <c r="A265" s="25"/>
      <c r="B265" s="87" t="s">
        <v>28</v>
      </c>
      <c r="C265" s="49" t="s">
        <v>29</v>
      </c>
      <c r="D265" s="20">
        <v>188125</v>
      </c>
      <c r="E265" s="20">
        <v>189971</v>
      </c>
      <c r="F265" s="20">
        <v>36246</v>
      </c>
      <c r="G265" s="20">
        <v>65036</v>
      </c>
      <c r="H265" s="20">
        <v>37159</v>
      </c>
      <c r="I265" s="19"/>
    </row>
    <row r="266" spans="1:9" s="26" customFormat="1" ht="13.5">
      <c r="A266" s="25"/>
      <c r="B266" s="87" t="s">
        <v>30</v>
      </c>
      <c r="C266" s="49" t="s">
        <v>31</v>
      </c>
      <c r="D266" s="20">
        <v>651377</v>
      </c>
      <c r="E266" s="20">
        <v>632900</v>
      </c>
      <c r="F266" s="20">
        <v>655549</v>
      </c>
      <c r="G266" s="20">
        <v>727161</v>
      </c>
      <c r="H266" s="20">
        <v>664195</v>
      </c>
      <c r="I266" s="19"/>
    </row>
    <row r="267" spans="1:9" ht="12.75">
      <c r="A267" s="16"/>
      <c r="B267" s="84" t="s">
        <v>34</v>
      </c>
      <c r="C267" s="42" t="s">
        <v>35</v>
      </c>
      <c r="D267" s="18">
        <v>9022750</v>
      </c>
      <c r="E267" s="18">
        <v>8550028</v>
      </c>
      <c r="F267" s="18">
        <v>6790989</v>
      </c>
      <c r="G267" s="18">
        <v>9232254</v>
      </c>
      <c r="H267" s="18">
        <v>2501067</v>
      </c>
      <c r="I267" s="17"/>
    </row>
    <row r="268" spans="1:9" ht="12.75">
      <c r="A268" s="16"/>
      <c r="B268" s="84" t="s">
        <v>36</v>
      </c>
      <c r="C268" s="42" t="s">
        <v>37</v>
      </c>
      <c r="D268" s="18">
        <v>8462</v>
      </c>
      <c r="E268" s="18">
        <v>7738</v>
      </c>
      <c r="F268" s="18">
        <v>853</v>
      </c>
      <c r="G268" s="18">
        <v>14806</v>
      </c>
      <c r="H268" s="18">
        <v>853</v>
      </c>
      <c r="I268" s="17"/>
    </row>
    <row r="269" spans="1:9" ht="12.75">
      <c r="A269" s="16"/>
      <c r="B269" s="84" t="s">
        <v>38</v>
      </c>
      <c r="C269" s="42" t="s">
        <v>39</v>
      </c>
      <c r="D269" s="18">
        <v>20966432</v>
      </c>
      <c r="E269" s="18">
        <v>17668558</v>
      </c>
      <c r="F269" s="18">
        <v>9488281</v>
      </c>
      <c r="G269" s="18">
        <v>1507050</v>
      </c>
      <c r="H269" s="18">
        <v>7480515</v>
      </c>
      <c r="I269" s="17"/>
    </row>
    <row r="270" spans="1:9" ht="25.5">
      <c r="A270" s="16"/>
      <c r="B270" s="84" t="s">
        <v>40</v>
      </c>
      <c r="C270" s="42" t="s">
        <v>41</v>
      </c>
      <c r="D270" s="18">
        <v>12635</v>
      </c>
      <c r="E270" s="18">
        <v>12540</v>
      </c>
      <c r="F270" s="18">
        <v>329793</v>
      </c>
      <c r="G270" s="18">
        <v>4569</v>
      </c>
      <c r="H270" s="18">
        <v>329235</v>
      </c>
      <c r="I270" s="17"/>
    </row>
    <row r="271" spans="1:9" ht="25.5">
      <c r="A271" s="16"/>
      <c r="B271" s="84" t="s">
        <v>42</v>
      </c>
      <c r="C271" s="42" t="s">
        <v>43</v>
      </c>
      <c r="D271" s="18">
        <v>1300</v>
      </c>
      <c r="E271" s="18">
        <v>1245</v>
      </c>
      <c r="F271" s="18">
        <v>329793</v>
      </c>
      <c r="G271" s="18">
        <v>0</v>
      </c>
      <c r="H271" s="18">
        <v>329235</v>
      </c>
      <c r="I271" s="17"/>
    </row>
    <row r="272" spans="1:9" ht="12.75">
      <c r="A272" s="16"/>
      <c r="B272" s="84" t="s">
        <v>44</v>
      </c>
      <c r="C272" s="42" t="s">
        <v>45</v>
      </c>
      <c r="D272" s="18">
        <v>0</v>
      </c>
      <c r="E272" s="18">
        <v>0</v>
      </c>
      <c r="F272" s="18">
        <v>327795</v>
      </c>
      <c r="G272" s="18">
        <v>0</v>
      </c>
      <c r="H272" s="18"/>
      <c r="I272" s="17"/>
    </row>
    <row r="273" spans="1:9" s="26" customFormat="1" ht="13.5">
      <c r="A273" s="25"/>
      <c r="B273" s="87" t="s">
        <v>46</v>
      </c>
      <c r="C273" s="49" t="s">
        <v>47</v>
      </c>
      <c r="D273" s="20">
        <v>0</v>
      </c>
      <c r="E273" s="20">
        <v>0</v>
      </c>
      <c r="F273" s="20">
        <v>327795</v>
      </c>
      <c r="G273" s="20">
        <v>0</v>
      </c>
      <c r="H273" s="20">
        <v>327795</v>
      </c>
      <c r="I273" s="19"/>
    </row>
    <row r="274" spans="1:9" ht="12.75">
      <c r="A274" s="16"/>
      <c r="B274" s="84" t="s">
        <v>48</v>
      </c>
      <c r="C274" s="42" t="s">
        <v>49</v>
      </c>
      <c r="D274" s="61" t="s">
        <v>331</v>
      </c>
      <c r="E274" s="61" t="s">
        <v>331</v>
      </c>
      <c r="F274" s="61">
        <v>1998</v>
      </c>
      <c r="G274" s="61" t="s">
        <v>331</v>
      </c>
      <c r="H274" s="18">
        <v>0</v>
      </c>
      <c r="I274" s="17"/>
    </row>
    <row r="275" spans="1:9" ht="25.5">
      <c r="A275" s="16"/>
      <c r="B275" s="84" t="s">
        <v>50</v>
      </c>
      <c r="C275" s="42" t="s">
        <v>51</v>
      </c>
      <c r="D275" s="18">
        <v>-11335</v>
      </c>
      <c r="E275" s="18">
        <v>-11295</v>
      </c>
      <c r="F275" s="18">
        <v>0</v>
      </c>
      <c r="G275" s="18">
        <v>-4569</v>
      </c>
      <c r="H275" s="18">
        <v>0</v>
      </c>
      <c r="I275" s="17"/>
    </row>
    <row r="276" spans="1:9" s="26" customFormat="1" ht="26.25">
      <c r="A276" s="25"/>
      <c r="B276" s="87" t="s">
        <v>54</v>
      </c>
      <c r="C276" s="49" t="s">
        <v>55</v>
      </c>
      <c r="D276" s="20">
        <v>0</v>
      </c>
      <c r="E276" s="20">
        <v>90</v>
      </c>
      <c r="F276" s="20">
        <v>0</v>
      </c>
      <c r="G276" s="20">
        <v>0</v>
      </c>
      <c r="H276" s="20">
        <v>0</v>
      </c>
      <c r="I276" s="19"/>
    </row>
    <row r="277" spans="1:9" ht="12.75">
      <c r="A277" s="16"/>
      <c r="B277" s="84"/>
      <c r="C277" s="42"/>
      <c r="D277" s="18"/>
      <c r="E277" s="18"/>
      <c r="F277" s="18"/>
      <c r="G277" s="18"/>
      <c r="H277" s="18"/>
      <c r="I277" s="17"/>
    </row>
    <row r="278" spans="1:9" s="15" customFormat="1" ht="25.5">
      <c r="A278" s="16" t="s">
        <v>96</v>
      </c>
      <c r="B278" s="88" t="s">
        <v>6</v>
      </c>
      <c r="C278" s="24" t="s">
        <v>97</v>
      </c>
      <c r="D278" s="13">
        <f>D280+D281+D282+D283+D284+D285+D286+D289+D292+D293</f>
        <v>7379256</v>
      </c>
      <c r="E278" s="13">
        <f>E280+E281+E282+E283+E284+E285+E286+E289+E292+E293</f>
        <v>7269439</v>
      </c>
      <c r="F278" s="13">
        <f>F280+F281+F282+F283+F284+F285+F286+F289+F292+F293</f>
        <v>6496693</v>
      </c>
      <c r="G278" s="13">
        <f>G280+G281+G282+G283+G284+G285+G286+G289+G292+G293</f>
        <v>7296942</v>
      </c>
      <c r="H278" s="13">
        <f>H280+H281+H282+H283+H284+H285+H286+H289+H292+H293+H294</f>
        <v>6287283</v>
      </c>
      <c r="I278" s="10"/>
    </row>
    <row r="279" spans="1:9" ht="12.75">
      <c r="A279" s="16"/>
      <c r="B279" s="84"/>
      <c r="C279" s="42"/>
      <c r="D279" s="18"/>
      <c r="E279" s="18"/>
      <c r="F279" s="18"/>
      <c r="G279" s="18"/>
      <c r="H279" s="18"/>
      <c r="I279" s="17"/>
    </row>
    <row r="280" spans="1:9" ht="12.75">
      <c r="A280" s="16"/>
      <c r="B280" s="84" t="s">
        <v>8</v>
      </c>
      <c r="C280" s="42" t="s">
        <v>9</v>
      </c>
      <c r="D280" s="18">
        <v>3478515</v>
      </c>
      <c r="E280" s="18">
        <v>3457751</v>
      </c>
      <c r="F280" s="18">
        <f>2762628+108836</f>
        <v>2871464</v>
      </c>
      <c r="G280" s="18">
        <v>3539235</v>
      </c>
      <c r="H280" s="18">
        <v>2924086</v>
      </c>
      <c r="I280" s="17"/>
    </row>
    <row r="281" spans="1:9" ht="25.5">
      <c r="A281" s="16"/>
      <c r="B281" s="84" t="s">
        <v>10</v>
      </c>
      <c r="C281" s="42" t="s">
        <v>11</v>
      </c>
      <c r="D281" s="18">
        <v>913662</v>
      </c>
      <c r="E281" s="18">
        <v>905176</v>
      </c>
      <c r="F281" s="18">
        <f>703713+30077</f>
        <v>733790</v>
      </c>
      <c r="G281" s="18">
        <v>894755</v>
      </c>
      <c r="H281" s="18">
        <v>735089</v>
      </c>
      <c r="I281" s="17"/>
    </row>
    <row r="282" spans="1:9" ht="25.5">
      <c r="A282" s="16"/>
      <c r="B282" s="84" t="s">
        <v>12</v>
      </c>
      <c r="C282" s="42" t="s">
        <v>13</v>
      </c>
      <c r="D282" s="18">
        <v>7434</v>
      </c>
      <c r="E282" s="18">
        <v>7213</v>
      </c>
      <c r="F282" s="18">
        <f>8345+233</f>
        <v>8578</v>
      </c>
      <c r="G282" s="18">
        <v>7398</v>
      </c>
      <c r="H282" s="18">
        <v>8269</v>
      </c>
      <c r="I282" s="17"/>
    </row>
    <row r="283" spans="1:9" ht="12.75">
      <c r="A283" s="16"/>
      <c r="B283" s="84" t="s">
        <v>14</v>
      </c>
      <c r="C283" s="42" t="s">
        <v>15</v>
      </c>
      <c r="D283" s="18">
        <v>432765</v>
      </c>
      <c r="E283" s="18">
        <v>434168</v>
      </c>
      <c r="F283" s="18">
        <f>432706+12286</f>
        <v>444992</v>
      </c>
      <c r="G283" s="18">
        <v>450492</v>
      </c>
      <c r="H283" s="18">
        <v>454571</v>
      </c>
      <c r="I283" s="17"/>
    </row>
    <row r="284" spans="1:9" ht="38.25">
      <c r="A284" s="16"/>
      <c r="B284" s="84" t="s">
        <v>16</v>
      </c>
      <c r="C284" s="42" t="s">
        <v>17</v>
      </c>
      <c r="D284" s="18">
        <v>1982579</v>
      </c>
      <c r="E284" s="18">
        <v>2000983</v>
      </c>
      <c r="F284" s="18">
        <f>1911913+71446</f>
        <v>1983359</v>
      </c>
      <c r="G284" s="18">
        <v>2096704</v>
      </c>
      <c r="H284" s="18">
        <v>1896101</v>
      </c>
      <c r="I284" s="17"/>
    </row>
    <row r="285" spans="1:9" ht="12.75">
      <c r="A285" s="16"/>
      <c r="B285" s="84" t="s">
        <v>18</v>
      </c>
      <c r="C285" s="42" t="s">
        <v>19</v>
      </c>
      <c r="D285" s="18">
        <v>43710</v>
      </c>
      <c r="E285" s="18">
        <v>42478</v>
      </c>
      <c r="F285" s="18">
        <f>53283+635</f>
        <v>53918</v>
      </c>
      <c r="G285" s="18">
        <v>34292</v>
      </c>
      <c r="H285" s="18">
        <v>44782</v>
      </c>
      <c r="I285" s="17"/>
    </row>
    <row r="286" spans="1:9" ht="25.5">
      <c r="A286" s="16"/>
      <c r="B286" s="84" t="s">
        <v>20</v>
      </c>
      <c r="C286" s="42" t="s">
        <v>21</v>
      </c>
      <c r="D286" s="18">
        <v>2222</v>
      </c>
      <c r="E286" s="18">
        <v>2222</v>
      </c>
      <c r="F286" s="18">
        <v>4200</v>
      </c>
      <c r="G286" s="18">
        <v>2222</v>
      </c>
      <c r="H286" s="18">
        <v>4158</v>
      </c>
      <c r="I286" s="17"/>
    </row>
    <row r="287" spans="1:9" ht="12.75">
      <c r="A287" s="16"/>
      <c r="B287" s="89">
        <v>2100</v>
      </c>
      <c r="C287" s="42" t="s">
        <v>256</v>
      </c>
      <c r="D287" s="18">
        <v>2222</v>
      </c>
      <c r="E287" s="18">
        <v>2222</v>
      </c>
      <c r="F287" s="18">
        <v>4200</v>
      </c>
      <c r="G287" s="18">
        <v>2222</v>
      </c>
      <c r="H287" s="18">
        <v>4158</v>
      </c>
      <c r="I287" s="17"/>
    </row>
    <row r="288" spans="1:9" s="26" customFormat="1" ht="39">
      <c r="A288" s="25"/>
      <c r="B288" s="87" t="s">
        <v>22</v>
      </c>
      <c r="C288" s="49" t="s">
        <v>68</v>
      </c>
      <c r="D288" s="20">
        <v>2222</v>
      </c>
      <c r="E288" s="20">
        <v>2222</v>
      </c>
      <c r="F288" s="20">
        <v>4200</v>
      </c>
      <c r="G288" s="20">
        <v>2222</v>
      </c>
      <c r="H288" s="20">
        <v>4158</v>
      </c>
      <c r="I288" s="19"/>
    </row>
    <row r="289" spans="1:9" ht="12.75">
      <c r="A289" s="16"/>
      <c r="B289" s="84" t="s">
        <v>24</v>
      </c>
      <c r="C289" s="42" t="s">
        <v>25</v>
      </c>
      <c r="D289" s="18">
        <v>16730</v>
      </c>
      <c r="E289" s="18">
        <v>16749</v>
      </c>
      <c r="F289" s="18">
        <f>254810-238999</f>
        <v>15811</v>
      </c>
      <c r="G289" s="18">
        <v>17145</v>
      </c>
      <c r="H289" s="18">
        <v>15811</v>
      </c>
      <c r="I289" s="17"/>
    </row>
    <row r="290" spans="1:9" s="26" customFormat="1" ht="26.25">
      <c r="A290" s="25"/>
      <c r="B290" s="87">
        <v>3400</v>
      </c>
      <c r="C290" s="49" t="s">
        <v>29</v>
      </c>
      <c r="D290" s="20">
        <v>6</v>
      </c>
      <c r="E290" s="20">
        <v>6</v>
      </c>
      <c r="F290" s="20">
        <f>238999-238999</f>
        <v>0</v>
      </c>
      <c r="G290" s="20">
        <v>0</v>
      </c>
      <c r="H290" s="20">
        <v>0</v>
      </c>
      <c r="I290" s="19"/>
    </row>
    <row r="291" spans="1:9" s="26" customFormat="1" ht="13.5">
      <c r="A291" s="25"/>
      <c r="B291" s="87" t="s">
        <v>30</v>
      </c>
      <c r="C291" s="49" t="s">
        <v>31</v>
      </c>
      <c r="D291" s="20">
        <v>16724</v>
      </c>
      <c r="E291" s="20">
        <v>16743</v>
      </c>
      <c r="F291" s="20">
        <v>15811</v>
      </c>
      <c r="G291" s="20">
        <v>17145</v>
      </c>
      <c r="H291" s="20">
        <v>15811</v>
      </c>
      <c r="I291" s="19"/>
    </row>
    <row r="292" spans="1:9" ht="12.75">
      <c r="A292" s="16"/>
      <c r="B292" s="84" t="s">
        <v>34</v>
      </c>
      <c r="C292" s="42" t="s">
        <v>35</v>
      </c>
      <c r="D292" s="18">
        <v>217714</v>
      </c>
      <c r="E292" s="18">
        <v>217424</v>
      </c>
      <c r="F292" s="18">
        <f>193096+15486</f>
        <v>208582</v>
      </c>
      <c r="G292" s="18">
        <v>69424</v>
      </c>
      <c r="H292" s="18">
        <v>108906</v>
      </c>
      <c r="I292" s="17"/>
    </row>
    <row r="293" spans="1:9" ht="12.75">
      <c r="A293" s="16"/>
      <c r="B293" s="84" t="s">
        <v>38</v>
      </c>
      <c r="C293" s="42" t="s">
        <v>39</v>
      </c>
      <c r="D293" s="18">
        <v>283925</v>
      </c>
      <c r="E293" s="18">
        <v>185275</v>
      </c>
      <c r="F293" s="18">
        <v>171999</v>
      </c>
      <c r="G293" s="18">
        <v>185275</v>
      </c>
      <c r="H293" s="18">
        <v>95000</v>
      </c>
      <c r="I293" s="17"/>
    </row>
    <row r="294" spans="1:9" ht="25.5">
      <c r="A294" s="16"/>
      <c r="B294" s="84" t="s">
        <v>40</v>
      </c>
      <c r="C294" s="42" t="s">
        <v>41</v>
      </c>
      <c r="D294" s="18">
        <v>0</v>
      </c>
      <c r="E294" s="18">
        <v>0</v>
      </c>
      <c r="F294" s="18">
        <v>510</v>
      </c>
      <c r="G294" s="18">
        <v>0</v>
      </c>
      <c r="H294" s="18">
        <v>510</v>
      </c>
      <c r="I294" s="17"/>
    </row>
    <row r="295" spans="1:9" ht="25.5">
      <c r="A295" s="16"/>
      <c r="B295" s="84" t="s">
        <v>42</v>
      </c>
      <c r="C295" s="42" t="s">
        <v>43</v>
      </c>
      <c r="D295" s="18">
        <v>0</v>
      </c>
      <c r="E295" s="18">
        <v>0</v>
      </c>
      <c r="F295" s="18">
        <v>510</v>
      </c>
      <c r="G295" s="18">
        <v>0</v>
      </c>
      <c r="H295" s="18">
        <v>510</v>
      </c>
      <c r="I295" s="17"/>
    </row>
    <row r="296" spans="1:9" ht="12.75">
      <c r="A296" s="16"/>
      <c r="B296" s="84" t="s">
        <v>48</v>
      </c>
      <c r="C296" s="42" t="s">
        <v>49</v>
      </c>
      <c r="D296" s="61" t="s">
        <v>331</v>
      </c>
      <c r="E296" s="61" t="s">
        <v>331</v>
      </c>
      <c r="F296" s="18">
        <v>510</v>
      </c>
      <c r="G296" s="61" t="s">
        <v>331</v>
      </c>
      <c r="H296" s="18">
        <v>0</v>
      </c>
      <c r="I296" s="17"/>
    </row>
    <row r="297" spans="1:9" ht="12.75">
      <c r="A297" s="16"/>
      <c r="B297" s="84"/>
      <c r="C297" s="42"/>
      <c r="D297" s="18"/>
      <c r="E297" s="18"/>
      <c r="F297" s="18"/>
      <c r="G297" s="18"/>
      <c r="H297" s="18"/>
      <c r="I297" s="17"/>
    </row>
    <row r="298" spans="1:9" s="15" customFormat="1" ht="12.75">
      <c r="A298" s="16" t="s">
        <v>98</v>
      </c>
      <c r="B298" s="88" t="s">
        <v>6</v>
      </c>
      <c r="C298" s="24" t="s">
        <v>99</v>
      </c>
      <c r="D298" s="13">
        <f>D300+D301+D302+D303+D304+D305+D306+D310+D311</f>
        <v>12295561</v>
      </c>
      <c r="E298" s="13">
        <f>E300+E301+E302+E303+E304+E305+E306+E310+E311</f>
        <v>12229132</v>
      </c>
      <c r="F298" s="13">
        <f>F300+F301+F302+F303+F304+F305+F306+F310+F311</f>
        <v>11918202</v>
      </c>
      <c r="G298" s="13">
        <f>G300+G301+G302+G303+G304+G305+G306+G310+G311</f>
        <v>11988015</v>
      </c>
      <c r="H298" s="13">
        <f>H300+H301+H302+H303+H304+H305+H306+H310+H311</f>
        <v>11561267</v>
      </c>
      <c r="I298" s="10"/>
    </row>
    <row r="299" spans="1:9" ht="12.75">
      <c r="A299" s="16"/>
      <c r="B299" s="84"/>
      <c r="C299" s="42"/>
      <c r="D299" s="18"/>
      <c r="E299" s="18"/>
      <c r="F299" s="18"/>
      <c r="G299" s="18"/>
      <c r="H299" s="18"/>
      <c r="I299" s="17"/>
    </row>
    <row r="300" spans="1:9" ht="12.75">
      <c r="A300" s="16"/>
      <c r="B300" s="84" t="s">
        <v>8</v>
      </c>
      <c r="C300" s="42" t="s">
        <v>9</v>
      </c>
      <c r="D300" s="18">
        <v>6852608</v>
      </c>
      <c r="E300" s="18">
        <v>6816513</v>
      </c>
      <c r="F300" s="18">
        <f>5692927+164490+60901</f>
        <v>5918318</v>
      </c>
      <c r="G300" s="18">
        <v>6921314</v>
      </c>
      <c r="H300" s="18">
        <v>6063146</v>
      </c>
      <c r="I300" s="17"/>
    </row>
    <row r="301" spans="1:9" ht="25.5">
      <c r="A301" s="16"/>
      <c r="B301" s="84" t="s">
        <v>10</v>
      </c>
      <c r="C301" s="42" t="s">
        <v>11</v>
      </c>
      <c r="D301" s="18">
        <v>1733318</v>
      </c>
      <c r="E301" s="18">
        <v>1707342</v>
      </c>
      <c r="F301" s="18">
        <f>1414258+47392+15398</f>
        <v>1477048</v>
      </c>
      <c r="G301" s="18">
        <v>1735523</v>
      </c>
      <c r="H301" s="18">
        <v>1500814</v>
      </c>
      <c r="I301" s="17"/>
    </row>
    <row r="302" spans="1:9" ht="25.5">
      <c r="A302" s="16"/>
      <c r="B302" s="84" t="s">
        <v>12</v>
      </c>
      <c r="C302" s="42" t="s">
        <v>13</v>
      </c>
      <c r="D302" s="18">
        <v>16770</v>
      </c>
      <c r="E302" s="18">
        <v>16265</v>
      </c>
      <c r="F302" s="18">
        <f>14580+111+319</f>
        <v>15010</v>
      </c>
      <c r="G302" s="18">
        <v>16338</v>
      </c>
      <c r="H302" s="18">
        <v>14944</v>
      </c>
      <c r="I302" s="17"/>
    </row>
    <row r="303" spans="1:9" ht="12.75">
      <c r="A303" s="16"/>
      <c r="B303" s="84" t="s">
        <v>14</v>
      </c>
      <c r="C303" s="42" t="s">
        <v>15</v>
      </c>
      <c r="D303" s="18">
        <v>542197</v>
      </c>
      <c r="E303" s="18">
        <v>545948</v>
      </c>
      <c r="F303" s="18">
        <f>565124+10651+8636</f>
        <v>584411</v>
      </c>
      <c r="G303" s="18">
        <v>535654</v>
      </c>
      <c r="H303" s="18">
        <v>591737</v>
      </c>
      <c r="I303" s="17"/>
    </row>
    <row r="304" spans="1:9" ht="38.25">
      <c r="A304" s="16"/>
      <c r="B304" s="84" t="s">
        <v>16</v>
      </c>
      <c r="C304" s="42" t="s">
        <v>17</v>
      </c>
      <c r="D304" s="18">
        <v>2350983</v>
      </c>
      <c r="E304" s="18">
        <v>2345036</v>
      </c>
      <c r="F304" s="18">
        <f>2291509+48009+35575</f>
        <v>2375093</v>
      </c>
      <c r="G304" s="18">
        <v>2320687</v>
      </c>
      <c r="H304" s="18">
        <v>2335646</v>
      </c>
      <c r="I304" s="17"/>
    </row>
    <row r="305" spans="1:9" ht="12.75">
      <c r="A305" s="16"/>
      <c r="B305" s="84" t="s">
        <v>18</v>
      </c>
      <c r="C305" s="42" t="s">
        <v>19</v>
      </c>
      <c r="D305" s="18">
        <v>27536</v>
      </c>
      <c r="E305" s="18">
        <v>27937</v>
      </c>
      <c r="F305" s="18">
        <f>30014+518+1187</f>
        <v>31719</v>
      </c>
      <c r="G305" s="18">
        <v>25107</v>
      </c>
      <c r="H305" s="18">
        <v>31029</v>
      </c>
      <c r="I305" s="17"/>
    </row>
    <row r="306" spans="1:9" ht="12.75">
      <c r="A306" s="16"/>
      <c r="B306" s="84" t="s">
        <v>24</v>
      </c>
      <c r="C306" s="42" t="s">
        <v>25</v>
      </c>
      <c r="D306" s="18">
        <v>84152</v>
      </c>
      <c r="E306" s="18">
        <v>83977</v>
      </c>
      <c r="F306" s="18">
        <f>SUM(F307:F309)</f>
        <v>281406</v>
      </c>
      <c r="G306" s="18">
        <v>84316</v>
      </c>
      <c r="H306" s="18">
        <v>257877</v>
      </c>
      <c r="I306" s="17"/>
    </row>
    <row r="307" spans="1:9" s="26" customFormat="1" ht="13.5">
      <c r="A307" s="25"/>
      <c r="B307" s="87" t="s">
        <v>79</v>
      </c>
      <c r="C307" s="49" t="s">
        <v>80</v>
      </c>
      <c r="D307" s="20">
        <v>0</v>
      </c>
      <c r="E307" s="20">
        <v>0</v>
      </c>
      <c r="F307" s="20">
        <v>197985</v>
      </c>
      <c r="G307" s="20">
        <v>0</v>
      </c>
      <c r="H307" s="20">
        <v>174095</v>
      </c>
      <c r="I307" s="19"/>
    </row>
    <row r="308" spans="1:9" s="26" customFormat="1" ht="26.25">
      <c r="A308" s="25"/>
      <c r="B308" s="87" t="s">
        <v>28</v>
      </c>
      <c r="C308" s="49" t="s">
        <v>29</v>
      </c>
      <c r="D308" s="20">
        <v>0</v>
      </c>
      <c r="E308" s="20">
        <v>0</v>
      </c>
      <c r="F308" s="20">
        <v>459</v>
      </c>
      <c r="G308" s="20">
        <v>0</v>
      </c>
      <c r="H308" s="20">
        <v>443</v>
      </c>
      <c r="I308" s="19"/>
    </row>
    <row r="309" spans="1:9" s="26" customFormat="1" ht="13.5">
      <c r="A309" s="25"/>
      <c r="B309" s="87" t="s">
        <v>30</v>
      </c>
      <c r="C309" s="49" t="s">
        <v>31</v>
      </c>
      <c r="D309" s="20">
        <v>84152</v>
      </c>
      <c r="E309" s="20">
        <v>83977</v>
      </c>
      <c r="F309" s="20">
        <f>78596+4366</f>
        <v>82962</v>
      </c>
      <c r="G309" s="20">
        <v>84316</v>
      </c>
      <c r="H309" s="20">
        <v>83339</v>
      </c>
      <c r="I309" s="19"/>
    </row>
    <row r="310" spans="1:9" ht="12.75">
      <c r="A310" s="16"/>
      <c r="B310" s="84" t="s">
        <v>34</v>
      </c>
      <c r="C310" s="42" t="s">
        <v>35</v>
      </c>
      <c r="D310" s="18">
        <v>325974</v>
      </c>
      <c r="E310" s="18">
        <v>324353</v>
      </c>
      <c r="F310" s="18">
        <f>759112+9146+1939</f>
        <v>770197</v>
      </c>
      <c r="G310" s="18">
        <v>246118</v>
      </c>
      <c r="H310" s="18">
        <v>475074</v>
      </c>
      <c r="I310" s="17"/>
    </row>
    <row r="311" spans="1:9" ht="12.75">
      <c r="A311" s="16"/>
      <c r="B311" s="84" t="s">
        <v>38</v>
      </c>
      <c r="C311" s="42" t="s">
        <v>39</v>
      </c>
      <c r="D311" s="18">
        <v>362023</v>
      </c>
      <c r="E311" s="18">
        <v>361761</v>
      </c>
      <c r="F311" s="18">
        <v>465000</v>
      </c>
      <c r="G311" s="18">
        <v>102958</v>
      </c>
      <c r="H311" s="18">
        <v>291000</v>
      </c>
      <c r="I311" s="17"/>
    </row>
    <row r="312" spans="1:9" ht="12.75">
      <c r="A312" s="16"/>
      <c r="B312" s="84"/>
      <c r="C312" s="42"/>
      <c r="D312" s="18"/>
      <c r="E312" s="18"/>
      <c r="F312" s="18"/>
      <c r="G312" s="18"/>
      <c r="H312" s="18"/>
      <c r="I312" s="17"/>
    </row>
    <row r="313" spans="1:9" s="15" customFormat="1" ht="25.5">
      <c r="A313" s="16" t="s">
        <v>100</v>
      </c>
      <c r="B313" s="88" t="s">
        <v>6</v>
      </c>
      <c r="C313" s="24" t="s">
        <v>101</v>
      </c>
      <c r="D313" s="13">
        <f>D315+D316+D317+D318+D319+D320+D321+D325+D326</f>
        <v>962660</v>
      </c>
      <c r="E313" s="13">
        <f>E315+E316+E317+E318+E319+E320+E321+E325+E326</f>
        <v>951628</v>
      </c>
      <c r="F313" s="13">
        <f>F315+F316+F317+F318+F319+F320+F321+F325+F326</f>
        <v>908819</v>
      </c>
      <c r="G313" s="13">
        <f>G315+G316+G317+G318+G319+G320+G321+G325+G326</f>
        <v>986248</v>
      </c>
      <c r="H313" s="13">
        <f>H315+H316+H317+H318+H319+H320+H321+H325+H326</f>
        <v>852282</v>
      </c>
      <c r="I313" s="10"/>
    </row>
    <row r="314" spans="1:9" ht="12.75">
      <c r="A314" s="16"/>
      <c r="B314" s="84"/>
      <c r="C314" s="42"/>
      <c r="D314" s="18"/>
      <c r="E314" s="18"/>
      <c r="F314" s="18"/>
      <c r="G314" s="18"/>
      <c r="H314" s="18"/>
      <c r="I314" s="17"/>
    </row>
    <row r="315" spans="1:9" ht="12.75">
      <c r="A315" s="16"/>
      <c r="B315" s="84" t="s">
        <v>8</v>
      </c>
      <c r="C315" s="42" t="s">
        <v>9</v>
      </c>
      <c r="D315" s="18">
        <v>486849</v>
      </c>
      <c r="E315" s="18">
        <v>484380</v>
      </c>
      <c r="F315" s="18">
        <v>480533</v>
      </c>
      <c r="G315" s="18">
        <v>488454</v>
      </c>
      <c r="H315" s="18">
        <v>446064</v>
      </c>
      <c r="I315" s="17"/>
    </row>
    <row r="316" spans="1:9" ht="25.5">
      <c r="A316" s="16"/>
      <c r="B316" s="84" t="s">
        <v>10</v>
      </c>
      <c r="C316" s="42" t="s">
        <v>11</v>
      </c>
      <c r="D316" s="18">
        <v>125053</v>
      </c>
      <c r="E316" s="18">
        <v>123753</v>
      </c>
      <c r="F316" s="18">
        <v>119305</v>
      </c>
      <c r="G316" s="18">
        <v>122312</v>
      </c>
      <c r="H316" s="18">
        <v>110447</v>
      </c>
      <c r="I316" s="17"/>
    </row>
    <row r="317" spans="1:9" ht="25.5">
      <c r="A317" s="16"/>
      <c r="B317" s="84" t="s">
        <v>12</v>
      </c>
      <c r="C317" s="42" t="s">
        <v>13</v>
      </c>
      <c r="D317" s="18">
        <v>2515</v>
      </c>
      <c r="E317" s="18">
        <v>2210</v>
      </c>
      <c r="F317" s="18">
        <v>3162</v>
      </c>
      <c r="G317" s="18">
        <v>1992</v>
      </c>
      <c r="H317" s="18">
        <v>3097</v>
      </c>
      <c r="I317" s="17"/>
    </row>
    <row r="318" spans="1:9" ht="12.75">
      <c r="A318" s="16"/>
      <c r="B318" s="84" t="s">
        <v>14</v>
      </c>
      <c r="C318" s="42" t="s">
        <v>15</v>
      </c>
      <c r="D318" s="18">
        <v>53131</v>
      </c>
      <c r="E318" s="18">
        <v>50603</v>
      </c>
      <c r="F318" s="18">
        <v>45322</v>
      </c>
      <c r="G318" s="18">
        <v>49229</v>
      </c>
      <c r="H318" s="18">
        <v>39295</v>
      </c>
      <c r="I318" s="17"/>
    </row>
    <row r="319" spans="1:9" ht="38.25">
      <c r="A319" s="16"/>
      <c r="B319" s="84" t="s">
        <v>16</v>
      </c>
      <c r="C319" s="42" t="s">
        <v>17</v>
      </c>
      <c r="D319" s="18">
        <v>165052</v>
      </c>
      <c r="E319" s="18">
        <v>163618</v>
      </c>
      <c r="F319" s="18">
        <v>149570</v>
      </c>
      <c r="G319" s="18">
        <v>212290</v>
      </c>
      <c r="H319" s="18">
        <v>147726</v>
      </c>
      <c r="I319" s="17"/>
    </row>
    <row r="320" spans="1:9" ht="12.75">
      <c r="A320" s="16"/>
      <c r="B320" s="84" t="s">
        <v>18</v>
      </c>
      <c r="C320" s="42" t="s">
        <v>19</v>
      </c>
      <c r="D320" s="18">
        <v>4407</v>
      </c>
      <c r="E320" s="18">
        <v>3915</v>
      </c>
      <c r="F320" s="18">
        <v>4656</v>
      </c>
      <c r="G320" s="18">
        <v>3908</v>
      </c>
      <c r="H320" s="18">
        <v>3913</v>
      </c>
      <c r="I320" s="17"/>
    </row>
    <row r="321" spans="1:9" ht="12.75">
      <c r="A321" s="16"/>
      <c r="B321" s="84" t="s">
        <v>24</v>
      </c>
      <c r="C321" s="42" t="s">
        <v>25</v>
      </c>
      <c r="D321" s="18">
        <v>83130</v>
      </c>
      <c r="E321" s="18">
        <v>81951</v>
      </c>
      <c r="F321" s="18">
        <v>83008</v>
      </c>
      <c r="G321" s="18">
        <v>81700</v>
      </c>
      <c r="H321" s="18">
        <v>83010</v>
      </c>
      <c r="I321" s="17"/>
    </row>
    <row r="322" spans="1:9" s="26" customFormat="1" ht="13.5">
      <c r="A322" s="25"/>
      <c r="B322" s="87">
        <v>3100</v>
      </c>
      <c r="C322" s="49" t="s">
        <v>80</v>
      </c>
      <c r="D322" s="20">
        <v>318</v>
      </c>
      <c r="E322" s="20">
        <v>318</v>
      </c>
      <c r="F322" s="20">
        <v>0</v>
      </c>
      <c r="G322" s="20">
        <v>318</v>
      </c>
      <c r="H322" s="20">
        <v>0</v>
      </c>
      <c r="I322" s="19"/>
    </row>
    <row r="323" spans="1:9" s="26" customFormat="1" ht="26.25">
      <c r="A323" s="25"/>
      <c r="B323" s="87" t="s">
        <v>28</v>
      </c>
      <c r="C323" s="49" t="s">
        <v>29</v>
      </c>
      <c r="D323" s="20">
        <v>1100</v>
      </c>
      <c r="E323" s="20">
        <v>1100</v>
      </c>
      <c r="F323" s="20">
        <v>1305</v>
      </c>
      <c r="G323" s="20">
        <v>1100</v>
      </c>
      <c r="H323" s="20">
        <v>1305</v>
      </c>
      <c r="I323" s="19"/>
    </row>
    <row r="324" spans="1:9" s="26" customFormat="1" ht="13.5">
      <c r="A324" s="25"/>
      <c r="B324" s="87" t="s">
        <v>30</v>
      </c>
      <c r="C324" s="49" t="s">
        <v>31</v>
      </c>
      <c r="D324" s="20">
        <v>81712</v>
      </c>
      <c r="E324" s="20">
        <v>80533</v>
      </c>
      <c r="F324" s="20">
        <v>81703</v>
      </c>
      <c r="G324" s="20">
        <v>80282</v>
      </c>
      <c r="H324" s="20">
        <v>81705</v>
      </c>
      <c r="I324" s="19"/>
    </row>
    <row r="325" spans="1:9" ht="12.75">
      <c r="A325" s="16"/>
      <c r="B325" s="84" t="s">
        <v>34</v>
      </c>
      <c r="C325" s="42" t="s">
        <v>35</v>
      </c>
      <c r="D325" s="18">
        <v>42523</v>
      </c>
      <c r="E325" s="18">
        <v>41198</v>
      </c>
      <c r="F325" s="18">
        <v>19263</v>
      </c>
      <c r="G325" s="18">
        <v>26363</v>
      </c>
      <c r="H325" s="18">
        <v>14730</v>
      </c>
      <c r="I325" s="17"/>
    </row>
    <row r="326" spans="1:9" ht="12.75">
      <c r="A326" s="16"/>
      <c r="B326" s="84" t="s">
        <v>38</v>
      </c>
      <c r="C326" s="42" t="s">
        <v>39</v>
      </c>
      <c r="D326" s="18">
        <v>0</v>
      </c>
      <c r="E326" s="18">
        <v>0</v>
      </c>
      <c r="F326" s="18">
        <v>4000</v>
      </c>
      <c r="G326" s="18">
        <v>0</v>
      </c>
      <c r="H326" s="18">
        <v>4000</v>
      </c>
      <c r="I326" s="17"/>
    </row>
    <row r="327" spans="1:9" ht="12.75">
      <c r="A327" s="16"/>
      <c r="B327" s="84"/>
      <c r="C327" s="42"/>
      <c r="D327" s="18"/>
      <c r="E327" s="18"/>
      <c r="F327" s="18"/>
      <c r="G327" s="18"/>
      <c r="H327" s="18"/>
      <c r="I327" s="17"/>
    </row>
    <row r="328" spans="1:9" ht="51.75" customHeight="1">
      <c r="A328" s="16" t="s">
        <v>270</v>
      </c>
      <c r="B328" s="84"/>
      <c r="C328" s="24" t="s">
        <v>271</v>
      </c>
      <c r="D328" s="13">
        <f>D330+D331+D332</f>
        <v>21115</v>
      </c>
      <c r="E328" s="13">
        <f>E330+E331+E332</f>
        <v>21008</v>
      </c>
      <c r="F328" s="63" t="s">
        <v>331</v>
      </c>
      <c r="G328" s="13">
        <f>G330+G331+G332</f>
        <v>16940</v>
      </c>
      <c r="H328" s="63" t="s">
        <v>331</v>
      </c>
      <c r="I328" s="17"/>
    </row>
    <row r="329" spans="1:9" ht="12.75">
      <c r="A329" s="16"/>
      <c r="B329" s="84"/>
      <c r="C329" s="42"/>
      <c r="D329" s="18"/>
      <c r="E329" s="18"/>
      <c r="F329" s="18"/>
      <c r="G329" s="18"/>
      <c r="I329" s="17"/>
    </row>
    <row r="330" spans="1:9" ht="12.75">
      <c r="A330" s="16"/>
      <c r="B330" s="85">
        <v>1100</v>
      </c>
      <c r="C330" s="42" t="s">
        <v>9</v>
      </c>
      <c r="D330" s="18">
        <v>12940</v>
      </c>
      <c r="E330" s="18">
        <v>12859</v>
      </c>
      <c r="F330" s="61" t="s">
        <v>331</v>
      </c>
      <c r="G330" s="18">
        <v>13565</v>
      </c>
      <c r="H330" s="61" t="s">
        <v>331</v>
      </c>
      <c r="I330" s="17"/>
    </row>
    <row r="331" spans="1:9" ht="25.5">
      <c r="A331" s="16"/>
      <c r="B331" s="85" t="s">
        <v>10</v>
      </c>
      <c r="C331" s="42" t="s">
        <v>11</v>
      </c>
      <c r="D331" s="18">
        <v>3375</v>
      </c>
      <c r="E331" s="18">
        <v>3349</v>
      </c>
      <c r="F331" s="61" t="s">
        <v>331</v>
      </c>
      <c r="G331" s="18">
        <v>3375</v>
      </c>
      <c r="H331" s="61" t="s">
        <v>331</v>
      </c>
      <c r="I331" s="17"/>
    </row>
    <row r="332" spans="1:9" ht="25.5">
      <c r="A332" s="16"/>
      <c r="B332" s="85">
        <v>8000</v>
      </c>
      <c r="C332" s="42" t="s">
        <v>272</v>
      </c>
      <c r="D332" s="18">
        <v>4800</v>
      </c>
      <c r="E332" s="18">
        <v>4800</v>
      </c>
      <c r="F332" s="61" t="s">
        <v>331</v>
      </c>
      <c r="G332" s="18">
        <v>0</v>
      </c>
      <c r="H332" s="61" t="s">
        <v>331</v>
      </c>
      <c r="I332" s="17"/>
    </row>
    <row r="333" spans="1:9" ht="25.5">
      <c r="A333" s="16"/>
      <c r="B333" s="85">
        <v>8100</v>
      </c>
      <c r="C333" s="42" t="s">
        <v>273</v>
      </c>
      <c r="D333" s="18">
        <v>4800</v>
      </c>
      <c r="E333" s="18">
        <v>4800</v>
      </c>
      <c r="F333" s="61" t="s">
        <v>331</v>
      </c>
      <c r="G333" s="18">
        <v>0</v>
      </c>
      <c r="H333" s="61" t="s">
        <v>331</v>
      </c>
      <c r="I333" s="17"/>
    </row>
    <row r="334" spans="1:9" ht="12.75">
      <c r="A334" s="16"/>
      <c r="B334" s="85">
        <v>8112</v>
      </c>
      <c r="C334" s="42" t="s">
        <v>274</v>
      </c>
      <c r="D334" s="18">
        <v>4800</v>
      </c>
      <c r="E334" s="18">
        <v>4800</v>
      </c>
      <c r="F334" s="61" t="s">
        <v>331</v>
      </c>
      <c r="G334" s="18">
        <v>0</v>
      </c>
      <c r="H334" s="61" t="s">
        <v>331</v>
      </c>
      <c r="I334" s="17"/>
    </row>
    <row r="335" spans="1:9" ht="12.75">
      <c r="A335" s="16"/>
      <c r="B335" s="84"/>
      <c r="C335" s="42"/>
      <c r="D335" s="18"/>
      <c r="E335" s="18"/>
      <c r="F335" s="18"/>
      <c r="G335" s="18"/>
      <c r="H335" s="18"/>
      <c r="I335" s="17"/>
    </row>
    <row r="336" spans="1:9" ht="12.75">
      <c r="A336" s="16" t="s">
        <v>276</v>
      </c>
      <c r="B336" s="84"/>
      <c r="C336" s="24" t="s">
        <v>275</v>
      </c>
      <c r="D336" s="13">
        <f>D338+D339+D340</f>
        <v>17633</v>
      </c>
      <c r="E336" s="13">
        <f>E338+E339+E340</f>
        <v>17633</v>
      </c>
      <c r="F336" s="63" t="s">
        <v>331</v>
      </c>
      <c r="G336" s="13">
        <f>G338+G339+G340</f>
        <v>17825</v>
      </c>
      <c r="H336" s="63" t="s">
        <v>331</v>
      </c>
      <c r="I336" s="17"/>
    </row>
    <row r="337" spans="1:9" ht="12.75">
      <c r="A337" s="16"/>
      <c r="B337" s="84"/>
      <c r="C337" s="42"/>
      <c r="D337" s="18"/>
      <c r="E337" s="18"/>
      <c r="F337" s="18"/>
      <c r="G337" s="18"/>
      <c r="H337" s="18"/>
      <c r="I337" s="17"/>
    </row>
    <row r="338" spans="1:9" ht="12.75">
      <c r="A338" s="16"/>
      <c r="B338" s="84" t="s">
        <v>14</v>
      </c>
      <c r="C338" s="42" t="s">
        <v>15</v>
      </c>
      <c r="D338" s="18">
        <v>215</v>
      </c>
      <c r="E338" s="18">
        <v>215</v>
      </c>
      <c r="F338" s="61" t="s">
        <v>331</v>
      </c>
      <c r="G338" s="18">
        <v>120</v>
      </c>
      <c r="H338" s="61" t="s">
        <v>331</v>
      </c>
      <c r="I338" s="17"/>
    </row>
    <row r="339" spans="1:9" ht="38.25">
      <c r="A339" s="16"/>
      <c r="B339" s="84" t="s">
        <v>16</v>
      </c>
      <c r="C339" s="42" t="s">
        <v>17</v>
      </c>
      <c r="D339" s="18">
        <v>138</v>
      </c>
      <c r="E339" s="18">
        <v>138</v>
      </c>
      <c r="F339" s="61" t="s">
        <v>331</v>
      </c>
      <c r="G339" s="18">
        <v>114</v>
      </c>
      <c r="H339" s="61" t="s">
        <v>331</v>
      </c>
      <c r="I339" s="17"/>
    </row>
    <row r="340" spans="1:9" ht="12.75">
      <c r="A340" s="16"/>
      <c r="B340" s="84" t="s">
        <v>24</v>
      </c>
      <c r="C340" s="42" t="s">
        <v>25</v>
      </c>
      <c r="D340" s="18">
        <v>17280</v>
      </c>
      <c r="E340" s="18">
        <v>17280</v>
      </c>
      <c r="F340" s="61" t="s">
        <v>331</v>
      </c>
      <c r="G340" s="18">
        <v>17591</v>
      </c>
      <c r="H340" s="61" t="s">
        <v>331</v>
      </c>
      <c r="I340" s="17"/>
    </row>
    <row r="341" spans="1:9" s="26" customFormat="1" ht="27.75" customHeight="1">
      <c r="A341" s="25"/>
      <c r="B341" s="87" t="s">
        <v>28</v>
      </c>
      <c r="C341" s="49" t="s">
        <v>29</v>
      </c>
      <c r="D341" s="20">
        <v>2142</v>
      </c>
      <c r="E341" s="20">
        <v>2142</v>
      </c>
      <c r="F341" s="61" t="s">
        <v>331</v>
      </c>
      <c r="G341" s="20">
        <v>2453</v>
      </c>
      <c r="H341" s="61" t="s">
        <v>331</v>
      </c>
      <c r="I341" s="19"/>
    </row>
    <row r="342" spans="1:9" s="26" customFormat="1" ht="13.5">
      <c r="A342" s="25"/>
      <c r="B342" s="87" t="s">
        <v>30</v>
      </c>
      <c r="C342" s="49" t="s">
        <v>31</v>
      </c>
      <c r="D342" s="20">
        <v>15138</v>
      </c>
      <c r="E342" s="20">
        <v>15138</v>
      </c>
      <c r="F342" s="61" t="s">
        <v>331</v>
      </c>
      <c r="G342" s="20">
        <v>15138</v>
      </c>
      <c r="H342" s="61" t="s">
        <v>331</v>
      </c>
      <c r="I342" s="19"/>
    </row>
    <row r="343" spans="1:9" ht="12.75">
      <c r="A343" s="16"/>
      <c r="B343" s="84"/>
      <c r="C343" s="42"/>
      <c r="D343" s="18"/>
      <c r="E343" s="18"/>
      <c r="F343" s="18"/>
      <c r="G343" s="18"/>
      <c r="H343" s="18"/>
      <c r="I343" s="17"/>
    </row>
    <row r="344" spans="1:9" ht="12.75">
      <c r="A344" s="16" t="s">
        <v>277</v>
      </c>
      <c r="B344" s="91"/>
      <c r="C344" s="34" t="s">
        <v>278</v>
      </c>
      <c r="D344" s="62">
        <f>D345+D346+D347+D348+D349+D350+D351</f>
        <v>18760</v>
      </c>
      <c r="E344" s="62">
        <f>E345+E346+E347+E348+E349+E350+E351</f>
        <v>18724</v>
      </c>
      <c r="F344" s="63" t="s">
        <v>331</v>
      </c>
      <c r="G344" s="62">
        <f>G345+G346+G347+G348+G349+G350+G351</f>
        <v>12261</v>
      </c>
      <c r="H344" s="63" t="s">
        <v>331</v>
      </c>
      <c r="I344" s="17"/>
    </row>
    <row r="345" spans="1:9" ht="12.75">
      <c r="A345" s="16"/>
      <c r="B345" s="92" t="s">
        <v>8</v>
      </c>
      <c r="C345" s="30" t="s">
        <v>9</v>
      </c>
      <c r="D345" s="50">
        <v>2030</v>
      </c>
      <c r="E345" s="18">
        <v>2030</v>
      </c>
      <c r="F345" s="61" t="s">
        <v>331</v>
      </c>
      <c r="G345" s="18">
        <v>2116</v>
      </c>
      <c r="H345" s="61" t="s">
        <v>331</v>
      </c>
      <c r="I345" s="17"/>
    </row>
    <row r="346" spans="1:9" ht="25.5">
      <c r="A346" s="16"/>
      <c r="B346" s="92" t="s">
        <v>10</v>
      </c>
      <c r="C346" s="30" t="s">
        <v>11</v>
      </c>
      <c r="D346" s="50">
        <v>493</v>
      </c>
      <c r="E346" s="18">
        <v>493</v>
      </c>
      <c r="F346" s="61" t="s">
        <v>331</v>
      </c>
      <c r="G346" s="18">
        <v>531</v>
      </c>
      <c r="H346" s="61" t="s">
        <v>331</v>
      </c>
      <c r="I346" s="17"/>
    </row>
    <row r="347" spans="1:9" ht="25.5">
      <c r="A347" s="16"/>
      <c r="B347" s="92" t="s">
        <v>12</v>
      </c>
      <c r="C347" s="30" t="s">
        <v>13</v>
      </c>
      <c r="D347" s="50">
        <v>86</v>
      </c>
      <c r="E347" s="18">
        <v>86</v>
      </c>
      <c r="F347" s="61" t="s">
        <v>331</v>
      </c>
      <c r="G347" s="18">
        <v>86</v>
      </c>
      <c r="H347" s="61" t="s">
        <v>331</v>
      </c>
      <c r="I347" s="17"/>
    </row>
    <row r="348" spans="1:9" ht="12.75">
      <c r="A348" s="16"/>
      <c r="B348" s="92" t="s">
        <v>14</v>
      </c>
      <c r="C348" s="30" t="s">
        <v>15</v>
      </c>
      <c r="D348" s="18">
        <v>7400</v>
      </c>
      <c r="E348" s="18">
        <v>7400</v>
      </c>
      <c r="F348" s="61" t="s">
        <v>331</v>
      </c>
      <c r="G348" s="18">
        <v>7424</v>
      </c>
      <c r="H348" s="61" t="s">
        <v>331</v>
      </c>
      <c r="I348" s="17"/>
    </row>
    <row r="349" spans="1:9" ht="38.25">
      <c r="A349" s="16"/>
      <c r="B349" s="92" t="s">
        <v>16</v>
      </c>
      <c r="C349" s="36" t="s">
        <v>279</v>
      </c>
      <c r="D349" s="50">
        <v>4360</v>
      </c>
      <c r="E349" s="18">
        <v>4352</v>
      </c>
      <c r="F349" s="61" t="s">
        <v>331</v>
      </c>
      <c r="G349" s="18">
        <v>1787</v>
      </c>
      <c r="H349" s="61" t="s">
        <v>331</v>
      </c>
      <c r="I349" s="17"/>
    </row>
    <row r="350" spans="1:9" ht="12.75">
      <c r="A350" s="16"/>
      <c r="B350" s="92">
        <v>1600</v>
      </c>
      <c r="C350" s="30" t="s">
        <v>19</v>
      </c>
      <c r="D350" s="50">
        <v>210</v>
      </c>
      <c r="E350" s="18">
        <v>208</v>
      </c>
      <c r="F350" s="61" t="s">
        <v>331</v>
      </c>
      <c r="G350" s="18">
        <v>248</v>
      </c>
      <c r="H350" s="61" t="s">
        <v>331</v>
      </c>
      <c r="I350" s="17"/>
    </row>
    <row r="351" spans="1:9" ht="12.75">
      <c r="A351" s="16"/>
      <c r="B351" s="85">
        <v>4000</v>
      </c>
      <c r="C351" s="42" t="s">
        <v>35</v>
      </c>
      <c r="D351" s="18">
        <v>4181</v>
      </c>
      <c r="E351" s="18">
        <v>4155</v>
      </c>
      <c r="F351" s="61" t="s">
        <v>331</v>
      </c>
      <c r="G351" s="18">
        <v>69</v>
      </c>
      <c r="H351" s="61" t="s">
        <v>331</v>
      </c>
      <c r="I351" s="17"/>
    </row>
    <row r="352" spans="1:9" ht="12.75">
      <c r="A352" s="16"/>
      <c r="B352" s="84"/>
      <c r="C352" s="42"/>
      <c r="D352" s="18"/>
      <c r="E352" s="18"/>
      <c r="F352" s="18"/>
      <c r="G352" s="18"/>
      <c r="H352" s="18"/>
      <c r="I352" s="17"/>
    </row>
    <row r="353" spans="1:9" s="15" customFormat="1" ht="24.75" customHeight="1">
      <c r="A353" s="16" t="s">
        <v>102</v>
      </c>
      <c r="B353" s="88" t="s">
        <v>6</v>
      </c>
      <c r="C353" s="24" t="s">
        <v>103</v>
      </c>
      <c r="D353" s="13">
        <f>D355+D356+D357+D358+D359+D360+D361+D364+D365+D366+D367</f>
        <v>7877057</v>
      </c>
      <c r="E353" s="13">
        <f>E355+E356+E357+E358+E359+E360+E361+E364+E365+E366+E367</f>
        <v>7808019</v>
      </c>
      <c r="F353" s="13">
        <f>F355+F356+F357+F358+F359+F360+F361+F364+F365+F366+F367</f>
        <v>6578063</v>
      </c>
      <c r="G353" s="13">
        <f>G355+G356+G357+G358+G359+G360+G361+G364+G365+G366+G367</f>
        <v>7721867</v>
      </c>
      <c r="H353" s="13">
        <f>H355+H356+H357+H358+H359+H360+H361+H364+H365+H366+H367</f>
        <v>6530149</v>
      </c>
      <c r="I353" s="10"/>
    </row>
    <row r="354" spans="1:9" ht="12.75">
      <c r="A354" s="16"/>
      <c r="B354" s="84"/>
      <c r="C354" s="42"/>
      <c r="D354" s="18"/>
      <c r="E354" s="18"/>
      <c r="F354" s="18"/>
      <c r="G354" s="18"/>
      <c r="H354" s="18"/>
      <c r="I354" s="17"/>
    </row>
    <row r="355" spans="1:9" ht="12.75">
      <c r="A355" s="16"/>
      <c r="B355" s="84" t="s">
        <v>8</v>
      </c>
      <c r="C355" s="42" t="s">
        <v>9</v>
      </c>
      <c r="D355" s="18">
        <v>4972837</v>
      </c>
      <c r="E355" s="18">
        <v>4966991</v>
      </c>
      <c r="F355" s="18">
        <f>4008878+33730+89315</f>
        <v>4131923</v>
      </c>
      <c r="G355" s="18">
        <v>5030952</v>
      </c>
      <c r="H355" s="18">
        <v>4196901</v>
      </c>
      <c r="I355" s="17"/>
    </row>
    <row r="356" spans="1:9" ht="25.5">
      <c r="A356" s="16"/>
      <c r="B356" s="84" t="s">
        <v>10</v>
      </c>
      <c r="C356" s="42" t="s">
        <v>11</v>
      </c>
      <c r="D356" s="18">
        <v>1267803</v>
      </c>
      <c r="E356" s="18">
        <v>1263804</v>
      </c>
      <c r="F356" s="18">
        <f>1024613+8572+22363</f>
        <v>1055548</v>
      </c>
      <c r="G356" s="18">
        <v>1277511</v>
      </c>
      <c r="H356" s="18">
        <v>1066975</v>
      </c>
      <c r="I356" s="17"/>
    </row>
    <row r="357" spans="1:9" ht="25.5">
      <c r="A357" s="16"/>
      <c r="B357" s="84" t="s">
        <v>12</v>
      </c>
      <c r="C357" s="42" t="s">
        <v>13</v>
      </c>
      <c r="D357" s="18">
        <v>37104</v>
      </c>
      <c r="E357" s="18">
        <v>35130</v>
      </c>
      <c r="F357" s="18">
        <v>29612</v>
      </c>
      <c r="G357" s="18">
        <v>35657</v>
      </c>
      <c r="H357" s="18">
        <v>30598</v>
      </c>
      <c r="I357" s="17"/>
    </row>
    <row r="358" spans="1:9" ht="12.75">
      <c r="A358" s="16"/>
      <c r="B358" s="84" t="s">
        <v>14</v>
      </c>
      <c r="C358" s="42" t="s">
        <v>15</v>
      </c>
      <c r="D358" s="18">
        <v>702886</v>
      </c>
      <c r="E358" s="18">
        <v>681144</v>
      </c>
      <c r="F358" s="18">
        <v>596739</v>
      </c>
      <c r="G358" s="18">
        <v>698952</v>
      </c>
      <c r="H358" s="18">
        <v>607959</v>
      </c>
      <c r="I358" s="17"/>
    </row>
    <row r="359" spans="1:9" ht="38.25">
      <c r="A359" s="16"/>
      <c r="B359" s="84" t="s">
        <v>16</v>
      </c>
      <c r="C359" s="42" t="s">
        <v>17</v>
      </c>
      <c r="D359" s="18">
        <v>549240</v>
      </c>
      <c r="E359" s="18">
        <v>531994</v>
      </c>
      <c r="F359" s="18">
        <v>513511</v>
      </c>
      <c r="G359" s="18">
        <v>539625</v>
      </c>
      <c r="H359" s="18">
        <v>508204</v>
      </c>
      <c r="I359" s="17"/>
    </row>
    <row r="360" spans="1:9" ht="12.75">
      <c r="A360" s="16"/>
      <c r="B360" s="84" t="s">
        <v>18</v>
      </c>
      <c r="C360" s="42" t="s">
        <v>19</v>
      </c>
      <c r="D360" s="18">
        <v>18376</v>
      </c>
      <c r="E360" s="18">
        <v>16470</v>
      </c>
      <c r="F360" s="18">
        <v>16523</v>
      </c>
      <c r="G360" s="18">
        <v>16525</v>
      </c>
      <c r="H360" s="18">
        <v>15715</v>
      </c>
      <c r="I360" s="17"/>
    </row>
    <row r="361" spans="1:9" ht="12.75">
      <c r="A361" s="16"/>
      <c r="B361" s="84" t="s">
        <v>24</v>
      </c>
      <c r="C361" s="42" t="s">
        <v>25</v>
      </c>
      <c r="D361" s="18">
        <v>16064</v>
      </c>
      <c r="E361" s="18">
        <v>16122</v>
      </c>
      <c r="F361" s="18">
        <f>168729-42302-111678</f>
        <v>14749</v>
      </c>
      <c r="G361" s="18">
        <v>14120</v>
      </c>
      <c r="H361" s="18">
        <v>15870</v>
      </c>
      <c r="I361" s="17"/>
    </row>
    <row r="362" spans="1:9" s="26" customFormat="1" ht="26.25">
      <c r="A362" s="25"/>
      <c r="B362" s="87" t="s">
        <v>28</v>
      </c>
      <c r="C362" s="49" t="s">
        <v>29</v>
      </c>
      <c r="D362" s="20">
        <v>15768</v>
      </c>
      <c r="E362" s="20">
        <v>15766</v>
      </c>
      <c r="F362" s="20">
        <v>14462</v>
      </c>
      <c r="G362" s="20">
        <v>13764</v>
      </c>
      <c r="H362" s="20">
        <v>15464</v>
      </c>
      <c r="I362" s="19"/>
    </row>
    <row r="363" spans="1:9" s="26" customFormat="1" ht="13.5">
      <c r="A363" s="25"/>
      <c r="B363" s="87" t="s">
        <v>30</v>
      </c>
      <c r="C363" s="49" t="s">
        <v>31</v>
      </c>
      <c r="D363" s="20">
        <v>296</v>
      </c>
      <c r="E363" s="20">
        <v>356</v>
      </c>
      <c r="F363" s="20">
        <v>287</v>
      </c>
      <c r="G363" s="20">
        <v>356</v>
      </c>
      <c r="H363" s="20">
        <v>406</v>
      </c>
      <c r="I363" s="19"/>
    </row>
    <row r="364" spans="1:9" ht="12.75">
      <c r="A364" s="16"/>
      <c r="B364" s="84" t="s">
        <v>34</v>
      </c>
      <c r="C364" s="42" t="s">
        <v>35</v>
      </c>
      <c r="D364" s="18">
        <v>292977</v>
      </c>
      <c r="E364" s="18">
        <v>276594</v>
      </c>
      <c r="F364" s="18">
        <v>205870</v>
      </c>
      <c r="G364" s="18">
        <v>104884</v>
      </c>
      <c r="H364" s="18">
        <v>79339</v>
      </c>
      <c r="I364" s="17"/>
    </row>
    <row r="365" spans="1:9" ht="12.75">
      <c r="A365" s="16"/>
      <c r="B365" s="84" t="s">
        <v>36</v>
      </c>
      <c r="C365" s="42" t="s">
        <v>37</v>
      </c>
      <c r="D365" s="18"/>
      <c r="E365" s="18"/>
      <c r="F365" s="18">
        <v>3358</v>
      </c>
      <c r="G365" s="18"/>
      <c r="H365" s="18">
        <v>3358</v>
      </c>
      <c r="I365" s="17"/>
    </row>
    <row r="366" spans="1:9" ht="12.75">
      <c r="A366" s="16"/>
      <c r="B366" s="84" t="s">
        <v>38</v>
      </c>
      <c r="C366" s="42" t="s">
        <v>39</v>
      </c>
      <c r="D366" s="18">
        <v>20000</v>
      </c>
      <c r="E366" s="18">
        <v>20000</v>
      </c>
      <c r="F366" s="18">
        <v>10000</v>
      </c>
      <c r="G366" s="18">
        <v>3641</v>
      </c>
      <c r="H366" s="18">
        <v>5000</v>
      </c>
      <c r="I366" s="17"/>
    </row>
    <row r="367" spans="1:9" ht="25.5">
      <c r="A367" s="16"/>
      <c r="B367" s="84" t="s">
        <v>40</v>
      </c>
      <c r="C367" s="42" t="s">
        <v>41</v>
      </c>
      <c r="D367" s="18">
        <v>-230</v>
      </c>
      <c r="E367" s="18">
        <v>-230</v>
      </c>
      <c r="F367" s="18">
        <v>230</v>
      </c>
      <c r="G367" s="18">
        <v>0</v>
      </c>
      <c r="H367" s="18">
        <v>230</v>
      </c>
      <c r="I367" s="17"/>
    </row>
    <row r="368" spans="1:9" ht="25.5">
      <c r="A368" s="16"/>
      <c r="B368" s="84" t="s">
        <v>42</v>
      </c>
      <c r="C368" s="42" t="s">
        <v>43</v>
      </c>
      <c r="D368" s="18">
        <v>0</v>
      </c>
      <c r="E368" s="18">
        <v>0</v>
      </c>
      <c r="F368" s="18">
        <v>230</v>
      </c>
      <c r="G368" s="18">
        <v>0</v>
      </c>
      <c r="H368" s="18">
        <v>230</v>
      </c>
      <c r="I368" s="17"/>
    </row>
    <row r="369" spans="1:9" ht="25.5">
      <c r="A369" s="16"/>
      <c r="B369" s="85">
        <v>8200</v>
      </c>
      <c r="C369" s="42" t="s">
        <v>51</v>
      </c>
      <c r="D369" s="18">
        <v>230</v>
      </c>
      <c r="E369" s="18">
        <v>230</v>
      </c>
      <c r="F369" s="18">
        <v>230</v>
      </c>
      <c r="G369" s="18">
        <v>0</v>
      </c>
      <c r="H369" s="18">
        <v>0</v>
      </c>
      <c r="I369" s="17"/>
    </row>
    <row r="370" spans="1:9" ht="12.75">
      <c r="A370" s="16"/>
      <c r="B370" s="84"/>
      <c r="C370" s="42"/>
      <c r="D370" s="18"/>
      <c r="E370" s="18"/>
      <c r="F370" s="18"/>
      <c r="G370" s="18"/>
      <c r="H370" s="18"/>
      <c r="I370" s="17"/>
    </row>
    <row r="371" spans="1:9" s="15" customFormat="1" ht="12.75">
      <c r="A371" s="16" t="s">
        <v>104</v>
      </c>
      <c r="B371" s="88" t="s">
        <v>6</v>
      </c>
      <c r="C371" s="24" t="s">
        <v>105</v>
      </c>
      <c r="D371" s="13">
        <f>D373+D374+D375+D376+D377+D378+D379+D383+D386+D387+D388</f>
        <v>3473204</v>
      </c>
      <c r="E371" s="13">
        <f>E373+E374+E375+E376+E377+E378+E379+E383+E386+E387+E388</f>
        <v>3418458</v>
      </c>
      <c r="F371" s="13">
        <f>F373+F374+F375+F376+F377+F378+F379+F383+F386+F387+F388</f>
        <v>2845561</v>
      </c>
      <c r="G371" s="13">
        <f>G373+G374+G375+G376+G377+G378+G379+G383+G386+G387+G388</f>
        <v>3379692</v>
      </c>
      <c r="H371" s="13">
        <f>H373+H374+H375+H376+H377+H378+H379+H383+H386+H387+H388</f>
        <v>2766608</v>
      </c>
      <c r="I371" s="10"/>
    </row>
    <row r="372" spans="1:9" s="15" customFormat="1" ht="12.75">
      <c r="A372" s="16"/>
      <c r="B372" s="88"/>
      <c r="C372" s="24"/>
      <c r="D372" s="13"/>
      <c r="E372" s="13"/>
      <c r="F372" s="13"/>
      <c r="G372" s="13"/>
      <c r="H372" s="13"/>
      <c r="I372" s="10"/>
    </row>
    <row r="373" spans="1:9" ht="12.75">
      <c r="A373" s="16"/>
      <c r="B373" s="84" t="s">
        <v>8</v>
      </c>
      <c r="C373" s="42" t="s">
        <v>9</v>
      </c>
      <c r="D373" s="18">
        <v>1696446</v>
      </c>
      <c r="E373" s="18">
        <v>1685086</v>
      </c>
      <c r="F373" s="18">
        <f>1185110+128967+35042</f>
        <v>1349119</v>
      </c>
      <c r="G373" s="18">
        <v>1749854</v>
      </c>
      <c r="H373" s="18">
        <v>1364985</v>
      </c>
      <c r="I373" s="17"/>
    </row>
    <row r="374" spans="1:9" ht="25.5">
      <c r="A374" s="16"/>
      <c r="B374" s="84" t="s">
        <v>10</v>
      </c>
      <c r="C374" s="42" t="s">
        <v>11</v>
      </c>
      <c r="D374" s="18">
        <v>440419</v>
      </c>
      <c r="E374" s="18">
        <v>434026</v>
      </c>
      <c r="F374" s="18">
        <f>303846+33732+8279</f>
        <v>345857</v>
      </c>
      <c r="G374" s="18">
        <v>444218</v>
      </c>
      <c r="H374" s="18">
        <v>347899</v>
      </c>
      <c r="I374" s="17"/>
    </row>
    <row r="375" spans="1:9" ht="25.5">
      <c r="A375" s="16"/>
      <c r="B375" s="84" t="s">
        <v>12</v>
      </c>
      <c r="C375" s="42" t="s">
        <v>13</v>
      </c>
      <c r="D375" s="18">
        <v>103841</v>
      </c>
      <c r="E375" s="18">
        <v>99311</v>
      </c>
      <c r="F375" s="18">
        <v>98127</v>
      </c>
      <c r="G375" s="18">
        <v>99934</v>
      </c>
      <c r="H375" s="18">
        <v>98969</v>
      </c>
      <c r="I375" s="17"/>
    </row>
    <row r="376" spans="1:9" ht="12.75">
      <c r="A376" s="16"/>
      <c r="B376" s="84" t="s">
        <v>14</v>
      </c>
      <c r="C376" s="42" t="s">
        <v>15</v>
      </c>
      <c r="D376" s="18">
        <v>460104</v>
      </c>
      <c r="E376" s="18">
        <v>449223</v>
      </c>
      <c r="F376" s="18">
        <v>400173</v>
      </c>
      <c r="G376" s="18">
        <v>463533</v>
      </c>
      <c r="H376" s="18">
        <v>384419</v>
      </c>
      <c r="I376" s="17"/>
    </row>
    <row r="377" spans="1:9" ht="38.25">
      <c r="A377" s="16"/>
      <c r="B377" s="84" t="s">
        <v>16</v>
      </c>
      <c r="C377" s="42" t="s">
        <v>17</v>
      </c>
      <c r="D377" s="18">
        <v>472707</v>
      </c>
      <c r="E377" s="18">
        <v>457855</v>
      </c>
      <c r="F377" s="18">
        <v>457122</v>
      </c>
      <c r="G377" s="18">
        <v>476547</v>
      </c>
      <c r="H377" s="18">
        <v>456362</v>
      </c>
      <c r="I377" s="17"/>
    </row>
    <row r="378" spans="1:9" ht="12.75">
      <c r="A378" s="16"/>
      <c r="B378" s="84" t="s">
        <v>18</v>
      </c>
      <c r="C378" s="42" t="s">
        <v>19</v>
      </c>
      <c r="D378" s="18">
        <v>1756</v>
      </c>
      <c r="E378" s="18">
        <v>1735</v>
      </c>
      <c r="F378" s="18">
        <v>1454</v>
      </c>
      <c r="G378" s="18">
        <v>1809</v>
      </c>
      <c r="H378" s="18">
        <v>957</v>
      </c>
      <c r="I378" s="17"/>
    </row>
    <row r="379" spans="1:9" ht="25.5">
      <c r="A379" s="16"/>
      <c r="B379" s="85">
        <v>2000</v>
      </c>
      <c r="C379" s="30" t="s">
        <v>264</v>
      </c>
      <c r="D379" s="18">
        <v>1167</v>
      </c>
      <c r="E379" s="18">
        <v>1167</v>
      </c>
      <c r="F379" s="18">
        <v>0</v>
      </c>
      <c r="G379" s="18">
        <v>1005</v>
      </c>
      <c r="H379" s="18">
        <v>0</v>
      </c>
      <c r="I379" s="17"/>
    </row>
    <row r="380" spans="1:9" ht="12.75">
      <c r="A380" s="16"/>
      <c r="B380" s="28" t="s">
        <v>280</v>
      </c>
      <c r="C380" s="37" t="s">
        <v>256</v>
      </c>
      <c r="D380" s="18">
        <v>718</v>
      </c>
      <c r="E380" s="18">
        <v>718</v>
      </c>
      <c r="F380" s="18">
        <v>0</v>
      </c>
      <c r="G380" s="18">
        <v>556</v>
      </c>
      <c r="H380" s="18">
        <v>0</v>
      </c>
      <c r="I380" s="17"/>
    </row>
    <row r="381" spans="1:9" s="26" customFormat="1" ht="38.25">
      <c r="A381" s="25"/>
      <c r="B381" s="86">
        <v>2140</v>
      </c>
      <c r="C381" s="38" t="s">
        <v>266</v>
      </c>
      <c r="D381" s="20">
        <v>718</v>
      </c>
      <c r="E381" s="20">
        <v>718</v>
      </c>
      <c r="F381" s="20">
        <v>0</v>
      </c>
      <c r="G381" s="20">
        <v>556</v>
      </c>
      <c r="H381" s="20">
        <v>0</v>
      </c>
      <c r="I381" s="19"/>
    </row>
    <row r="382" spans="1:9" ht="25.5">
      <c r="A382" s="16"/>
      <c r="B382" s="28" t="s">
        <v>281</v>
      </c>
      <c r="C382" s="37" t="s">
        <v>259</v>
      </c>
      <c r="D382" s="18">
        <v>449</v>
      </c>
      <c r="E382" s="18">
        <v>449</v>
      </c>
      <c r="F382" s="18">
        <v>0</v>
      </c>
      <c r="G382" s="18">
        <v>449</v>
      </c>
      <c r="H382" s="18">
        <v>0</v>
      </c>
      <c r="I382" s="17"/>
    </row>
    <row r="383" spans="1:9" ht="12.75">
      <c r="A383" s="16"/>
      <c r="B383" s="84" t="s">
        <v>24</v>
      </c>
      <c r="C383" s="42" t="s">
        <v>25</v>
      </c>
      <c r="D383" s="18">
        <v>77843</v>
      </c>
      <c r="E383" s="18">
        <v>77611</v>
      </c>
      <c r="F383" s="18">
        <f>227170-162699-43321</f>
        <v>21150</v>
      </c>
      <c r="G383" s="18">
        <v>77611</v>
      </c>
      <c r="H383" s="18">
        <v>21150</v>
      </c>
      <c r="I383" s="17"/>
    </row>
    <row r="384" spans="1:9" s="26" customFormat="1" ht="26.25">
      <c r="A384" s="25"/>
      <c r="B384" s="87" t="s">
        <v>28</v>
      </c>
      <c r="C384" s="49" t="s">
        <v>29</v>
      </c>
      <c r="D384" s="20">
        <v>77561</v>
      </c>
      <c r="E384" s="20">
        <v>77561</v>
      </c>
      <c r="F384" s="20">
        <v>21150</v>
      </c>
      <c r="G384" s="20">
        <v>77561</v>
      </c>
      <c r="H384" s="20">
        <v>21150</v>
      </c>
      <c r="I384" s="19"/>
    </row>
    <row r="385" spans="1:9" s="26" customFormat="1" ht="13.5">
      <c r="A385" s="25"/>
      <c r="B385" s="87">
        <v>3500</v>
      </c>
      <c r="C385" s="48" t="s">
        <v>31</v>
      </c>
      <c r="D385" s="20">
        <v>282</v>
      </c>
      <c r="E385" s="20">
        <v>50</v>
      </c>
      <c r="F385" s="20">
        <v>21150</v>
      </c>
      <c r="G385" s="20">
        <v>50</v>
      </c>
      <c r="H385" s="20">
        <v>0</v>
      </c>
      <c r="I385" s="19"/>
    </row>
    <row r="386" spans="1:9" ht="12.75">
      <c r="A386" s="16"/>
      <c r="B386" s="84" t="s">
        <v>34</v>
      </c>
      <c r="C386" s="42" t="s">
        <v>35</v>
      </c>
      <c r="D386" s="18">
        <v>210395</v>
      </c>
      <c r="E386" s="18">
        <v>203918</v>
      </c>
      <c r="F386" s="18">
        <v>160559</v>
      </c>
      <c r="G386" s="18">
        <v>56655</v>
      </c>
      <c r="H386" s="18">
        <v>81860</v>
      </c>
      <c r="I386" s="17"/>
    </row>
    <row r="387" spans="1:9" ht="12.75">
      <c r="A387" s="16"/>
      <c r="B387" s="84" t="s">
        <v>36</v>
      </c>
      <c r="C387" s="42" t="s">
        <v>37</v>
      </c>
      <c r="D387" s="18">
        <v>0</v>
      </c>
      <c r="E387" s="18">
        <v>0</v>
      </c>
      <c r="F387" s="18">
        <v>4000</v>
      </c>
      <c r="G387" s="18">
        <v>0</v>
      </c>
      <c r="H387" s="18">
        <v>4000</v>
      </c>
      <c r="I387" s="17"/>
    </row>
    <row r="388" spans="1:9" ht="12.75">
      <c r="A388" s="16"/>
      <c r="B388" s="84" t="s">
        <v>38</v>
      </c>
      <c r="C388" s="42" t="s">
        <v>39</v>
      </c>
      <c r="D388" s="18">
        <v>8526</v>
      </c>
      <c r="E388" s="18">
        <v>8526</v>
      </c>
      <c r="F388" s="18">
        <v>8000</v>
      </c>
      <c r="G388" s="18">
        <v>8526</v>
      </c>
      <c r="H388" s="18">
        <v>6007</v>
      </c>
      <c r="I388" s="17"/>
    </row>
    <row r="389" spans="1:9" ht="12.75">
      <c r="A389" s="16"/>
      <c r="B389" s="84"/>
      <c r="C389" s="42"/>
      <c r="D389" s="18"/>
      <c r="E389" s="18"/>
      <c r="F389" s="18"/>
      <c r="G389" s="18"/>
      <c r="H389" s="18"/>
      <c r="I389" s="17"/>
    </row>
    <row r="390" spans="1:9" s="15" customFormat="1" ht="29.25" customHeight="1">
      <c r="A390" s="16" t="s">
        <v>106</v>
      </c>
      <c r="B390" s="88" t="s">
        <v>6</v>
      </c>
      <c r="C390" s="24" t="s">
        <v>107</v>
      </c>
      <c r="D390" s="29">
        <f>D392+D393+D394+D395+D396+D397+D398+D401+D402</f>
        <v>13512772</v>
      </c>
      <c r="E390" s="13">
        <f>E392+E393+E394+E395+E396+E397+E398+E401+E402</f>
        <v>12935861</v>
      </c>
      <c r="F390" s="13">
        <f>F392+F393+F394+F395+F396+F397+F398+F401+F402</f>
        <v>10909384</v>
      </c>
      <c r="G390" s="13">
        <f>G392+G393+G394+G395+G396+G397+G398+G401+G402</f>
        <v>12347269</v>
      </c>
      <c r="H390" s="13">
        <f>H392+H393+H394+H395+H396+H397+H398+H401+H402</f>
        <v>10860321</v>
      </c>
      <c r="I390" s="13"/>
    </row>
    <row r="391" spans="1:9" s="15" customFormat="1" ht="12.75">
      <c r="A391" s="16"/>
      <c r="B391" s="88"/>
      <c r="C391" s="24"/>
      <c r="D391" s="13" t="s">
        <v>255</v>
      </c>
      <c r="E391" s="13"/>
      <c r="F391" s="13"/>
      <c r="G391" s="13"/>
      <c r="H391" s="13"/>
      <c r="I391" s="10"/>
    </row>
    <row r="392" spans="1:9" ht="12.75">
      <c r="A392" s="16"/>
      <c r="B392" s="84" t="s">
        <v>8</v>
      </c>
      <c r="C392" s="42" t="s">
        <v>9</v>
      </c>
      <c r="D392" s="18">
        <v>6001145</v>
      </c>
      <c r="E392" s="18">
        <v>5818205</v>
      </c>
      <c r="F392" s="18">
        <f>4306803-60596+95839</f>
        <v>4342046</v>
      </c>
      <c r="G392" s="18">
        <v>5833167</v>
      </c>
      <c r="H392" s="18">
        <v>4460689</v>
      </c>
      <c r="I392" s="17"/>
    </row>
    <row r="393" spans="1:9" ht="25.5">
      <c r="A393" s="16"/>
      <c r="B393" s="84" t="s">
        <v>10</v>
      </c>
      <c r="C393" s="42" t="s">
        <v>11</v>
      </c>
      <c r="D393" s="18">
        <v>1355629</v>
      </c>
      <c r="E393" s="18">
        <v>1291482</v>
      </c>
      <c r="F393" s="18">
        <f>1101862+15585+24743</f>
        <v>1142190</v>
      </c>
      <c r="G393" s="18">
        <v>1271530</v>
      </c>
      <c r="H393" s="18">
        <v>1138771</v>
      </c>
      <c r="I393" s="17"/>
    </row>
    <row r="394" spans="1:9" ht="25.5">
      <c r="A394" s="16"/>
      <c r="B394" s="84" t="s">
        <v>12</v>
      </c>
      <c r="C394" s="42" t="s">
        <v>13</v>
      </c>
      <c r="D394" s="18">
        <v>116404</v>
      </c>
      <c r="E394" s="18">
        <v>105235</v>
      </c>
      <c r="F394" s="18">
        <v>45539</v>
      </c>
      <c r="G394" s="18">
        <v>102798</v>
      </c>
      <c r="H394" s="18">
        <v>51392</v>
      </c>
      <c r="I394" s="17"/>
    </row>
    <row r="395" spans="1:9" ht="12.75">
      <c r="A395" s="16"/>
      <c r="B395" s="84" t="s">
        <v>14</v>
      </c>
      <c r="C395" s="42" t="s">
        <v>15</v>
      </c>
      <c r="D395" s="18">
        <v>4113550</v>
      </c>
      <c r="E395" s="18">
        <v>3934042</v>
      </c>
      <c r="F395" s="18">
        <v>3904389</v>
      </c>
      <c r="G395" s="18">
        <v>3595101</v>
      </c>
      <c r="H395" s="18">
        <v>3886138</v>
      </c>
      <c r="I395" s="17"/>
    </row>
    <row r="396" spans="1:9" ht="38.25">
      <c r="A396" s="16"/>
      <c r="B396" s="84" t="s">
        <v>16</v>
      </c>
      <c r="C396" s="42" t="s">
        <v>17</v>
      </c>
      <c r="D396" s="18">
        <f>1193813+311</f>
        <v>1194124</v>
      </c>
      <c r="E396" s="18">
        <v>1111012</v>
      </c>
      <c r="F396" s="18">
        <v>855203</v>
      </c>
      <c r="G396" s="18">
        <v>1007516</v>
      </c>
      <c r="H396" s="18">
        <v>882981</v>
      </c>
      <c r="I396" s="17"/>
    </row>
    <row r="397" spans="1:9" ht="12.75">
      <c r="A397" s="16"/>
      <c r="B397" s="84" t="s">
        <v>18</v>
      </c>
      <c r="C397" s="42" t="s">
        <v>19</v>
      </c>
      <c r="D397" s="18">
        <v>20487</v>
      </c>
      <c r="E397" s="18">
        <v>17264</v>
      </c>
      <c r="F397" s="18">
        <v>8619</v>
      </c>
      <c r="G397" s="18">
        <v>10793</v>
      </c>
      <c r="H397" s="18">
        <v>7370</v>
      </c>
      <c r="I397" s="17"/>
    </row>
    <row r="398" spans="1:9" ht="12.75">
      <c r="A398" s="16"/>
      <c r="B398" s="84" t="s">
        <v>24</v>
      </c>
      <c r="C398" s="42" t="s">
        <v>25</v>
      </c>
      <c r="D398" s="18">
        <v>122084</v>
      </c>
      <c r="E398" s="18">
        <v>121334</v>
      </c>
      <c r="F398" s="18">
        <f>253568-76181-120582</f>
        <v>56805</v>
      </c>
      <c r="G398" s="18">
        <v>91611</v>
      </c>
      <c r="H398" s="18">
        <v>56793</v>
      </c>
      <c r="I398" s="17"/>
    </row>
    <row r="399" spans="1:9" s="26" customFormat="1" ht="26.25">
      <c r="A399" s="25"/>
      <c r="B399" s="87" t="s">
        <v>28</v>
      </c>
      <c r="C399" s="49" t="s">
        <v>29</v>
      </c>
      <c r="D399" s="20">
        <v>113458</v>
      </c>
      <c r="E399" s="20">
        <v>112796</v>
      </c>
      <c r="F399" s="20">
        <v>49229</v>
      </c>
      <c r="G399" s="20">
        <v>83073</v>
      </c>
      <c r="H399" s="20">
        <v>49229</v>
      </c>
      <c r="I399" s="19"/>
    </row>
    <row r="400" spans="1:9" s="26" customFormat="1" ht="13.5">
      <c r="A400" s="25"/>
      <c r="B400" s="87" t="s">
        <v>30</v>
      </c>
      <c r="C400" s="49" t="s">
        <v>31</v>
      </c>
      <c r="D400" s="20">
        <v>8626</v>
      </c>
      <c r="E400" s="20">
        <v>8538</v>
      </c>
      <c r="F400" s="20">
        <v>7576</v>
      </c>
      <c r="G400" s="20">
        <v>8538</v>
      </c>
      <c r="H400" s="20">
        <v>7564</v>
      </c>
      <c r="I400" s="19"/>
    </row>
    <row r="401" spans="1:9" ht="12.75">
      <c r="A401" s="16"/>
      <c r="B401" s="84" t="s">
        <v>34</v>
      </c>
      <c r="C401" s="42" t="s">
        <v>35</v>
      </c>
      <c r="D401" s="18">
        <v>589349</v>
      </c>
      <c r="E401" s="18">
        <v>537287</v>
      </c>
      <c r="F401" s="18">
        <v>534593</v>
      </c>
      <c r="G401" s="18">
        <v>434753</v>
      </c>
      <c r="H401" s="18">
        <v>356187</v>
      </c>
      <c r="I401" s="17"/>
    </row>
    <row r="402" spans="1:9" ht="12.75">
      <c r="A402" s="16"/>
      <c r="B402" s="84" t="s">
        <v>38</v>
      </c>
      <c r="C402" s="42" t="s">
        <v>39</v>
      </c>
      <c r="D402" s="18">
        <v>0</v>
      </c>
      <c r="E402" s="18">
        <v>0</v>
      </c>
      <c r="F402" s="18">
        <v>20000</v>
      </c>
      <c r="G402" s="18">
        <v>0</v>
      </c>
      <c r="H402" s="18">
        <v>20000</v>
      </c>
      <c r="I402" s="17"/>
    </row>
    <row r="403" spans="1:9" ht="12.75">
      <c r="A403" s="16"/>
      <c r="B403" s="84"/>
      <c r="C403" s="42"/>
      <c r="D403" s="18"/>
      <c r="E403" s="18"/>
      <c r="F403" s="18"/>
      <c r="G403" s="18"/>
      <c r="H403" s="18"/>
      <c r="I403" s="17"/>
    </row>
    <row r="404" spans="1:9" s="15" customFormat="1" ht="12.75">
      <c r="A404" s="16" t="s">
        <v>108</v>
      </c>
      <c r="B404" s="88" t="s">
        <v>6</v>
      </c>
      <c r="C404" s="24" t="s">
        <v>109</v>
      </c>
      <c r="D404" s="13">
        <f>D406+D407+D408+D409+D410+D411+D412+D415+D418</f>
        <v>3007135</v>
      </c>
      <c r="E404" s="13">
        <f>E406+E407+E408+E409+E410+E411+E412+E415+E418</f>
        <v>2899066</v>
      </c>
      <c r="F404" s="13">
        <f>F406+F407+F408+F409+F410+F411+F412+F415+F418</f>
        <v>2885988</v>
      </c>
      <c r="G404" s="13">
        <f>G406+G407+G408+G409+G410+G411+G412+G415+G418</f>
        <v>2743262</v>
      </c>
      <c r="H404" s="13">
        <f>H406+H407+H408+H409+H410+H411+H412+H415+H418</f>
        <v>2818405</v>
      </c>
      <c r="I404" s="10"/>
    </row>
    <row r="405" spans="1:9" ht="12.75">
      <c r="A405" s="16"/>
      <c r="B405" s="84"/>
      <c r="C405" s="42"/>
      <c r="D405" s="18"/>
      <c r="E405" s="18"/>
      <c r="F405" s="18"/>
      <c r="G405" s="18"/>
      <c r="H405" s="18"/>
      <c r="I405" s="17"/>
    </row>
    <row r="406" spans="1:9" ht="12.75">
      <c r="A406" s="16"/>
      <c r="B406" s="84" t="s">
        <v>8</v>
      </c>
      <c r="C406" s="42" t="s">
        <v>9</v>
      </c>
      <c r="D406" s="18">
        <v>1654008</v>
      </c>
      <c r="E406" s="18">
        <v>1648830</v>
      </c>
      <c r="F406" s="18">
        <v>1654713</v>
      </c>
      <c r="G406" s="18">
        <v>1658088</v>
      </c>
      <c r="H406" s="18">
        <v>1682306</v>
      </c>
      <c r="I406" s="17"/>
    </row>
    <row r="407" spans="1:9" ht="25.5">
      <c r="A407" s="16"/>
      <c r="B407" s="84" t="s">
        <v>10</v>
      </c>
      <c r="C407" s="42" t="s">
        <v>11</v>
      </c>
      <c r="D407" s="18">
        <v>423536</v>
      </c>
      <c r="E407" s="18">
        <v>417885</v>
      </c>
      <c r="F407" s="18">
        <v>423597</v>
      </c>
      <c r="G407" s="18">
        <v>423251</v>
      </c>
      <c r="H407" s="18">
        <v>439347</v>
      </c>
      <c r="I407" s="17"/>
    </row>
    <row r="408" spans="1:9" ht="25.5">
      <c r="A408" s="16"/>
      <c r="B408" s="84" t="s">
        <v>12</v>
      </c>
      <c r="C408" s="42" t="s">
        <v>13</v>
      </c>
      <c r="D408" s="18">
        <v>13670</v>
      </c>
      <c r="E408" s="18">
        <v>7623</v>
      </c>
      <c r="F408" s="18">
        <v>12914</v>
      </c>
      <c r="G408" s="18">
        <v>6946</v>
      </c>
      <c r="H408" s="18">
        <v>13061</v>
      </c>
      <c r="I408" s="17"/>
    </row>
    <row r="409" spans="1:9" ht="12.75">
      <c r="A409" s="16"/>
      <c r="B409" s="84" t="s">
        <v>14</v>
      </c>
      <c r="C409" s="42" t="s">
        <v>15</v>
      </c>
      <c r="D409" s="18">
        <v>322729</v>
      </c>
      <c r="E409" s="18">
        <v>312297</v>
      </c>
      <c r="F409" s="18">
        <v>311228</v>
      </c>
      <c r="G409" s="18">
        <v>377157</v>
      </c>
      <c r="H409" s="18">
        <v>358930</v>
      </c>
      <c r="I409" s="17"/>
    </row>
    <row r="410" spans="1:9" ht="38.25">
      <c r="A410" s="16"/>
      <c r="B410" s="84" t="s">
        <v>16</v>
      </c>
      <c r="C410" s="42" t="s">
        <v>17</v>
      </c>
      <c r="D410" s="18">
        <v>259441</v>
      </c>
      <c r="E410" s="18">
        <v>244083</v>
      </c>
      <c r="F410" s="18">
        <v>268962</v>
      </c>
      <c r="G410" s="18">
        <v>206834</v>
      </c>
      <c r="H410" s="18">
        <v>259888</v>
      </c>
      <c r="I410" s="17"/>
    </row>
    <row r="411" spans="1:9" ht="12.75">
      <c r="A411" s="16"/>
      <c r="B411" s="84" t="s">
        <v>18</v>
      </c>
      <c r="C411" s="42" t="s">
        <v>19</v>
      </c>
      <c r="D411" s="18">
        <v>4546</v>
      </c>
      <c r="E411" s="18">
        <v>4297</v>
      </c>
      <c r="F411" s="18">
        <v>4209</v>
      </c>
      <c r="G411" s="18">
        <v>4858</v>
      </c>
      <c r="H411" s="18">
        <v>3282</v>
      </c>
      <c r="I411" s="17"/>
    </row>
    <row r="412" spans="1:9" ht="25.5">
      <c r="A412" s="16"/>
      <c r="B412" s="92">
        <v>2000</v>
      </c>
      <c r="C412" s="30" t="s">
        <v>264</v>
      </c>
      <c r="D412" s="18">
        <v>5927</v>
      </c>
      <c r="E412" s="18">
        <v>5927</v>
      </c>
      <c r="F412" s="18">
        <v>0</v>
      </c>
      <c r="G412" s="18">
        <v>5927</v>
      </c>
      <c r="H412" s="18">
        <v>0</v>
      </c>
      <c r="I412" s="17"/>
    </row>
    <row r="413" spans="1:9" ht="12.75">
      <c r="A413" s="16"/>
      <c r="B413" s="28" t="s">
        <v>280</v>
      </c>
      <c r="C413" s="37" t="s">
        <v>256</v>
      </c>
      <c r="D413" s="18">
        <v>5927</v>
      </c>
      <c r="E413" s="18">
        <v>5927</v>
      </c>
      <c r="F413" s="18">
        <v>0</v>
      </c>
      <c r="G413" s="18">
        <v>5927</v>
      </c>
      <c r="H413" s="18">
        <v>0</v>
      </c>
      <c r="I413" s="17"/>
    </row>
    <row r="414" spans="1:9" ht="25.5">
      <c r="A414" s="16"/>
      <c r="B414" s="31" t="s">
        <v>282</v>
      </c>
      <c r="C414" s="51" t="s">
        <v>257</v>
      </c>
      <c r="D414" s="18">
        <v>5927</v>
      </c>
      <c r="E414" s="18">
        <v>5927</v>
      </c>
      <c r="F414" s="18">
        <v>0</v>
      </c>
      <c r="G414" s="18">
        <v>5927</v>
      </c>
      <c r="H414" s="18">
        <v>0</v>
      </c>
      <c r="I414" s="17"/>
    </row>
    <row r="415" spans="1:9" ht="12.75">
      <c r="A415" s="16"/>
      <c r="B415" s="84" t="s">
        <v>24</v>
      </c>
      <c r="C415" s="42" t="s">
        <v>25</v>
      </c>
      <c r="D415" s="18">
        <v>24618</v>
      </c>
      <c r="E415" s="18">
        <v>24153</v>
      </c>
      <c r="F415" s="18">
        <v>14566</v>
      </c>
      <c r="G415" s="18">
        <v>24467</v>
      </c>
      <c r="H415" s="18">
        <v>17606</v>
      </c>
      <c r="I415" s="17"/>
    </row>
    <row r="416" spans="1:9" s="26" customFormat="1" ht="26.25">
      <c r="A416" s="25"/>
      <c r="B416" s="87" t="s">
        <v>28</v>
      </c>
      <c r="C416" s="49" t="s">
        <v>29</v>
      </c>
      <c r="D416" s="20">
        <v>16614</v>
      </c>
      <c r="E416" s="20">
        <v>16614</v>
      </c>
      <c r="F416" s="20">
        <v>9608</v>
      </c>
      <c r="G416" s="20">
        <v>16614</v>
      </c>
      <c r="H416" s="20">
        <v>12648</v>
      </c>
      <c r="I416" s="19"/>
    </row>
    <row r="417" spans="1:9" s="26" customFormat="1" ht="13.5">
      <c r="A417" s="25"/>
      <c r="B417" s="87" t="s">
        <v>30</v>
      </c>
      <c r="C417" s="49" t="s">
        <v>31</v>
      </c>
      <c r="D417" s="20">
        <v>8004</v>
      </c>
      <c r="E417" s="20">
        <v>7539</v>
      </c>
      <c r="F417" s="20">
        <v>4958</v>
      </c>
      <c r="G417" s="20">
        <v>7853</v>
      </c>
      <c r="H417" s="20">
        <v>4958</v>
      </c>
      <c r="I417" s="19"/>
    </row>
    <row r="418" spans="1:9" ht="12.75">
      <c r="A418" s="16"/>
      <c r="B418" s="84" t="s">
        <v>34</v>
      </c>
      <c r="C418" s="42" t="s">
        <v>35</v>
      </c>
      <c r="D418" s="18">
        <v>298660</v>
      </c>
      <c r="E418" s="18">
        <v>233971</v>
      </c>
      <c r="F418" s="18">
        <v>195799</v>
      </c>
      <c r="G418" s="18">
        <v>35734</v>
      </c>
      <c r="H418" s="18">
        <v>43985</v>
      </c>
      <c r="I418" s="17"/>
    </row>
    <row r="419" spans="1:9" ht="12.75">
      <c r="A419" s="16"/>
      <c r="B419" s="84"/>
      <c r="C419" s="42"/>
      <c r="D419" s="18"/>
      <c r="E419" s="18"/>
      <c r="F419" s="18"/>
      <c r="G419" s="18"/>
      <c r="H419" s="18"/>
      <c r="I419" s="17"/>
    </row>
    <row r="420" spans="1:9" s="15" customFormat="1" ht="12.75">
      <c r="A420" s="16" t="s">
        <v>110</v>
      </c>
      <c r="B420" s="88" t="s">
        <v>6</v>
      </c>
      <c r="C420" s="24" t="s">
        <v>111</v>
      </c>
      <c r="D420" s="13">
        <f>D423</f>
        <v>594186</v>
      </c>
      <c r="E420" s="13">
        <f>E423</f>
        <v>598100</v>
      </c>
      <c r="F420" s="13">
        <f>SUM(F422:F423)</f>
        <v>613237</v>
      </c>
      <c r="G420" s="13">
        <f>G423</f>
        <v>721783</v>
      </c>
      <c r="H420" s="13">
        <f>SUM(H422:H423)</f>
        <v>584478</v>
      </c>
      <c r="I420" s="10"/>
    </row>
    <row r="421" spans="1:9" s="15" customFormat="1" ht="12.75">
      <c r="A421" s="16"/>
      <c r="B421" s="88"/>
      <c r="C421" s="24"/>
      <c r="D421" s="13"/>
      <c r="E421" s="13"/>
      <c r="F421" s="13"/>
      <c r="G421" s="13"/>
      <c r="H421" s="13"/>
      <c r="I421" s="10"/>
    </row>
    <row r="422" spans="1:9" ht="38.25">
      <c r="A422" s="16"/>
      <c r="B422" s="84" t="s">
        <v>16</v>
      </c>
      <c r="C422" s="42" t="s">
        <v>17</v>
      </c>
      <c r="D422" s="61" t="s">
        <v>331</v>
      </c>
      <c r="E422" s="61" t="s">
        <v>331</v>
      </c>
      <c r="F422" s="18">
        <v>38299</v>
      </c>
      <c r="G422" s="61" t="s">
        <v>331</v>
      </c>
      <c r="H422" s="61">
        <v>0</v>
      </c>
      <c r="I422" s="17"/>
    </row>
    <row r="423" spans="1:9" ht="12.75">
      <c r="A423" s="16"/>
      <c r="B423" s="84" t="s">
        <v>18</v>
      </c>
      <c r="C423" s="42" t="s">
        <v>19</v>
      </c>
      <c r="D423" s="18">
        <v>594186</v>
      </c>
      <c r="E423" s="18">
        <v>598100</v>
      </c>
      <c r="F423" s="18">
        <v>574938</v>
      </c>
      <c r="G423" s="18">
        <v>721783</v>
      </c>
      <c r="H423" s="18">
        <v>584478</v>
      </c>
      <c r="I423" s="17"/>
    </row>
    <row r="424" spans="1:9" ht="12.75">
      <c r="A424" s="16"/>
      <c r="B424" s="84"/>
      <c r="C424" s="42"/>
      <c r="D424" s="18"/>
      <c r="E424" s="18"/>
      <c r="F424" s="18"/>
      <c r="G424" s="18"/>
      <c r="H424" s="18"/>
      <c r="I424" s="17"/>
    </row>
    <row r="425" spans="1:9" s="15" customFormat="1" ht="25.5">
      <c r="A425" s="16" t="s">
        <v>112</v>
      </c>
      <c r="B425" s="88" t="s">
        <v>6</v>
      </c>
      <c r="C425" s="24" t="s">
        <v>113</v>
      </c>
      <c r="D425" s="13">
        <f>D427+D428+D429+D430+D431+D432+D433+D436+D437+D438+D439</f>
        <v>2536834</v>
      </c>
      <c r="E425" s="13">
        <f>E427+E428+E429+E430+E431+E432+E433+E436+E437+E438+E439</f>
        <v>2435906</v>
      </c>
      <c r="F425" s="13">
        <f>F427+F428+F429+F430+F431+F432+F433+F436+F437+F438+F439</f>
        <v>1991843</v>
      </c>
      <c r="G425" s="13">
        <f>G427+G428+G429+G430+G431+G432+G433+G436+G437+G438+G439</f>
        <v>1913451</v>
      </c>
      <c r="H425" s="13">
        <f>H427+H428+H429+H430+H431+H432+H433+H436+H437+H438+H439</f>
        <v>1708139</v>
      </c>
      <c r="I425" s="10"/>
    </row>
    <row r="426" spans="1:9" ht="12.75">
      <c r="A426" s="16"/>
      <c r="B426" s="84"/>
      <c r="C426" s="42"/>
      <c r="D426" s="18"/>
      <c r="E426" s="18"/>
      <c r="F426" s="18"/>
      <c r="G426" s="18"/>
      <c r="H426" s="18"/>
      <c r="I426" s="17"/>
    </row>
    <row r="427" spans="1:9" ht="12.75">
      <c r="A427" s="16"/>
      <c r="B427" s="84" t="s">
        <v>8</v>
      </c>
      <c r="C427" s="42" t="s">
        <v>9</v>
      </c>
      <c r="D427" s="18">
        <v>858997</v>
      </c>
      <c r="E427" s="18">
        <v>843741</v>
      </c>
      <c r="F427" s="18">
        <f>704696+791+2991</f>
        <v>708478</v>
      </c>
      <c r="G427" s="18">
        <v>832904</v>
      </c>
      <c r="H427" s="18">
        <v>710947</v>
      </c>
      <c r="I427" s="17"/>
    </row>
    <row r="428" spans="1:9" ht="25.5">
      <c r="A428" s="16"/>
      <c r="B428" s="84" t="s">
        <v>10</v>
      </c>
      <c r="C428" s="42" t="s">
        <v>11</v>
      </c>
      <c r="D428" s="18">
        <v>217097</v>
      </c>
      <c r="E428" s="18">
        <v>196398</v>
      </c>
      <c r="F428" s="18">
        <f>172344+207+730</f>
        <v>173281</v>
      </c>
      <c r="G428" s="18">
        <v>195169</v>
      </c>
      <c r="H428" s="18">
        <v>173416</v>
      </c>
      <c r="I428" s="17"/>
    </row>
    <row r="429" spans="1:9" ht="25.5">
      <c r="A429" s="16"/>
      <c r="B429" s="84" t="s">
        <v>12</v>
      </c>
      <c r="C429" s="42" t="s">
        <v>13</v>
      </c>
      <c r="D429" s="18">
        <v>20402</v>
      </c>
      <c r="E429" s="18">
        <v>17667</v>
      </c>
      <c r="F429" s="18">
        <v>19355</v>
      </c>
      <c r="G429" s="18">
        <v>17850</v>
      </c>
      <c r="H429" s="18">
        <v>19394</v>
      </c>
      <c r="I429" s="17"/>
    </row>
    <row r="430" spans="1:9" ht="12.75">
      <c r="A430" s="16"/>
      <c r="B430" s="84" t="s">
        <v>14</v>
      </c>
      <c r="C430" s="42" t="s">
        <v>15</v>
      </c>
      <c r="D430" s="18">
        <v>405374</v>
      </c>
      <c r="E430" s="18">
        <v>396731</v>
      </c>
      <c r="F430" s="18">
        <v>399641</v>
      </c>
      <c r="G430" s="18">
        <v>386471</v>
      </c>
      <c r="H430" s="18">
        <v>378135</v>
      </c>
      <c r="I430" s="17"/>
    </row>
    <row r="431" spans="1:9" ht="38.25">
      <c r="A431" s="16"/>
      <c r="B431" s="84" t="s">
        <v>16</v>
      </c>
      <c r="C431" s="42" t="s">
        <v>17</v>
      </c>
      <c r="D431" s="18">
        <v>185579</v>
      </c>
      <c r="E431" s="18">
        <v>173198</v>
      </c>
      <c r="F431" s="18">
        <v>129167</v>
      </c>
      <c r="G431" s="18">
        <v>208834</v>
      </c>
      <c r="H431" s="18">
        <v>149255</v>
      </c>
      <c r="I431" s="17"/>
    </row>
    <row r="432" spans="1:9" ht="12.75">
      <c r="A432" s="16"/>
      <c r="B432" s="84" t="s">
        <v>18</v>
      </c>
      <c r="C432" s="42" t="s">
        <v>19</v>
      </c>
      <c r="D432" s="18">
        <v>28249</v>
      </c>
      <c r="E432" s="18">
        <v>27931</v>
      </c>
      <c r="F432" s="18">
        <v>24665</v>
      </c>
      <c r="G432" s="18">
        <v>35246</v>
      </c>
      <c r="H432" s="18">
        <v>21360</v>
      </c>
      <c r="I432" s="18"/>
    </row>
    <row r="433" spans="1:9" ht="12.75">
      <c r="A433" s="16"/>
      <c r="B433" s="84" t="s">
        <v>24</v>
      </c>
      <c r="C433" s="42" t="s">
        <v>25</v>
      </c>
      <c r="D433" s="18">
        <v>153862</v>
      </c>
      <c r="E433" s="18">
        <v>147765</v>
      </c>
      <c r="F433" s="18">
        <f>177216-998-3721</f>
        <v>172497</v>
      </c>
      <c r="G433" s="18">
        <v>149928</v>
      </c>
      <c r="H433" s="18">
        <v>173490</v>
      </c>
      <c r="I433" s="17"/>
    </row>
    <row r="434" spans="1:9" s="26" customFormat="1" ht="26.25">
      <c r="A434" s="25"/>
      <c r="B434" s="87" t="s">
        <v>28</v>
      </c>
      <c r="C434" s="49" t="s">
        <v>29</v>
      </c>
      <c r="D434" s="20">
        <v>103625</v>
      </c>
      <c r="E434" s="20">
        <v>97854</v>
      </c>
      <c r="F434" s="20">
        <v>85062</v>
      </c>
      <c r="G434" s="20">
        <v>97666</v>
      </c>
      <c r="H434" s="20">
        <v>85667</v>
      </c>
      <c r="I434" s="19"/>
    </row>
    <row r="435" spans="1:9" s="26" customFormat="1" ht="13.5">
      <c r="A435" s="25"/>
      <c r="B435" s="87" t="s">
        <v>30</v>
      </c>
      <c r="C435" s="49" t="s">
        <v>31</v>
      </c>
      <c r="D435" s="20">
        <v>50237</v>
      </c>
      <c r="E435" s="20">
        <v>49911</v>
      </c>
      <c r="F435" s="20">
        <v>87435</v>
      </c>
      <c r="G435" s="20">
        <v>52262</v>
      </c>
      <c r="H435" s="20">
        <v>87823</v>
      </c>
      <c r="I435" s="19"/>
    </row>
    <row r="436" spans="1:9" ht="12.75">
      <c r="A436" s="16"/>
      <c r="B436" s="84" t="s">
        <v>34</v>
      </c>
      <c r="C436" s="42" t="s">
        <v>35</v>
      </c>
      <c r="D436" s="18">
        <v>496467</v>
      </c>
      <c r="E436" s="18">
        <v>461668</v>
      </c>
      <c r="F436" s="18">
        <v>359969</v>
      </c>
      <c r="G436" s="18">
        <v>62042</v>
      </c>
      <c r="H436" s="18">
        <v>79637</v>
      </c>
      <c r="I436" s="17"/>
    </row>
    <row r="437" spans="1:9" ht="12.75">
      <c r="A437" s="16"/>
      <c r="B437" s="85">
        <v>6000</v>
      </c>
      <c r="C437" s="42" t="s">
        <v>37</v>
      </c>
      <c r="D437" s="18">
        <v>0</v>
      </c>
      <c r="E437" s="18">
        <v>0</v>
      </c>
      <c r="F437" s="18">
        <v>0</v>
      </c>
      <c r="G437" s="18">
        <v>13750</v>
      </c>
      <c r="H437" s="18">
        <v>0</v>
      </c>
      <c r="I437" s="17"/>
    </row>
    <row r="438" spans="1:9" ht="12.75">
      <c r="A438" s="16"/>
      <c r="B438" s="84" t="s">
        <v>38</v>
      </c>
      <c r="C438" s="42" t="s">
        <v>39</v>
      </c>
      <c r="D438" s="18">
        <v>169007</v>
      </c>
      <c r="E438" s="18">
        <v>169007</v>
      </c>
      <c r="F438" s="18">
        <v>4000</v>
      </c>
      <c r="G438" s="18">
        <v>9007</v>
      </c>
      <c r="H438" s="18">
        <v>3105</v>
      </c>
      <c r="I438" s="17"/>
    </row>
    <row r="439" spans="1:9" ht="25.5">
      <c r="A439" s="16"/>
      <c r="B439" s="84" t="s">
        <v>40</v>
      </c>
      <c r="C439" s="42" t="s">
        <v>41</v>
      </c>
      <c r="D439" s="18">
        <v>1800</v>
      </c>
      <c r="E439" s="18">
        <v>1800</v>
      </c>
      <c r="F439" s="18">
        <v>790</v>
      </c>
      <c r="G439" s="18">
        <v>2250</v>
      </c>
      <c r="H439" s="18">
        <v>-600</v>
      </c>
      <c r="I439" s="17"/>
    </row>
    <row r="440" spans="1:9" ht="25.5">
      <c r="A440" s="16"/>
      <c r="B440" s="84" t="s">
        <v>42</v>
      </c>
      <c r="C440" s="42" t="s">
        <v>43</v>
      </c>
      <c r="D440" s="18">
        <v>1800</v>
      </c>
      <c r="E440" s="18">
        <v>1800</v>
      </c>
      <c r="F440" s="18">
        <v>1700</v>
      </c>
      <c r="G440" s="18">
        <v>2250</v>
      </c>
      <c r="H440" s="18">
        <v>0</v>
      </c>
      <c r="I440" s="17"/>
    </row>
    <row r="441" spans="1:9" ht="12.75">
      <c r="A441" s="16"/>
      <c r="B441" s="84" t="s">
        <v>48</v>
      </c>
      <c r="C441" s="42" t="s">
        <v>49</v>
      </c>
      <c r="D441" s="61" t="s">
        <v>331</v>
      </c>
      <c r="E441" s="61" t="s">
        <v>331</v>
      </c>
      <c r="F441" s="18">
        <v>1700</v>
      </c>
      <c r="G441" s="61" t="s">
        <v>331</v>
      </c>
      <c r="H441" s="18">
        <v>0</v>
      </c>
      <c r="I441" s="17"/>
    </row>
    <row r="442" spans="1:9" ht="25.5">
      <c r="A442" s="16"/>
      <c r="B442" s="84" t="s">
        <v>50</v>
      </c>
      <c r="C442" s="42" t="s">
        <v>51</v>
      </c>
      <c r="D442" s="18">
        <v>0</v>
      </c>
      <c r="E442" s="18">
        <v>0</v>
      </c>
      <c r="F442" s="18">
        <v>910</v>
      </c>
      <c r="G442" s="18">
        <v>0</v>
      </c>
      <c r="H442" s="18">
        <v>600</v>
      </c>
      <c r="I442" s="17"/>
    </row>
    <row r="443" spans="1:9" ht="25.5">
      <c r="A443" s="16"/>
      <c r="B443" s="84" t="s">
        <v>56</v>
      </c>
      <c r="C443" s="42" t="s">
        <v>57</v>
      </c>
      <c r="D443" s="61" t="s">
        <v>331</v>
      </c>
      <c r="E443" s="61" t="s">
        <v>331</v>
      </c>
      <c r="F443" s="18">
        <v>910</v>
      </c>
      <c r="G443" s="61" t="s">
        <v>331</v>
      </c>
      <c r="H443" s="18">
        <v>0</v>
      </c>
      <c r="I443" s="17"/>
    </row>
    <row r="444" spans="1:9" ht="12.75">
      <c r="A444" s="16"/>
      <c r="B444" s="84"/>
      <c r="C444" s="42"/>
      <c r="D444" s="18"/>
      <c r="E444" s="18"/>
      <c r="F444" s="18"/>
      <c r="G444" s="18"/>
      <c r="H444" s="18"/>
      <c r="I444" s="17"/>
    </row>
    <row r="445" spans="1:9" s="23" customFormat="1" ht="15.75">
      <c r="A445" s="9" t="s">
        <v>114</v>
      </c>
      <c r="B445" s="83" t="s">
        <v>6</v>
      </c>
      <c r="C445" s="11" t="s">
        <v>115</v>
      </c>
      <c r="D445" s="12">
        <f>D447+D448+D449+D450+D451+D452+D453+D457+D461+D462+D463</f>
        <v>7077715</v>
      </c>
      <c r="E445" s="12">
        <f>E447+E448+E449+E450+E451+E452+E453+E457+E461+E462+E463</f>
        <v>6434861</v>
      </c>
      <c r="F445" s="12">
        <f>F447+F448+F449+F450+F451+F452+F453+F457+F461+F462+F463</f>
        <v>7035422</v>
      </c>
      <c r="G445" s="12">
        <f>G447+G448+G449+G450+G451+G452+G453+G457+G461+G462+G463</f>
        <v>5599825</v>
      </c>
      <c r="H445" s="12">
        <f>H447+H448+H449+H450+H451+H452+H453+H457+H461+H462+H463</f>
        <v>6538941</v>
      </c>
      <c r="I445" s="22"/>
    </row>
    <row r="446" spans="1:9" ht="12.75">
      <c r="A446" s="16"/>
      <c r="B446" s="84"/>
      <c r="C446" s="42"/>
      <c r="D446" s="18"/>
      <c r="E446" s="18"/>
      <c r="F446" s="18"/>
      <c r="G446" s="18"/>
      <c r="H446" s="18"/>
      <c r="I446" s="17"/>
    </row>
    <row r="447" spans="1:9" ht="12.75">
      <c r="A447" s="16"/>
      <c r="B447" s="84" t="s">
        <v>8</v>
      </c>
      <c r="C447" s="42" t="s">
        <v>9</v>
      </c>
      <c r="D447" s="18">
        <v>821115</v>
      </c>
      <c r="E447" s="32">
        <f>E471+E542+E619</f>
        <v>795720</v>
      </c>
      <c r="F447" s="18">
        <v>794649</v>
      </c>
      <c r="G447" s="18">
        <v>910733</v>
      </c>
      <c r="H447" s="18">
        <v>802299</v>
      </c>
      <c r="I447" s="18"/>
    </row>
    <row r="448" spans="1:9" ht="25.5">
      <c r="A448" s="16"/>
      <c r="B448" s="84" t="s">
        <v>10</v>
      </c>
      <c r="C448" s="42" t="s">
        <v>11</v>
      </c>
      <c r="D448" s="18">
        <v>218968</v>
      </c>
      <c r="E448" s="32">
        <f>E472+E543+E620</f>
        <v>205891</v>
      </c>
      <c r="F448" s="18">
        <v>210869</v>
      </c>
      <c r="G448" s="18">
        <v>232110</v>
      </c>
      <c r="H448" s="18">
        <v>212908</v>
      </c>
      <c r="I448" s="17"/>
    </row>
    <row r="449" spans="1:9" ht="25.5">
      <c r="A449" s="16"/>
      <c r="B449" s="84" t="s">
        <v>12</v>
      </c>
      <c r="C449" s="42" t="s">
        <v>13</v>
      </c>
      <c r="D449" s="18">
        <v>20932</v>
      </c>
      <c r="E449" s="32">
        <f>E473+E544+E621</f>
        <v>18180</v>
      </c>
      <c r="F449" s="18">
        <v>6797</v>
      </c>
      <c r="G449" s="18">
        <v>16129</v>
      </c>
      <c r="H449" s="18">
        <v>6826</v>
      </c>
      <c r="I449" s="17"/>
    </row>
    <row r="450" spans="1:9" ht="12.75">
      <c r="A450" s="16"/>
      <c r="B450" s="84" t="s">
        <v>14</v>
      </c>
      <c r="C450" s="42" t="s">
        <v>15</v>
      </c>
      <c r="D450" s="18">
        <v>569000</v>
      </c>
      <c r="E450" s="18">
        <f>E474+E545+E622</f>
        <v>547094</v>
      </c>
      <c r="F450" s="18">
        <v>547329</v>
      </c>
      <c r="G450" s="18">
        <v>525517</v>
      </c>
      <c r="H450" s="18">
        <v>520427</v>
      </c>
      <c r="I450" s="17"/>
    </row>
    <row r="451" spans="1:9" ht="38.25">
      <c r="A451" s="16"/>
      <c r="B451" s="84" t="s">
        <v>16</v>
      </c>
      <c r="C451" s="42" t="s">
        <v>17</v>
      </c>
      <c r="D451" s="18">
        <v>527910</v>
      </c>
      <c r="E451" s="18">
        <f>E475+E546+E623</f>
        <v>492742</v>
      </c>
      <c r="F451" s="18">
        <v>494798</v>
      </c>
      <c r="G451" s="18">
        <v>546566</v>
      </c>
      <c r="H451" s="18">
        <v>506990</v>
      </c>
      <c r="I451" s="17"/>
    </row>
    <row r="452" spans="1:9" ht="12.75">
      <c r="A452" s="16"/>
      <c r="B452" s="84" t="s">
        <v>18</v>
      </c>
      <c r="C452" s="42" t="s">
        <v>19</v>
      </c>
      <c r="D452" s="18">
        <v>1406</v>
      </c>
      <c r="E452" s="18">
        <f>E476+E547</f>
        <v>1366</v>
      </c>
      <c r="F452" s="18">
        <v>1640</v>
      </c>
      <c r="G452" s="18">
        <v>1459</v>
      </c>
      <c r="H452" s="18">
        <v>1507</v>
      </c>
      <c r="I452" s="17"/>
    </row>
    <row r="453" spans="1:9" ht="25.5">
      <c r="A453" s="16"/>
      <c r="B453" s="92">
        <v>2000</v>
      </c>
      <c r="C453" s="30" t="s">
        <v>264</v>
      </c>
      <c r="D453" s="18">
        <v>6782</v>
      </c>
      <c r="E453" s="18">
        <f>E477</f>
        <v>6890</v>
      </c>
      <c r="F453" s="18">
        <v>0</v>
      </c>
      <c r="G453" s="18">
        <v>6765</v>
      </c>
      <c r="H453" s="18">
        <v>0</v>
      </c>
      <c r="I453" s="17"/>
    </row>
    <row r="454" spans="1:9" ht="12.75">
      <c r="A454" s="16"/>
      <c r="B454" s="28" t="s">
        <v>280</v>
      </c>
      <c r="C454" s="37" t="s">
        <v>256</v>
      </c>
      <c r="D454" s="18">
        <v>6782</v>
      </c>
      <c r="E454" s="18">
        <v>6765</v>
      </c>
      <c r="F454" s="18">
        <v>0</v>
      </c>
      <c r="G454" s="18">
        <v>6765</v>
      </c>
      <c r="H454" s="18">
        <v>0</v>
      </c>
      <c r="I454" s="17"/>
    </row>
    <row r="455" spans="1:9" s="26" customFormat="1" ht="38.25">
      <c r="A455" s="25"/>
      <c r="B455" s="93">
        <v>2140</v>
      </c>
      <c r="C455" s="38" t="s">
        <v>266</v>
      </c>
      <c r="D455" s="20">
        <v>6782</v>
      </c>
      <c r="E455" s="20">
        <v>6765</v>
      </c>
      <c r="F455" s="20">
        <v>0</v>
      </c>
      <c r="G455" s="20">
        <v>6765</v>
      </c>
      <c r="H455" s="20">
        <v>0</v>
      </c>
      <c r="I455" s="19"/>
    </row>
    <row r="456" spans="1:9" ht="25.5">
      <c r="A456" s="16"/>
      <c r="B456" s="28" t="s">
        <v>281</v>
      </c>
      <c r="C456" s="37" t="s">
        <v>259</v>
      </c>
      <c r="D456" s="18">
        <v>0</v>
      </c>
      <c r="E456" s="18">
        <v>125</v>
      </c>
      <c r="F456" s="18">
        <v>0</v>
      </c>
      <c r="G456" s="18">
        <v>0</v>
      </c>
      <c r="H456" s="18">
        <v>0</v>
      </c>
      <c r="I456" s="17"/>
    </row>
    <row r="457" spans="1:9" ht="12.75">
      <c r="A457" s="16"/>
      <c r="B457" s="84" t="s">
        <v>24</v>
      </c>
      <c r="C457" s="42" t="s">
        <v>25</v>
      </c>
      <c r="D457" s="18">
        <v>1411883</v>
      </c>
      <c r="E457" s="32">
        <f>E481+E548+E624+E631</f>
        <v>1237627</v>
      </c>
      <c r="F457" s="18">
        <v>857069</v>
      </c>
      <c r="G457" s="18">
        <v>868264</v>
      </c>
      <c r="H457" s="18">
        <v>848816</v>
      </c>
      <c r="I457" s="17"/>
    </row>
    <row r="458" spans="1:9" s="26" customFormat="1" ht="13.5">
      <c r="A458" s="25"/>
      <c r="B458" s="87" t="s">
        <v>79</v>
      </c>
      <c r="C458" s="49" t="s">
        <v>80</v>
      </c>
      <c r="D458" s="20">
        <v>66875</v>
      </c>
      <c r="E458" s="20">
        <v>66875</v>
      </c>
      <c r="F458" s="20">
        <v>37546</v>
      </c>
      <c r="G458" s="20">
        <v>66875</v>
      </c>
      <c r="H458" s="20">
        <v>37546</v>
      </c>
      <c r="I458" s="19"/>
    </row>
    <row r="459" spans="1:9" s="26" customFormat="1" ht="26.25">
      <c r="A459" s="25"/>
      <c r="B459" s="87" t="s">
        <v>28</v>
      </c>
      <c r="C459" s="49" t="s">
        <v>29</v>
      </c>
      <c r="D459" s="20">
        <v>1341518</v>
      </c>
      <c r="E459" s="20">
        <v>1167455</v>
      </c>
      <c r="F459" s="20">
        <v>811955</v>
      </c>
      <c r="G459" s="20">
        <v>798227</v>
      </c>
      <c r="H459" s="20">
        <v>804678</v>
      </c>
      <c r="I459" s="19"/>
    </row>
    <row r="460" spans="1:9" s="26" customFormat="1" ht="13.5">
      <c r="A460" s="25"/>
      <c r="B460" s="87" t="s">
        <v>30</v>
      </c>
      <c r="C460" s="49" t="s">
        <v>31</v>
      </c>
      <c r="D460" s="20">
        <v>3490</v>
      </c>
      <c r="E460" s="20">
        <v>3297</v>
      </c>
      <c r="F460" s="20">
        <v>7568</v>
      </c>
      <c r="G460" s="20">
        <v>3162</v>
      </c>
      <c r="H460" s="20">
        <v>6118</v>
      </c>
      <c r="I460" s="19"/>
    </row>
    <row r="461" spans="1:9" ht="12.75">
      <c r="A461" s="16"/>
      <c r="B461" s="84" t="s">
        <v>34</v>
      </c>
      <c r="C461" s="42" t="s">
        <v>35</v>
      </c>
      <c r="D461" s="18">
        <v>1761042</v>
      </c>
      <c r="E461" s="18">
        <f>E485+E552+E626</f>
        <v>1571538</v>
      </c>
      <c r="F461" s="18">
        <v>659446</v>
      </c>
      <c r="G461" s="18">
        <v>2176763</v>
      </c>
      <c r="H461" s="18">
        <v>376043</v>
      </c>
      <c r="I461" s="17"/>
    </row>
    <row r="462" spans="1:9" ht="12.75">
      <c r="A462" s="16"/>
      <c r="B462" s="84" t="s">
        <v>38</v>
      </c>
      <c r="C462" s="42" t="s">
        <v>39</v>
      </c>
      <c r="D462" s="18">
        <v>1738677</v>
      </c>
      <c r="E462" s="18">
        <f>E487+E553+E627</f>
        <v>1557813</v>
      </c>
      <c r="F462" s="18">
        <v>3463125</v>
      </c>
      <c r="G462" s="18">
        <v>315519</v>
      </c>
      <c r="H462" s="18">
        <v>3263125</v>
      </c>
      <c r="I462" s="17"/>
    </row>
    <row r="463" spans="1:9" ht="25.5">
      <c r="A463" s="16"/>
      <c r="B463" s="84" t="s">
        <v>40</v>
      </c>
      <c r="C463" s="42" t="s">
        <v>41</v>
      </c>
      <c r="D463" s="18">
        <v>0</v>
      </c>
      <c r="E463" s="18">
        <v>0</v>
      </c>
      <c r="F463" s="18">
        <v>-300</v>
      </c>
      <c r="G463" s="18">
        <v>0</v>
      </c>
      <c r="H463" s="18">
        <v>0</v>
      </c>
      <c r="I463" s="17"/>
    </row>
    <row r="464" spans="1:9" ht="25.5">
      <c r="A464" s="16"/>
      <c r="B464" s="84" t="s">
        <v>42</v>
      </c>
      <c r="C464" s="42" t="s">
        <v>43</v>
      </c>
      <c r="D464" s="18">
        <v>0</v>
      </c>
      <c r="E464" s="18">
        <v>0</v>
      </c>
      <c r="F464" s="18">
        <v>13500</v>
      </c>
      <c r="G464" s="18">
        <v>0</v>
      </c>
      <c r="H464" s="18">
        <v>0</v>
      </c>
      <c r="I464" s="17"/>
    </row>
    <row r="465" spans="1:9" ht="25.5">
      <c r="A465" s="16"/>
      <c r="B465" s="84" t="s">
        <v>85</v>
      </c>
      <c r="C465" s="42" t="s">
        <v>86</v>
      </c>
      <c r="D465" s="61" t="s">
        <v>331</v>
      </c>
      <c r="E465" s="61" t="s">
        <v>331</v>
      </c>
      <c r="F465" s="18">
        <v>13500</v>
      </c>
      <c r="G465" s="61" t="s">
        <v>331</v>
      </c>
      <c r="H465" s="18">
        <v>0</v>
      </c>
      <c r="I465" s="17"/>
    </row>
    <row r="466" spans="1:9" ht="25.5">
      <c r="A466" s="16"/>
      <c r="B466" s="84" t="s">
        <v>50</v>
      </c>
      <c r="C466" s="42" t="s">
        <v>51</v>
      </c>
      <c r="D466" s="18">
        <v>0</v>
      </c>
      <c r="E466" s="18">
        <v>0</v>
      </c>
      <c r="F466" s="18">
        <v>13800</v>
      </c>
      <c r="G466" s="18">
        <v>0</v>
      </c>
      <c r="H466" s="18">
        <v>0</v>
      </c>
      <c r="I466" s="17"/>
    </row>
    <row r="467" spans="1:9" ht="25.5">
      <c r="A467" s="16"/>
      <c r="B467" s="84" t="s">
        <v>56</v>
      </c>
      <c r="C467" s="42" t="s">
        <v>57</v>
      </c>
      <c r="D467" s="61" t="s">
        <v>331</v>
      </c>
      <c r="E467" s="61" t="s">
        <v>331</v>
      </c>
      <c r="F467" s="18">
        <v>13800</v>
      </c>
      <c r="G467" s="61" t="s">
        <v>331</v>
      </c>
      <c r="H467" s="18">
        <v>0</v>
      </c>
      <c r="I467" s="17"/>
    </row>
    <row r="468" spans="1:9" ht="12.75">
      <c r="A468" s="16"/>
      <c r="B468" s="84"/>
      <c r="C468" s="42"/>
      <c r="D468" s="18"/>
      <c r="E468" s="18"/>
      <c r="F468" s="18"/>
      <c r="G468" s="18"/>
      <c r="H468" s="18"/>
      <c r="I468" s="17"/>
    </row>
    <row r="469" spans="1:9" s="15" customFormat="1" ht="12.75">
      <c r="A469" s="16" t="s">
        <v>118</v>
      </c>
      <c r="B469" s="88" t="s">
        <v>6</v>
      </c>
      <c r="C469" s="24" t="s">
        <v>119</v>
      </c>
      <c r="D469" s="13">
        <f>D471+D472+D473+D474+D475+D476+D477+D481+D485+D486+D487+D488</f>
        <v>4137575</v>
      </c>
      <c r="E469" s="13">
        <f>E471+E472+E473+E474+E475+E476+E477+E481+E485+E486+E487+E488</f>
        <v>3769882</v>
      </c>
      <c r="F469" s="13">
        <f>F471+F472+F473+F474+F475+F476+F477+F481+F485+F486+F487+F488</f>
        <v>4463802</v>
      </c>
      <c r="G469" s="13">
        <f>G471+G472+G473+G474+G475+G476+G477+G481+G485+G486+G487+G488</f>
        <v>2544987</v>
      </c>
      <c r="H469" s="13">
        <f>H471+H472+H473+H474+H475+H476+H477+H481+H485+H486+H487+H488</f>
        <v>4316315</v>
      </c>
      <c r="I469" s="10"/>
    </row>
    <row r="470" spans="1:9" ht="12.75">
      <c r="A470" s="16"/>
      <c r="B470" s="84"/>
      <c r="C470" s="42"/>
      <c r="D470" s="18"/>
      <c r="E470" s="18"/>
      <c r="F470" s="18"/>
      <c r="G470" s="18"/>
      <c r="H470" s="18"/>
      <c r="I470" s="17"/>
    </row>
    <row r="471" spans="1:9" ht="12.75">
      <c r="A471" s="16"/>
      <c r="B471" s="84" t="s">
        <v>8</v>
      </c>
      <c r="C471" s="42" t="s">
        <v>9</v>
      </c>
      <c r="D471" s="18">
        <v>158360</v>
      </c>
      <c r="E471" s="18">
        <v>155183</v>
      </c>
      <c r="F471" s="18">
        <v>155955</v>
      </c>
      <c r="G471" s="18">
        <v>263199</v>
      </c>
      <c r="H471" s="18">
        <v>160448</v>
      </c>
      <c r="I471" s="17"/>
    </row>
    <row r="472" spans="1:9" ht="25.5">
      <c r="A472" s="16"/>
      <c r="B472" s="84" t="s">
        <v>10</v>
      </c>
      <c r="C472" s="42" t="s">
        <v>11</v>
      </c>
      <c r="D472" s="18">
        <v>46328</v>
      </c>
      <c r="E472" s="18">
        <v>40522</v>
      </c>
      <c r="F472" s="18">
        <v>38095</v>
      </c>
      <c r="G472" s="18">
        <v>65237</v>
      </c>
      <c r="H472" s="18">
        <v>41020</v>
      </c>
      <c r="I472" s="17"/>
    </row>
    <row r="473" spans="1:9" ht="25.5">
      <c r="A473" s="16"/>
      <c r="B473" s="84" t="s">
        <v>12</v>
      </c>
      <c r="C473" s="42" t="s">
        <v>13</v>
      </c>
      <c r="D473" s="18">
        <v>1103</v>
      </c>
      <c r="E473" s="18">
        <v>1103</v>
      </c>
      <c r="F473" s="18">
        <v>857</v>
      </c>
      <c r="G473" s="18">
        <v>1577</v>
      </c>
      <c r="H473" s="18">
        <v>857</v>
      </c>
      <c r="I473" s="17"/>
    </row>
    <row r="474" spans="1:9" ht="12.75">
      <c r="A474" s="16"/>
      <c r="B474" s="84" t="s">
        <v>14</v>
      </c>
      <c r="C474" s="42" t="s">
        <v>15</v>
      </c>
      <c r="D474" s="18">
        <v>314337</v>
      </c>
      <c r="E474" s="18">
        <v>300689</v>
      </c>
      <c r="F474" s="18">
        <v>237885</v>
      </c>
      <c r="G474" s="18">
        <v>302800</v>
      </c>
      <c r="H474" s="18">
        <v>230435</v>
      </c>
      <c r="I474" s="17"/>
    </row>
    <row r="475" spans="1:9" ht="38.25">
      <c r="A475" s="16"/>
      <c r="B475" s="84" t="s">
        <v>16</v>
      </c>
      <c r="C475" s="42" t="s">
        <v>17</v>
      </c>
      <c r="D475" s="18">
        <v>290924</v>
      </c>
      <c r="E475" s="18">
        <v>285542</v>
      </c>
      <c r="F475" s="18">
        <v>263657</v>
      </c>
      <c r="G475" s="18">
        <v>332635</v>
      </c>
      <c r="H475" s="18">
        <v>270219</v>
      </c>
      <c r="I475" s="17"/>
    </row>
    <row r="476" spans="1:9" ht="12.75">
      <c r="A476" s="16"/>
      <c r="B476" s="84" t="s">
        <v>18</v>
      </c>
      <c r="C476" s="42" t="s">
        <v>19</v>
      </c>
      <c r="D476" s="18">
        <v>69</v>
      </c>
      <c r="E476" s="18">
        <v>66</v>
      </c>
      <c r="F476" s="18">
        <v>16</v>
      </c>
      <c r="G476" s="18">
        <v>229</v>
      </c>
      <c r="H476" s="18">
        <v>16</v>
      </c>
      <c r="I476" s="17"/>
    </row>
    <row r="477" spans="1:9" ht="25.5">
      <c r="A477" s="16"/>
      <c r="B477" s="92">
        <v>2000</v>
      </c>
      <c r="C477" s="30" t="s">
        <v>264</v>
      </c>
      <c r="D477" s="18">
        <v>6782</v>
      </c>
      <c r="E477" s="18">
        <v>6890</v>
      </c>
      <c r="F477" s="18">
        <v>0</v>
      </c>
      <c r="G477" s="18">
        <v>6765</v>
      </c>
      <c r="H477" s="18">
        <v>0</v>
      </c>
      <c r="I477" s="17"/>
    </row>
    <row r="478" spans="1:9" ht="12.75">
      <c r="A478" s="16"/>
      <c r="B478" s="28" t="s">
        <v>280</v>
      </c>
      <c r="C478" s="37" t="s">
        <v>256</v>
      </c>
      <c r="D478" s="18">
        <v>6782</v>
      </c>
      <c r="E478" s="18">
        <v>6765</v>
      </c>
      <c r="F478" s="18">
        <v>0</v>
      </c>
      <c r="G478" s="18">
        <v>6765</v>
      </c>
      <c r="H478" s="18">
        <v>0</v>
      </c>
      <c r="I478" s="17"/>
    </row>
    <row r="479" spans="1:9" s="26" customFormat="1" ht="38.25">
      <c r="A479" s="25"/>
      <c r="B479" s="94">
        <v>2140</v>
      </c>
      <c r="C479" s="38" t="s">
        <v>266</v>
      </c>
      <c r="D479" s="20">
        <v>6782</v>
      </c>
      <c r="E479" s="20">
        <v>6765</v>
      </c>
      <c r="F479" s="20">
        <v>0</v>
      </c>
      <c r="G479" s="20">
        <v>6765</v>
      </c>
      <c r="H479" s="20">
        <v>0</v>
      </c>
      <c r="I479" s="19"/>
    </row>
    <row r="480" spans="1:9" ht="25.5">
      <c r="A480" s="16"/>
      <c r="B480" s="28" t="s">
        <v>281</v>
      </c>
      <c r="C480" s="37" t="s">
        <v>259</v>
      </c>
      <c r="D480" s="18"/>
      <c r="E480" s="18">
        <v>125</v>
      </c>
      <c r="F480" s="18">
        <v>0</v>
      </c>
      <c r="G480" s="18"/>
      <c r="H480" s="18">
        <v>0</v>
      </c>
      <c r="I480" s="17"/>
    </row>
    <row r="481" spans="1:9" ht="12.75">
      <c r="A481" s="16"/>
      <c r="B481" s="84" t="s">
        <v>24</v>
      </c>
      <c r="C481" s="42" t="s">
        <v>25</v>
      </c>
      <c r="D481" s="18">
        <v>358851</v>
      </c>
      <c r="E481" s="18">
        <v>326778</v>
      </c>
      <c r="F481" s="18">
        <v>232160</v>
      </c>
      <c r="G481" s="18">
        <v>329258</v>
      </c>
      <c r="H481" s="18">
        <v>225094</v>
      </c>
      <c r="I481" s="17"/>
    </row>
    <row r="482" spans="1:9" s="26" customFormat="1" ht="13.5">
      <c r="A482" s="25"/>
      <c r="B482" s="87" t="s">
        <v>79</v>
      </c>
      <c r="C482" s="49" t="s">
        <v>80</v>
      </c>
      <c r="D482" s="20">
        <v>58935</v>
      </c>
      <c r="E482" s="20">
        <v>58935</v>
      </c>
      <c r="F482" s="20">
        <v>0</v>
      </c>
      <c r="G482" s="20">
        <v>58935</v>
      </c>
      <c r="H482" s="20">
        <v>0</v>
      </c>
      <c r="I482" s="19"/>
    </row>
    <row r="483" spans="1:9" s="26" customFormat="1" ht="26.25">
      <c r="A483" s="25"/>
      <c r="B483" s="87" t="s">
        <v>28</v>
      </c>
      <c r="C483" s="49" t="s">
        <v>29</v>
      </c>
      <c r="D483" s="20">
        <v>299816</v>
      </c>
      <c r="E483" s="20">
        <v>267758</v>
      </c>
      <c r="F483" s="20">
        <v>230405</v>
      </c>
      <c r="G483" s="20">
        <v>270212</v>
      </c>
      <c r="H483" s="20">
        <v>223105</v>
      </c>
      <c r="I483" s="19"/>
    </row>
    <row r="484" spans="1:9" s="26" customFormat="1" ht="13.5">
      <c r="A484" s="25"/>
      <c r="B484" s="87" t="s">
        <v>30</v>
      </c>
      <c r="C484" s="49" t="s">
        <v>31</v>
      </c>
      <c r="D484" s="20">
        <v>100</v>
      </c>
      <c r="E484" s="20">
        <v>85</v>
      </c>
      <c r="F484" s="20">
        <v>1755</v>
      </c>
      <c r="G484" s="20">
        <v>111</v>
      </c>
      <c r="H484" s="20">
        <v>1515</v>
      </c>
      <c r="I484" s="19"/>
    </row>
    <row r="485" spans="1:9" ht="12.75">
      <c r="A485" s="16"/>
      <c r="B485" s="84" t="s">
        <v>34</v>
      </c>
      <c r="C485" s="42" t="s">
        <v>35</v>
      </c>
      <c r="D485" s="18">
        <v>1631972</v>
      </c>
      <c r="E485" s="18">
        <v>1449629</v>
      </c>
      <c r="F485" s="18">
        <v>300709</v>
      </c>
      <c r="G485" s="18">
        <v>1136687</v>
      </c>
      <c r="H485" s="18">
        <v>153458</v>
      </c>
      <c r="I485" s="17"/>
    </row>
    <row r="486" spans="1:9" ht="12.75">
      <c r="A486" s="16"/>
      <c r="B486" s="84" t="s">
        <v>36</v>
      </c>
      <c r="C486" s="42" t="s">
        <v>37</v>
      </c>
      <c r="D486" s="18"/>
      <c r="E486" s="18"/>
      <c r="F486" s="18">
        <v>0</v>
      </c>
      <c r="G486" s="18"/>
      <c r="H486" s="18">
        <v>0</v>
      </c>
      <c r="I486" s="17"/>
    </row>
    <row r="487" spans="1:9" ht="12.75">
      <c r="A487" s="16"/>
      <c r="B487" s="84" t="s">
        <v>38</v>
      </c>
      <c r="C487" s="42" t="s">
        <v>39</v>
      </c>
      <c r="D487" s="18">
        <v>1328849</v>
      </c>
      <c r="E487" s="18">
        <v>1203480</v>
      </c>
      <c r="F487" s="18">
        <v>3234768</v>
      </c>
      <c r="G487" s="18">
        <v>106600</v>
      </c>
      <c r="H487" s="18">
        <v>3234768</v>
      </c>
      <c r="I487" s="17"/>
    </row>
    <row r="488" spans="1:9" ht="25.5">
      <c r="A488" s="16"/>
      <c r="B488" s="84" t="s">
        <v>40</v>
      </c>
      <c r="C488" s="42" t="s">
        <v>41</v>
      </c>
      <c r="D488" s="18">
        <v>0</v>
      </c>
      <c r="E488" s="18">
        <v>0</v>
      </c>
      <c r="F488" s="18">
        <v>-300</v>
      </c>
      <c r="G488" s="18">
        <v>0</v>
      </c>
      <c r="H488" s="18">
        <v>0</v>
      </c>
      <c r="I488" s="17"/>
    </row>
    <row r="489" spans="1:9" ht="25.5">
      <c r="A489" s="16"/>
      <c r="B489" s="84" t="s">
        <v>42</v>
      </c>
      <c r="C489" s="42" t="s">
        <v>43</v>
      </c>
      <c r="D489" s="18">
        <v>0</v>
      </c>
      <c r="E489" s="18">
        <v>0</v>
      </c>
      <c r="F489" s="18">
        <v>13500</v>
      </c>
      <c r="G489" s="18">
        <v>0</v>
      </c>
      <c r="H489" s="18">
        <v>0</v>
      </c>
      <c r="I489" s="17"/>
    </row>
    <row r="490" spans="1:9" ht="25.5">
      <c r="A490" s="16"/>
      <c r="B490" s="84" t="s">
        <v>85</v>
      </c>
      <c r="C490" s="42" t="s">
        <v>86</v>
      </c>
      <c r="D490" s="61" t="s">
        <v>331</v>
      </c>
      <c r="E490" s="61" t="s">
        <v>331</v>
      </c>
      <c r="F490" s="18">
        <v>13500</v>
      </c>
      <c r="G490" s="61" t="s">
        <v>331</v>
      </c>
      <c r="H490" s="18">
        <v>0</v>
      </c>
      <c r="I490" s="17"/>
    </row>
    <row r="491" spans="1:9" ht="25.5">
      <c r="A491" s="16"/>
      <c r="B491" s="84" t="s">
        <v>50</v>
      </c>
      <c r="C491" s="42" t="s">
        <v>51</v>
      </c>
      <c r="D491" s="18">
        <v>0</v>
      </c>
      <c r="E491" s="18">
        <v>0</v>
      </c>
      <c r="F491" s="18">
        <v>13800</v>
      </c>
      <c r="G491" s="18">
        <v>0</v>
      </c>
      <c r="H491" s="18">
        <v>0</v>
      </c>
      <c r="I491" s="17"/>
    </row>
    <row r="492" spans="1:9" ht="25.5">
      <c r="A492" s="16"/>
      <c r="B492" s="84" t="s">
        <v>56</v>
      </c>
      <c r="C492" s="42" t="s">
        <v>57</v>
      </c>
      <c r="D492" s="61" t="s">
        <v>331</v>
      </c>
      <c r="E492" s="61" t="s">
        <v>331</v>
      </c>
      <c r="F492" s="18">
        <v>13800</v>
      </c>
      <c r="G492" s="61" t="s">
        <v>331</v>
      </c>
      <c r="H492" s="18">
        <v>0</v>
      </c>
      <c r="I492" s="17"/>
    </row>
    <row r="493" spans="1:9" ht="12.75">
      <c r="A493" s="16"/>
      <c r="B493" s="84"/>
      <c r="C493" s="42"/>
      <c r="D493" s="18"/>
      <c r="E493" s="18"/>
      <c r="F493" s="18"/>
      <c r="G493" s="18"/>
      <c r="H493" s="18"/>
      <c r="I493" s="17"/>
    </row>
    <row r="494" spans="1:9" ht="12.75">
      <c r="A494" s="33" t="s">
        <v>283</v>
      </c>
      <c r="B494" s="95"/>
      <c r="C494" s="34" t="s">
        <v>284</v>
      </c>
      <c r="D494" s="64">
        <f>D495+D496+D497+D498+D499+D500+D501+D505+D509+D510</f>
        <v>3975893</v>
      </c>
      <c r="E494" s="64">
        <f>E495+E496+E497+E498+E499+E500+E501+E505+E509+E510</f>
        <v>3611790</v>
      </c>
      <c r="F494" s="64" t="s">
        <v>331</v>
      </c>
      <c r="G494" s="64">
        <f>G495+G496+G497+G498+G499+G500+G501+G505+G509+G510</f>
        <v>2407010</v>
      </c>
      <c r="H494" s="64" t="s">
        <v>331</v>
      </c>
      <c r="I494" s="17"/>
    </row>
    <row r="495" spans="1:9" ht="12.75">
      <c r="A495" s="33"/>
      <c r="B495" s="92" t="s">
        <v>8</v>
      </c>
      <c r="C495" s="30" t="s">
        <v>9</v>
      </c>
      <c r="D495" s="39">
        <v>153065</v>
      </c>
      <c r="E495" s="39">
        <v>150469</v>
      </c>
      <c r="F495" s="61" t="s">
        <v>331</v>
      </c>
      <c r="G495" s="61">
        <v>257978</v>
      </c>
      <c r="H495" s="61" t="s">
        <v>331</v>
      </c>
      <c r="I495" s="17"/>
    </row>
    <row r="496" spans="1:9" ht="25.5">
      <c r="A496" s="33"/>
      <c r="B496" s="92" t="s">
        <v>10</v>
      </c>
      <c r="C496" s="30" t="s">
        <v>11</v>
      </c>
      <c r="D496" s="39">
        <v>44955</v>
      </c>
      <c r="E496" s="39">
        <v>38756</v>
      </c>
      <c r="F496" s="61" t="s">
        <v>331</v>
      </c>
      <c r="G496" s="61">
        <v>63924</v>
      </c>
      <c r="H496" s="61" t="s">
        <v>331</v>
      </c>
      <c r="I496" s="17"/>
    </row>
    <row r="497" spans="1:9" ht="25.5">
      <c r="A497" s="33"/>
      <c r="B497" s="92" t="s">
        <v>12</v>
      </c>
      <c r="C497" s="30" t="s">
        <v>13</v>
      </c>
      <c r="D497" s="39">
        <v>1103</v>
      </c>
      <c r="E497" s="39">
        <v>1103</v>
      </c>
      <c r="F497" s="61" t="s">
        <v>331</v>
      </c>
      <c r="G497" s="61">
        <v>1577</v>
      </c>
      <c r="H497" s="61" t="s">
        <v>331</v>
      </c>
      <c r="I497" s="17"/>
    </row>
    <row r="498" spans="1:9" ht="12.75">
      <c r="A498" s="33"/>
      <c r="B498" s="92" t="s">
        <v>14</v>
      </c>
      <c r="C498" s="30" t="s">
        <v>15</v>
      </c>
      <c r="D498" s="39">
        <v>243432</v>
      </c>
      <c r="E498" s="39">
        <v>231801</v>
      </c>
      <c r="F498" s="61" t="s">
        <v>331</v>
      </c>
      <c r="G498" s="61">
        <v>238007</v>
      </c>
      <c r="H498" s="61" t="s">
        <v>331</v>
      </c>
      <c r="I498" s="17"/>
    </row>
    <row r="499" spans="1:9" ht="38.25">
      <c r="A499" s="33"/>
      <c r="B499" s="92" t="s">
        <v>16</v>
      </c>
      <c r="C499" s="36" t="s">
        <v>279</v>
      </c>
      <c r="D499" s="39">
        <v>289115</v>
      </c>
      <c r="E499" s="39">
        <v>283847</v>
      </c>
      <c r="F499" s="61" t="s">
        <v>331</v>
      </c>
      <c r="G499" s="61">
        <v>329839</v>
      </c>
      <c r="H499" s="61" t="s">
        <v>331</v>
      </c>
      <c r="I499" s="17"/>
    </row>
    <row r="500" spans="1:9" ht="12.75">
      <c r="A500" s="33"/>
      <c r="B500" s="92">
        <v>1600</v>
      </c>
      <c r="C500" s="30" t="s">
        <v>19</v>
      </c>
      <c r="D500" s="39">
        <v>59</v>
      </c>
      <c r="E500" s="39">
        <v>59</v>
      </c>
      <c r="F500" s="61" t="s">
        <v>331</v>
      </c>
      <c r="G500" s="61">
        <v>222</v>
      </c>
      <c r="H500" s="61" t="s">
        <v>331</v>
      </c>
      <c r="I500" s="17"/>
    </row>
    <row r="501" spans="1:9" ht="25.5">
      <c r="A501" s="33"/>
      <c r="B501" s="92">
        <v>2000</v>
      </c>
      <c r="C501" s="30" t="s">
        <v>264</v>
      </c>
      <c r="D501" s="39">
        <v>4248</v>
      </c>
      <c r="E501" s="39">
        <v>4373</v>
      </c>
      <c r="F501" s="61" t="s">
        <v>331</v>
      </c>
      <c r="G501" s="61">
        <v>4248</v>
      </c>
      <c r="H501" s="61" t="s">
        <v>331</v>
      </c>
      <c r="I501" s="17"/>
    </row>
    <row r="502" spans="1:9" ht="12.75">
      <c r="A502" s="33"/>
      <c r="B502" s="28" t="s">
        <v>280</v>
      </c>
      <c r="C502" s="37" t="s">
        <v>256</v>
      </c>
      <c r="D502" s="39">
        <v>4248</v>
      </c>
      <c r="E502" s="39">
        <v>4248</v>
      </c>
      <c r="F502" s="61" t="s">
        <v>331</v>
      </c>
      <c r="G502" s="61">
        <v>4248</v>
      </c>
      <c r="H502" s="61" t="s">
        <v>331</v>
      </c>
      <c r="I502" s="17"/>
    </row>
    <row r="503" spans="1:9" s="26" customFormat="1" ht="38.25">
      <c r="A503" s="65"/>
      <c r="B503" s="94">
        <v>2140</v>
      </c>
      <c r="C503" s="38" t="s">
        <v>266</v>
      </c>
      <c r="D503" s="66">
        <v>4248</v>
      </c>
      <c r="E503" s="66">
        <v>4248</v>
      </c>
      <c r="F503" s="67" t="s">
        <v>331</v>
      </c>
      <c r="G503" s="67">
        <v>4248</v>
      </c>
      <c r="H503" s="67" t="s">
        <v>331</v>
      </c>
      <c r="I503" s="19"/>
    </row>
    <row r="504" spans="1:9" ht="25.5">
      <c r="A504" s="33"/>
      <c r="B504" s="28" t="s">
        <v>281</v>
      </c>
      <c r="C504" s="37" t="s">
        <v>259</v>
      </c>
      <c r="D504" s="39"/>
      <c r="E504" s="39">
        <v>125</v>
      </c>
      <c r="F504" s="61" t="s">
        <v>331</v>
      </c>
      <c r="G504" s="61"/>
      <c r="H504" s="61" t="s">
        <v>331</v>
      </c>
      <c r="I504" s="17"/>
    </row>
    <row r="505" spans="1:9" ht="12.75">
      <c r="A505" s="33"/>
      <c r="B505" s="92">
        <v>3000</v>
      </c>
      <c r="C505" s="30" t="s">
        <v>25</v>
      </c>
      <c r="D505" s="39">
        <v>301496</v>
      </c>
      <c r="E505" s="39">
        <v>269873</v>
      </c>
      <c r="F505" s="61" t="s">
        <v>331</v>
      </c>
      <c r="G505" s="61">
        <v>272928</v>
      </c>
      <c r="H505" s="61" t="s">
        <v>331</v>
      </c>
      <c r="I505" s="17"/>
    </row>
    <row r="506" spans="1:9" s="71" customFormat="1" ht="13.5">
      <c r="A506" s="70"/>
      <c r="B506" s="94">
        <v>3100</v>
      </c>
      <c r="C506" s="48" t="s">
        <v>262</v>
      </c>
      <c r="D506" s="66">
        <v>57000</v>
      </c>
      <c r="E506" s="66">
        <v>57000</v>
      </c>
      <c r="F506" s="67" t="s">
        <v>331</v>
      </c>
      <c r="G506" s="67">
        <v>57000</v>
      </c>
      <c r="H506" s="67" t="s">
        <v>331</v>
      </c>
      <c r="I506" s="60"/>
    </row>
    <row r="507" spans="1:9" s="71" customFormat="1" ht="26.25">
      <c r="A507" s="70"/>
      <c r="B507" s="94">
        <v>3400</v>
      </c>
      <c r="C507" s="48" t="s">
        <v>29</v>
      </c>
      <c r="D507" s="66">
        <v>244396</v>
      </c>
      <c r="E507" s="66">
        <v>212788</v>
      </c>
      <c r="F507" s="67" t="s">
        <v>331</v>
      </c>
      <c r="G507" s="67">
        <v>215843</v>
      </c>
      <c r="H507" s="67" t="s">
        <v>331</v>
      </c>
      <c r="I507" s="60"/>
    </row>
    <row r="508" spans="1:9" s="71" customFormat="1" ht="13.5">
      <c r="A508" s="70"/>
      <c r="B508" s="94">
        <v>3500</v>
      </c>
      <c r="C508" s="48" t="s">
        <v>31</v>
      </c>
      <c r="D508" s="66">
        <v>100</v>
      </c>
      <c r="E508" s="66">
        <v>85</v>
      </c>
      <c r="F508" s="67" t="s">
        <v>331</v>
      </c>
      <c r="G508" s="67">
        <v>85</v>
      </c>
      <c r="H508" s="67" t="s">
        <v>331</v>
      </c>
      <c r="I508" s="60"/>
    </row>
    <row r="509" spans="1:9" ht="12.75">
      <c r="A509" s="33"/>
      <c r="B509" s="92" t="s">
        <v>34</v>
      </c>
      <c r="C509" s="30" t="s">
        <v>35</v>
      </c>
      <c r="D509" s="39">
        <v>1609571</v>
      </c>
      <c r="E509" s="39">
        <v>1428029</v>
      </c>
      <c r="F509" s="61" t="s">
        <v>331</v>
      </c>
      <c r="G509" s="39">
        <v>1131687</v>
      </c>
      <c r="H509" s="61" t="s">
        <v>331</v>
      </c>
      <c r="I509" s="17"/>
    </row>
    <row r="510" spans="1:9" ht="12.75">
      <c r="A510" s="33"/>
      <c r="B510" s="92">
        <v>7000</v>
      </c>
      <c r="C510" s="30" t="s">
        <v>39</v>
      </c>
      <c r="D510" s="39">
        <v>1328849</v>
      </c>
      <c r="E510" s="39">
        <v>1203480</v>
      </c>
      <c r="F510" s="61" t="s">
        <v>331</v>
      </c>
      <c r="G510" s="61">
        <v>106600</v>
      </c>
      <c r="H510" s="61" t="s">
        <v>331</v>
      </c>
      <c r="I510" s="17"/>
    </row>
    <row r="511" spans="1:9" ht="12.75">
      <c r="A511" s="33"/>
      <c r="B511" s="92"/>
      <c r="C511" s="30"/>
      <c r="D511" s="35"/>
      <c r="E511" s="35"/>
      <c r="F511" s="18"/>
      <c r="G511" s="18"/>
      <c r="H511" s="18"/>
      <c r="I511" s="17"/>
    </row>
    <row r="512" spans="1:9" ht="12.75">
      <c r="A512" s="33" t="s">
        <v>287</v>
      </c>
      <c r="B512" s="95"/>
      <c r="C512" s="34" t="s">
        <v>288</v>
      </c>
      <c r="D512" s="64">
        <f>D514+D515</f>
        <v>11806</v>
      </c>
      <c r="E512" s="64">
        <f>E514+E515</f>
        <v>11655</v>
      </c>
      <c r="F512" s="64" t="s">
        <v>331</v>
      </c>
      <c r="G512" s="64">
        <f>G514+G515</f>
        <v>11341</v>
      </c>
      <c r="H512" s="64" t="s">
        <v>331</v>
      </c>
      <c r="I512" s="17"/>
    </row>
    <row r="513" spans="1:9" ht="12.75">
      <c r="A513" s="33"/>
      <c r="B513" s="92"/>
      <c r="C513" s="30"/>
      <c r="D513" s="39"/>
      <c r="E513" s="39"/>
      <c r="F513" s="61"/>
      <c r="G513" s="61"/>
      <c r="H513" s="61"/>
      <c r="I513" s="17"/>
    </row>
    <row r="514" spans="1:9" ht="12.75">
      <c r="A514" s="33"/>
      <c r="B514" s="92" t="s">
        <v>14</v>
      </c>
      <c r="C514" s="30" t="s">
        <v>15</v>
      </c>
      <c r="D514" s="39">
        <v>1401</v>
      </c>
      <c r="E514" s="39">
        <v>1250</v>
      </c>
      <c r="F514" s="61" t="s">
        <v>331</v>
      </c>
      <c r="G514" s="61">
        <v>936</v>
      </c>
      <c r="H514" s="61" t="s">
        <v>331</v>
      </c>
      <c r="I514" s="17"/>
    </row>
    <row r="515" spans="1:9" ht="12.75">
      <c r="A515" s="33"/>
      <c r="B515" s="92">
        <v>3000</v>
      </c>
      <c r="C515" s="30" t="s">
        <v>25</v>
      </c>
      <c r="D515" s="39">
        <v>10405</v>
      </c>
      <c r="E515" s="39">
        <v>10405</v>
      </c>
      <c r="F515" s="61" t="s">
        <v>331</v>
      </c>
      <c r="G515" s="61">
        <v>10405</v>
      </c>
      <c r="H515" s="61" t="s">
        <v>331</v>
      </c>
      <c r="I515" s="17"/>
    </row>
    <row r="516" spans="1:9" s="26" customFormat="1" ht="13.5">
      <c r="A516" s="65"/>
      <c r="B516" s="94">
        <v>3100</v>
      </c>
      <c r="C516" s="48" t="s">
        <v>262</v>
      </c>
      <c r="D516" s="66">
        <v>1935</v>
      </c>
      <c r="E516" s="66">
        <v>1935</v>
      </c>
      <c r="F516" s="67" t="s">
        <v>331</v>
      </c>
      <c r="G516" s="67">
        <v>1935</v>
      </c>
      <c r="H516" s="67" t="s">
        <v>331</v>
      </c>
      <c r="I516" s="19"/>
    </row>
    <row r="517" spans="1:9" s="26" customFormat="1" ht="26.25">
      <c r="A517" s="65"/>
      <c r="B517" s="94">
        <v>3400</v>
      </c>
      <c r="C517" s="48" t="s">
        <v>29</v>
      </c>
      <c r="D517" s="66">
        <v>8470</v>
      </c>
      <c r="E517" s="66">
        <v>8470</v>
      </c>
      <c r="F517" s="67" t="s">
        <v>331</v>
      </c>
      <c r="G517" s="67">
        <v>8470</v>
      </c>
      <c r="H517" s="67" t="s">
        <v>331</v>
      </c>
      <c r="I517" s="19"/>
    </row>
    <row r="518" spans="1:9" ht="12.75">
      <c r="A518" s="33"/>
      <c r="B518" s="92"/>
      <c r="C518" s="30"/>
      <c r="D518" s="39"/>
      <c r="E518" s="39"/>
      <c r="F518" s="61"/>
      <c r="G518" s="61"/>
      <c r="H518" s="61"/>
      <c r="I518" s="17"/>
    </row>
    <row r="519" spans="1:9" ht="12.75">
      <c r="A519" s="33" t="s">
        <v>289</v>
      </c>
      <c r="B519" s="95"/>
      <c r="C519" s="34" t="s">
        <v>290</v>
      </c>
      <c r="D519" s="64">
        <f>D520+D521+D522+D523+D524+D525+D528+D531</f>
        <v>78992</v>
      </c>
      <c r="E519" s="64">
        <f>E520+E521+E522+E523+E524+E525+E528+E531</f>
        <v>78663</v>
      </c>
      <c r="F519" s="64" t="s">
        <v>331</v>
      </c>
      <c r="G519" s="64">
        <f>G520+G521+G522+G523+G524+G525+G528+G531</f>
        <v>63311</v>
      </c>
      <c r="H519" s="64" t="s">
        <v>331</v>
      </c>
      <c r="I519" s="17"/>
    </row>
    <row r="520" spans="1:9" ht="12.75">
      <c r="A520" s="33"/>
      <c r="B520" s="92" t="s">
        <v>8</v>
      </c>
      <c r="C520" s="30" t="s">
        <v>9</v>
      </c>
      <c r="D520" s="39">
        <v>5295</v>
      </c>
      <c r="E520" s="39">
        <v>4714</v>
      </c>
      <c r="F520" s="61" t="s">
        <v>331</v>
      </c>
      <c r="G520" s="61">
        <v>5221</v>
      </c>
      <c r="H520" s="61" t="s">
        <v>331</v>
      </c>
      <c r="I520" s="17"/>
    </row>
    <row r="521" spans="1:9" ht="25.5">
      <c r="A521" s="33"/>
      <c r="B521" s="92" t="s">
        <v>10</v>
      </c>
      <c r="C521" s="30" t="s">
        <v>11</v>
      </c>
      <c r="D521" s="39">
        <v>1373</v>
      </c>
      <c r="E521" s="39">
        <v>1766</v>
      </c>
      <c r="F521" s="61" t="s">
        <v>331</v>
      </c>
      <c r="G521" s="61">
        <v>1313</v>
      </c>
      <c r="H521" s="61" t="s">
        <v>331</v>
      </c>
      <c r="I521" s="17"/>
    </row>
    <row r="522" spans="1:9" ht="12.75">
      <c r="A522" s="33"/>
      <c r="B522" s="92" t="s">
        <v>14</v>
      </c>
      <c r="C522" s="30" t="s">
        <v>15</v>
      </c>
      <c r="D522" s="39">
        <v>51219</v>
      </c>
      <c r="E522" s="39">
        <v>51213</v>
      </c>
      <c r="F522" s="61" t="s">
        <v>331</v>
      </c>
      <c r="G522" s="61">
        <v>51280</v>
      </c>
      <c r="H522" s="61" t="s">
        <v>331</v>
      </c>
      <c r="I522" s="17"/>
    </row>
    <row r="523" spans="1:9" ht="38.25">
      <c r="A523" s="33"/>
      <c r="B523" s="92" t="s">
        <v>16</v>
      </c>
      <c r="C523" s="36" t="s">
        <v>279</v>
      </c>
      <c r="D523" s="39">
        <v>1460</v>
      </c>
      <c r="E523" s="39">
        <v>1346</v>
      </c>
      <c r="F523" s="61" t="s">
        <v>331</v>
      </c>
      <c r="G523" s="61">
        <v>2447</v>
      </c>
      <c r="H523" s="61" t="s">
        <v>331</v>
      </c>
      <c r="I523" s="17"/>
    </row>
    <row r="524" spans="1:9" ht="12.75">
      <c r="A524" s="33"/>
      <c r="B524" s="92">
        <v>1600</v>
      </c>
      <c r="C524" s="30" t="s">
        <v>19</v>
      </c>
      <c r="D524" s="39">
        <v>10</v>
      </c>
      <c r="E524" s="39">
        <v>7</v>
      </c>
      <c r="F524" s="61" t="s">
        <v>331</v>
      </c>
      <c r="G524" s="61">
        <v>7</v>
      </c>
      <c r="H524" s="61" t="s">
        <v>331</v>
      </c>
      <c r="I524" s="17"/>
    </row>
    <row r="525" spans="1:9" ht="25.5">
      <c r="A525" s="33"/>
      <c r="B525" s="92">
        <v>2000</v>
      </c>
      <c r="C525" s="30" t="s">
        <v>264</v>
      </c>
      <c r="D525" s="39">
        <v>2534</v>
      </c>
      <c r="E525" s="39">
        <v>2517</v>
      </c>
      <c r="F525" s="61" t="s">
        <v>331</v>
      </c>
      <c r="G525" s="61">
        <v>2517</v>
      </c>
      <c r="H525" s="61" t="s">
        <v>331</v>
      </c>
      <c r="I525" s="17"/>
    </row>
    <row r="526" spans="1:9" ht="12.75">
      <c r="A526" s="33"/>
      <c r="B526" s="28" t="s">
        <v>280</v>
      </c>
      <c r="C526" s="37" t="s">
        <v>256</v>
      </c>
      <c r="D526" s="39">
        <v>2534</v>
      </c>
      <c r="E526" s="39">
        <v>2517</v>
      </c>
      <c r="F526" s="61" t="s">
        <v>331</v>
      </c>
      <c r="G526" s="61">
        <v>2517</v>
      </c>
      <c r="H526" s="61" t="s">
        <v>331</v>
      </c>
      <c r="I526" s="17"/>
    </row>
    <row r="527" spans="1:9" s="26" customFormat="1" ht="38.25">
      <c r="A527" s="65"/>
      <c r="B527" s="94">
        <v>2140</v>
      </c>
      <c r="C527" s="38" t="s">
        <v>266</v>
      </c>
      <c r="D527" s="66">
        <v>2534</v>
      </c>
      <c r="E527" s="66">
        <v>2517</v>
      </c>
      <c r="F527" s="67" t="s">
        <v>331</v>
      </c>
      <c r="G527" s="67">
        <v>2517</v>
      </c>
      <c r="H527" s="67" t="s">
        <v>331</v>
      </c>
      <c r="I527" s="19"/>
    </row>
    <row r="528" spans="1:9" ht="12.75">
      <c r="A528" s="33"/>
      <c r="B528" s="92">
        <v>3000</v>
      </c>
      <c r="C528" s="30" t="s">
        <v>25</v>
      </c>
      <c r="D528" s="39">
        <v>500</v>
      </c>
      <c r="E528" s="39">
        <v>500</v>
      </c>
      <c r="F528" s="61" t="s">
        <v>331</v>
      </c>
      <c r="G528" s="61">
        <v>526</v>
      </c>
      <c r="H528" s="61" t="s">
        <v>331</v>
      </c>
      <c r="I528" s="17"/>
    </row>
    <row r="529" spans="1:9" s="26" customFormat="1" ht="26.25">
      <c r="A529" s="65"/>
      <c r="B529" s="94">
        <v>3400</v>
      </c>
      <c r="C529" s="48" t="s">
        <v>29</v>
      </c>
      <c r="D529" s="66">
        <v>500</v>
      </c>
      <c r="E529" s="66">
        <v>500</v>
      </c>
      <c r="F529" s="67" t="s">
        <v>331</v>
      </c>
      <c r="G529" s="67">
        <v>500</v>
      </c>
      <c r="H529" s="67" t="s">
        <v>331</v>
      </c>
      <c r="I529" s="19"/>
    </row>
    <row r="530" spans="1:9" s="26" customFormat="1" ht="13.5">
      <c r="A530" s="65"/>
      <c r="B530" s="94">
        <v>3500</v>
      </c>
      <c r="C530" s="48" t="s">
        <v>31</v>
      </c>
      <c r="D530" s="66">
        <v>0</v>
      </c>
      <c r="E530" s="66">
        <v>0</v>
      </c>
      <c r="F530" s="67" t="s">
        <v>331</v>
      </c>
      <c r="G530" s="67">
        <v>26</v>
      </c>
      <c r="H530" s="67">
        <v>0</v>
      </c>
      <c r="I530" s="19"/>
    </row>
    <row r="531" spans="1:9" ht="12.75">
      <c r="A531" s="33"/>
      <c r="B531" s="92" t="s">
        <v>34</v>
      </c>
      <c r="C531" s="30" t="s">
        <v>35</v>
      </c>
      <c r="D531" s="39">
        <v>16601</v>
      </c>
      <c r="E531" s="39">
        <v>16600</v>
      </c>
      <c r="F531" s="61" t="s">
        <v>331</v>
      </c>
      <c r="G531" s="61">
        <v>0</v>
      </c>
      <c r="H531" s="61" t="s">
        <v>331</v>
      </c>
      <c r="I531" s="17"/>
    </row>
    <row r="532" spans="1:9" ht="12.75">
      <c r="A532" s="33"/>
      <c r="B532" s="92"/>
      <c r="C532" s="30"/>
      <c r="D532" s="39"/>
      <c r="E532" s="39"/>
      <c r="F532" s="61"/>
      <c r="G532" s="61"/>
      <c r="H532" s="61"/>
      <c r="I532" s="17"/>
    </row>
    <row r="533" spans="1:9" ht="25.5">
      <c r="A533" s="33" t="s">
        <v>291</v>
      </c>
      <c r="B533" s="95"/>
      <c r="C533" s="34" t="s">
        <v>292</v>
      </c>
      <c r="D533" s="64">
        <f>D534+D535+D536+D538</f>
        <v>70884</v>
      </c>
      <c r="E533" s="64">
        <f>E534+E535+E536+E538</f>
        <v>67774</v>
      </c>
      <c r="F533" s="64" t="s">
        <v>331</v>
      </c>
      <c r="G533" s="64">
        <f>G534+G535+G536+G538</f>
        <v>63325</v>
      </c>
      <c r="H533" s="64" t="s">
        <v>331</v>
      </c>
      <c r="I533" s="17"/>
    </row>
    <row r="534" spans="1:9" ht="12.75">
      <c r="A534" s="33"/>
      <c r="B534" s="92" t="s">
        <v>14</v>
      </c>
      <c r="C534" s="30" t="s">
        <v>15</v>
      </c>
      <c r="D534" s="39">
        <v>18285</v>
      </c>
      <c r="E534" s="39">
        <v>16425</v>
      </c>
      <c r="F534" s="61" t="s">
        <v>331</v>
      </c>
      <c r="G534" s="61">
        <v>12577</v>
      </c>
      <c r="H534" s="61" t="s">
        <v>331</v>
      </c>
      <c r="I534" s="17"/>
    </row>
    <row r="535" spans="1:9" ht="38.25">
      <c r="A535" s="33"/>
      <c r="B535" s="92" t="s">
        <v>16</v>
      </c>
      <c r="C535" s="36" t="s">
        <v>279</v>
      </c>
      <c r="D535" s="39">
        <v>349</v>
      </c>
      <c r="E535" s="39">
        <v>349</v>
      </c>
      <c r="F535" s="61" t="s">
        <v>331</v>
      </c>
      <c r="G535" s="61">
        <v>349</v>
      </c>
      <c r="H535" s="61" t="s">
        <v>331</v>
      </c>
      <c r="I535" s="17"/>
    </row>
    <row r="536" spans="1:9" ht="12.75">
      <c r="A536" s="33"/>
      <c r="B536" s="92">
        <v>3000</v>
      </c>
      <c r="C536" s="30" t="s">
        <v>25</v>
      </c>
      <c r="D536" s="39">
        <v>46450</v>
      </c>
      <c r="E536" s="39">
        <v>46000</v>
      </c>
      <c r="F536" s="61" t="s">
        <v>331</v>
      </c>
      <c r="G536" s="61">
        <v>45399</v>
      </c>
      <c r="H536" s="61" t="s">
        <v>331</v>
      </c>
      <c r="I536" s="17"/>
    </row>
    <row r="537" spans="1:9" s="26" customFormat="1" ht="26.25">
      <c r="A537" s="65"/>
      <c r="B537" s="94">
        <v>3400</v>
      </c>
      <c r="C537" s="48" t="s">
        <v>29</v>
      </c>
      <c r="D537" s="66">
        <v>46450</v>
      </c>
      <c r="E537" s="66">
        <v>46000</v>
      </c>
      <c r="F537" s="67" t="s">
        <v>331</v>
      </c>
      <c r="G537" s="67">
        <v>45399</v>
      </c>
      <c r="H537" s="67" t="s">
        <v>331</v>
      </c>
      <c r="I537" s="19"/>
    </row>
    <row r="538" spans="1:9" ht="12.75">
      <c r="A538" s="33"/>
      <c r="B538" s="92" t="s">
        <v>34</v>
      </c>
      <c r="C538" s="30" t="s">
        <v>35</v>
      </c>
      <c r="D538" s="39">
        <v>5800</v>
      </c>
      <c r="E538" s="39">
        <v>5000</v>
      </c>
      <c r="F538" s="61" t="s">
        <v>331</v>
      </c>
      <c r="G538" s="61">
        <v>5000</v>
      </c>
      <c r="H538" s="61" t="s">
        <v>331</v>
      </c>
      <c r="I538" s="17"/>
    </row>
    <row r="539" spans="1:9" ht="12.75">
      <c r="A539" s="16"/>
      <c r="B539" s="84"/>
      <c r="C539" s="42"/>
      <c r="D539" s="61"/>
      <c r="E539" s="61"/>
      <c r="F539" s="61"/>
      <c r="G539" s="61"/>
      <c r="H539" s="61"/>
      <c r="I539" s="17"/>
    </row>
    <row r="540" spans="1:9" s="15" customFormat="1" ht="33" customHeight="1">
      <c r="A540" s="16" t="s">
        <v>120</v>
      </c>
      <c r="B540" s="88" t="s">
        <v>6</v>
      </c>
      <c r="C540" s="24" t="s">
        <v>121</v>
      </c>
      <c r="D540" s="13">
        <f>D542+D543+D544+D545+D546+D547+D548+D552+D553</f>
        <v>2055271</v>
      </c>
      <c r="E540" s="13">
        <f>E542+E543+E544+E545+E546+E547+E548+E552+E553</f>
        <v>1949276</v>
      </c>
      <c r="F540" s="13">
        <f>F542+F543+F544+F545+F546+F547+F548+F552+F553</f>
        <v>2504678</v>
      </c>
      <c r="G540" s="13">
        <f>G542+G543+G544+G545+G546+G547+G548+G552+G553</f>
        <v>2710269</v>
      </c>
      <c r="H540" s="13">
        <f>H542+H543+H544+H545+H546+H547+H548+H552+H553</f>
        <v>2149396</v>
      </c>
      <c r="I540" s="10"/>
    </row>
    <row r="541" spans="1:9" ht="12.75">
      <c r="A541" s="16"/>
      <c r="B541" s="84"/>
      <c r="C541" s="42"/>
      <c r="D541" s="18"/>
      <c r="E541" s="18"/>
      <c r="F541" s="18"/>
      <c r="G541" s="18"/>
      <c r="H541" s="18"/>
      <c r="I541" s="17"/>
    </row>
    <row r="542" spans="1:9" ht="12.75">
      <c r="A542" s="16"/>
      <c r="B542" s="84" t="s">
        <v>8</v>
      </c>
      <c r="C542" s="42" t="s">
        <v>9</v>
      </c>
      <c r="D542" s="18">
        <v>551533</v>
      </c>
      <c r="E542" s="18">
        <v>542295</v>
      </c>
      <c r="F542" s="18">
        <v>599879</v>
      </c>
      <c r="G542" s="18">
        <v>542990</v>
      </c>
      <c r="H542" s="18">
        <v>603036</v>
      </c>
      <c r="I542" s="17"/>
    </row>
    <row r="543" spans="1:9" ht="25.5">
      <c r="A543" s="16"/>
      <c r="B543" s="84" t="s">
        <v>10</v>
      </c>
      <c r="C543" s="42" t="s">
        <v>11</v>
      </c>
      <c r="D543" s="18">
        <v>144067</v>
      </c>
      <c r="E543" s="18">
        <v>139066</v>
      </c>
      <c r="F543" s="18">
        <v>162659</v>
      </c>
      <c r="G543" s="18">
        <v>140256</v>
      </c>
      <c r="H543" s="18">
        <v>161773</v>
      </c>
      <c r="I543" s="17"/>
    </row>
    <row r="544" spans="1:9" ht="25.5">
      <c r="A544" s="16"/>
      <c r="B544" s="84" t="s">
        <v>12</v>
      </c>
      <c r="C544" s="42" t="s">
        <v>13</v>
      </c>
      <c r="D544" s="18">
        <v>7957</v>
      </c>
      <c r="E544" s="18">
        <v>6848</v>
      </c>
      <c r="F544" s="18">
        <v>4440</v>
      </c>
      <c r="G544" s="18">
        <v>7056</v>
      </c>
      <c r="H544" s="18">
        <v>4469</v>
      </c>
      <c r="I544" s="17"/>
    </row>
    <row r="545" spans="1:9" ht="12.75">
      <c r="A545" s="16"/>
      <c r="B545" s="84" t="s">
        <v>14</v>
      </c>
      <c r="C545" s="42" t="s">
        <v>15</v>
      </c>
      <c r="D545" s="18">
        <v>161626</v>
      </c>
      <c r="E545" s="18">
        <v>157176</v>
      </c>
      <c r="F545" s="18">
        <v>300209</v>
      </c>
      <c r="G545" s="18">
        <v>154492</v>
      </c>
      <c r="H545" s="18">
        <v>280757</v>
      </c>
      <c r="I545" s="17"/>
    </row>
    <row r="546" spans="1:9" ht="38.25">
      <c r="A546" s="16"/>
      <c r="B546" s="84" t="s">
        <v>16</v>
      </c>
      <c r="C546" s="42" t="s">
        <v>17</v>
      </c>
      <c r="D546" s="18">
        <v>206059</v>
      </c>
      <c r="E546" s="18">
        <v>188346</v>
      </c>
      <c r="F546" s="18">
        <v>224613</v>
      </c>
      <c r="G546" s="18">
        <v>187332</v>
      </c>
      <c r="H546" s="18">
        <v>230395</v>
      </c>
      <c r="I546" s="17"/>
    </row>
    <row r="547" spans="1:9" ht="12.75">
      <c r="A547" s="16"/>
      <c r="B547" s="84" t="s">
        <v>18</v>
      </c>
      <c r="C547" s="42" t="s">
        <v>19</v>
      </c>
      <c r="D547" s="18">
        <v>1337</v>
      </c>
      <c r="E547" s="18">
        <v>1300</v>
      </c>
      <c r="F547" s="18">
        <v>1624</v>
      </c>
      <c r="G547" s="18">
        <v>1230</v>
      </c>
      <c r="H547" s="18">
        <v>1491</v>
      </c>
      <c r="I547" s="17"/>
    </row>
    <row r="548" spans="1:9" ht="12.75">
      <c r="A548" s="16"/>
      <c r="B548" s="84" t="s">
        <v>24</v>
      </c>
      <c r="C548" s="42" t="s">
        <v>25</v>
      </c>
      <c r="D548" s="18">
        <v>447644</v>
      </c>
      <c r="E548" s="18">
        <v>440953</v>
      </c>
      <c r="F548" s="18">
        <v>624909</v>
      </c>
      <c r="G548" s="18">
        <v>440069</v>
      </c>
      <c r="H548" s="18">
        <v>623722</v>
      </c>
      <c r="I548" s="17"/>
    </row>
    <row r="549" spans="1:9" s="26" customFormat="1" ht="13.5">
      <c r="A549" s="25"/>
      <c r="B549" s="87" t="s">
        <v>79</v>
      </c>
      <c r="C549" s="49" t="s">
        <v>80</v>
      </c>
      <c r="D549" s="20">
        <v>7940</v>
      </c>
      <c r="E549" s="20">
        <v>7940</v>
      </c>
      <c r="F549" s="20">
        <v>37546</v>
      </c>
      <c r="G549" s="20">
        <v>7940</v>
      </c>
      <c r="H549" s="20">
        <v>37546</v>
      </c>
      <c r="I549" s="19"/>
    </row>
    <row r="550" spans="1:9" s="26" customFormat="1" ht="26.25">
      <c r="A550" s="25"/>
      <c r="B550" s="87" t="s">
        <v>28</v>
      </c>
      <c r="C550" s="49" t="s">
        <v>29</v>
      </c>
      <c r="D550" s="20">
        <v>436314</v>
      </c>
      <c r="E550" s="20">
        <v>429801</v>
      </c>
      <c r="F550" s="20">
        <v>581550</v>
      </c>
      <c r="G550" s="20">
        <v>429078</v>
      </c>
      <c r="H550" s="20">
        <v>581573</v>
      </c>
      <c r="I550" s="19"/>
    </row>
    <row r="551" spans="1:9" s="26" customFormat="1" ht="13.5">
      <c r="A551" s="25"/>
      <c r="B551" s="87" t="s">
        <v>30</v>
      </c>
      <c r="C551" s="49" t="s">
        <v>31</v>
      </c>
      <c r="D551" s="20">
        <v>3390</v>
      </c>
      <c r="E551" s="20">
        <v>3212</v>
      </c>
      <c r="F551" s="20">
        <v>5813</v>
      </c>
      <c r="G551" s="20">
        <v>3051</v>
      </c>
      <c r="H551" s="20">
        <v>4603</v>
      </c>
      <c r="I551" s="19"/>
    </row>
    <row r="552" spans="1:9" ht="12.75">
      <c r="A552" s="16"/>
      <c r="B552" s="84" t="s">
        <v>34</v>
      </c>
      <c r="C552" s="42" t="s">
        <v>35</v>
      </c>
      <c r="D552" s="18">
        <v>126070</v>
      </c>
      <c r="E552" s="18">
        <v>118959</v>
      </c>
      <c r="F552" s="18">
        <v>357988</v>
      </c>
      <c r="G552" s="18">
        <v>1027925</v>
      </c>
      <c r="H552" s="18">
        <v>215396</v>
      </c>
      <c r="I552" s="17"/>
    </row>
    <row r="553" spans="1:9" ht="12.75">
      <c r="A553" s="16"/>
      <c r="B553" s="84" t="s">
        <v>38</v>
      </c>
      <c r="C553" s="42" t="s">
        <v>39</v>
      </c>
      <c r="D553" s="18">
        <v>408978</v>
      </c>
      <c r="E553" s="18">
        <v>354333</v>
      </c>
      <c r="F553" s="18">
        <v>228357</v>
      </c>
      <c r="G553" s="18">
        <v>208919</v>
      </c>
      <c r="H553" s="18">
        <v>28357</v>
      </c>
      <c r="I553" s="17"/>
    </row>
    <row r="554" spans="1:9" ht="12.75">
      <c r="A554" s="16"/>
      <c r="B554" s="84"/>
      <c r="C554" s="42"/>
      <c r="D554" s="18"/>
      <c r="E554" s="18"/>
      <c r="F554" s="18"/>
      <c r="G554" s="18"/>
      <c r="H554" s="18"/>
      <c r="I554" s="17"/>
    </row>
    <row r="555" spans="1:9" s="15" customFormat="1" ht="12.75">
      <c r="A555" s="16" t="s">
        <v>122</v>
      </c>
      <c r="B555" s="88" t="s">
        <v>6</v>
      </c>
      <c r="C555" s="24" t="s">
        <v>123</v>
      </c>
      <c r="D555" s="13">
        <f>D557+D558+D559+D560+D561+D562+D563+D567+D568</f>
        <v>332819</v>
      </c>
      <c r="E555" s="13">
        <f>E557+E558+E559+E560+E561+E562+E563+E567+E568</f>
        <v>298875</v>
      </c>
      <c r="F555" s="13">
        <f>F557+F558+F559+F560+F561+F562+F563+F567+F568</f>
        <v>374955</v>
      </c>
      <c r="G555" s="13">
        <f>G557+G558+G559+G560+G561+G562+G563+G567+G568</f>
        <v>335243</v>
      </c>
      <c r="H555" s="13">
        <f>H557+H558+H559+H560+H561+H562+H563+H567+H568</f>
        <v>365564</v>
      </c>
      <c r="I555" s="10"/>
    </row>
    <row r="556" spans="1:9" ht="12.75">
      <c r="A556" s="16"/>
      <c r="B556" s="84"/>
      <c r="C556" s="42"/>
      <c r="D556" s="18"/>
      <c r="E556" s="18"/>
      <c r="F556" s="18"/>
      <c r="G556" s="18"/>
      <c r="H556" s="18"/>
      <c r="I556" s="17"/>
    </row>
    <row r="557" spans="1:9" ht="12.75">
      <c r="A557" s="16"/>
      <c r="B557" s="84" t="s">
        <v>8</v>
      </c>
      <c r="C557" s="42" t="s">
        <v>9</v>
      </c>
      <c r="D557" s="18">
        <v>103918</v>
      </c>
      <c r="E557" s="18">
        <v>100950</v>
      </c>
      <c r="F557" s="18">
        <v>123575</v>
      </c>
      <c r="G557" s="18">
        <v>101149</v>
      </c>
      <c r="H557" s="18">
        <v>121263</v>
      </c>
      <c r="I557" s="17"/>
    </row>
    <row r="558" spans="1:9" ht="25.5">
      <c r="A558" s="16"/>
      <c r="B558" s="84" t="s">
        <v>10</v>
      </c>
      <c r="C558" s="42" t="s">
        <v>11</v>
      </c>
      <c r="D558" s="18">
        <v>26342</v>
      </c>
      <c r="E558" s="18">
        <v>25463</v>
      </c>
      <c r="F558" s="18">
        <v>32917</v>
      </c>
      <c r="G558" s="18">
        <v>25668</v>
      </c>
      <c r="H558" s="18">
        <v>31225</v>
      </c>
      <c r="I558" s="17"/>
    </row>
    <row r="559" spans="1:9" ht="25.5">
      <c r="A559" s="16"/>
      <c r="B559" s="84" t="s">
        <v>12</v>
      </c>
      <c r="C559" s="42" t="s">
        <v>13</v>
      </c>
      <c r="D559" s="18">
        <v>469</v>
      </c>
      <c r="E559" s="18">
        <v>235</v>
      </c>
      <c r="F559" s="18">
        <v>741</v>
      </c>
      <c r="G559" s="18">
        <v>237</v>
      </c>
      <c r="H559" s="18">
        <v>741</v>
      </c>
      <c r="I559" s="17"/>
    </row>
    <row r="560" spans="1:9" ht="12.75">
      <c r="A560" s="16"/>
      <c r="B560" s="84" t="s">
        <v>14</v>
      </c>
      <c r="C560" s="42" t="s">
        <v>15</v>
      </c>
      <c r="D560" s="18">
        <v>45683</v>
      </c>
      <c r="E560" s="18">
        <v>43573</v>
      </c>
      <c r="F560" s="18">
        <v>62944</v>
      </c>
      <c r="G560" s="18">
        <v>40594</v>
      </c>
      <c r="H560" s="18">
        <v>68018</v>
      </c>
      <c r="I560" s="17"/>
    </row>
    <row r="561" spans="1:9" ht="38.25">
      <c r="A561" s="16"/>
      <c r="B561" s="84" t="s">
        <v>16</v>
      </c>
      <c r="C561" s="42" t="s">
        <v>17</v>
      </c>
      <c r="D561" s="18">
        <v>39367</v>
      </c>
      <c r="E561" s="18">
        <v>37876</v>
      </c>
      <c r="F561" s="18">
        <v>51452</v>
      </c>
      <c r="G561" s="18">
        <v>40451</v>
      </c>
      <c r="H561" s="18">
        <v>51703</v>
      </c>
      <c r="I561" s="17"/>
    </row>
    <row r="562" spans="1:9" ht="12.75">
      <c r="A562" s="16"/>
      <c r="B562" s="84" t="s">
        <v>18</v>
      </c>
      <c r="C562" s="42" t="s">
        <v>19</v>
      </c>
      <c r="D562" s="18">
        <v>115</v>
      </c>
      <c r="E562" s="18">
        <v>81</v>
      </c>
      <c r="F562" s="18">
        <v>221</v>
      </c>
      <c r="G562" s="18">
        <v>42</v>
      </c>
      <c r="H562" s="18">
        <v>186</v>
      </c>
      <c r="I562" s="17"/>
    </row>
    <row r="563" spans="1:9" ht="12.75">
      <c r="A563" s="16"/>
      <c r="B563" s="84" t="s">
        <v>24</v>
      </c>
      <c r="C563" s="42" t="s">
        <v>25</v>
      </c>
      <c r="D563" s="18">
        <v>65670</v>
      </c>
      <c r="E563" s="18">
        <v>64962</v>
      </c>
      <c r="F563" s="18">
        <v>83162</v>
      </c>
      <c r="G563" s="18">
        <v>63658</v>
      </c>
      <c r="H563" s="18">
        <v>85008</v>
      </c>
      <c r="I563" s="17"/>
    </row>
    <row r="564" spans="1:9" s="26" customFormat="1" ht="13.5">
      <c r="A564" s="25"/>
      <c r="B564" s="87">
        <v>3100</v>
      </c>
      <c r="C564" s="49" t="s">
        <v>262</v>
      </c>
      <c r="D564" s="20">
        <v>600</v>
      </c>
      <c r="E564" s="20">
        <v>600</v>
      </c>
      <c r="F564" s="20">
        <v>0</v>
      </c>
      <c r="G564" s="20">
        <v>600</v>
      </c>
      <c r="H564" s="20">
        <v>0</v>
      </c>
      <c r="I564" s="19"/>
    </row>
    <row r="565" spans="1:9" s="26" customFormat="1" ht="26.25">
      <c r="A565" s="25"/>
      <c r="B565" s="87" t="s">
        <v>28</v>
      </c>
      <c r="C565" s="49" t="s">
        <v>29</v>
      </c>
      <c r="D565" s="20">
        <v>64380</v>
      </c>
      <c r="E565" s="20">
        <v>63672</v>
      </c>
      <c r="F565" s="20">
        <v>78615</v>
      </c>
      <c r="G565" s="20">
        <v>61910</v>
      </c>
      <c r="H565" s="20">
        <v>81979</v>
      </c>
      <c r="I565" s="19"/>
    </row>
    <row r="566" spans="1:9" s="26" customFormat="1" ht="13.5">
      <c r="A566" s="25"/>
      <c r="B566" s="87" t="s">
        <v>30</v>
      </c>
      <c r="C566" s="49" t="s">
        <v>31</v>
      </c>
      <c r="D566" s="20">
        <v>690</v>
      </c>
      <c r="E566" s="20">
        <v>690</v>
      </c>
      <c r="F566" s="20">
        <v>4547</v>
      </c>
      <c r="G566" s="20">
        <v>1148</v>
      </c>
      <c r="H566" s="20">
        <v>3029</v>
      </c>
      <c r="I566" s="19"/>
    </row>
    <row r="567" spans="1:9" ht="12.75">
      <c r="A567" s="16"/>
      <c r="B567" s="84" t="s">
        <v>34</v>
      </c>
      <c r="C567" s="42" t="s">
        <v>35</v>
      </c>
      <c r="D567" s="18">
        <v>19385</v>
      </c>
      <c r="E567" s="18">
        <v>18816</v>
      </c>
      <c r="F567" s="18">
        <v>19943</v>
      </c>
      <c r="G567" s="18">
        <v>56525</v>
      </c>
      <c r="H567" s="18">
        <v>7420</v>
      </c>
      <c r="I567" s="17"/>
    </row>
    <row r="568" spans="1:9" ht="12.75">
      <c r="A568" s="16"/>
      <c r="B568" s="84">
        <v>7000</v>
      </c>
      <c r="C568" s="42" t="s">
        <v>39</v>
      </c>
      <c r="D568" s="18">
        <v>31870</v>
      </c>
      <c r="E568" s="18">
        <v>6919</v>
      </c>
      <c r="F568" s="18">
        <v>0</v>
      </c>
      <c r="G568" s="18">
        <v>6919</v>
      </c>
      <c r="H568" s="18">
        <v>0</v>
      </c>
      <c r="I568" s="17"/>
    </row>
    <row r="569" spans="1:9" ht="12.75">
      <c r="A569" s="16"/>
      <c r="B569" s="84"/>
      <c r="C569" s="42"/>
      <c r="D569" s="18"/>
      <c r="E569" s="18"/>
      <c r="F569" s="18"/>
      <c r="G569" s="18"/>
      <c r="H569" s="18"/>
      <c r="I569" s="17"/>
    </row>
    <row r="570" spans="1:9" s="15" customFormat="1" ht="12.75">
      <c r="A570" s="16" t="s">
        <v>124</v>
      </c>
      <c r="B570" s="88" t="s">
        <v>6</v>
      </c>
      <c r="C570" s="24" t="s">
        <v>125</v>
      </c>
      <c r="D570" s="13">
        <f>D572+D573+D574+D575+D576+D577+D578+D581</f>
        <v>151424</v>
      </c>
      <c r="E570" s="13">
        <f>E572+E573+E574+E575+E576+E577+E578+E581</f>
        <v>145676</v>
      </c>
      <c r="F570" s="13">
        <f>F572+F573+F574+F575+F576+F577+F578+F581</f>
        <v>166368</v>
      </c>
      <c r="G570" s="13">
        <f>G572+G573+G574+G575+G576+G577+G578+G581</f>
        <v>140883</v>
      </c>
      <c r="H570" s="13">
        <f>H572+H573+H574+H575+H576+H577+H578+H581</f>
        <v>158971</v>
      </c>
      <c r="I570" s="10"/>
    </row>
    <row r="571" spans="1:9" ht="12.75">
      <c r="A571" s="16"/>
      <c r="B571" s="84"/>
      <c r="C571" s="42"/>
      <c r="D571" s="18"/>
      <c r="E571" s="18"/>
      <c r="F571" s="18"/>
      <c r="G571" s="18"/>
      <c r="H571" s="18"/>
      <c r="I571" s="17"/>
    </row>
    <row r="572" spans="1:9" ht="12.75">
      <c r="A572" s="16"/>
      <c r="B572" s="84" t="s">
        <v>8</v>
      </c>
      <c r="C572" s="42" t="s">
        <v>9</v>
      </c>
      <c r="D572" s="18">
        <v>50223</v>
      </c>
      <c r="E572" s="18">
        <v>49522</v>
      </c>
      <c r="F572" s="18">
        <v>59763</v>
      </c>
      <c r="G572" s="18">
        <v>49256</v>
      </c>
      <c r="H572" s="18">
        <v>58750</v>
      </c>
      <c r="I572" s="17"/>
    </row>
    <row r="573" spans="1:9" ht="25.5">
      <c r="A573" s="16"/>
      <c r="B573" s="84" t="s">
        <v>10</v>
      </c>
      <c r="C573" s="42" t="s">
        <v>11</v>
      </c>
      <c r="D573" s="18">
        <v>13373</v>
      </c>
      <c r="E573" s="18">
        <v>12858</v>
      </c>
      <c r="F573" s="18">
        <v>15843</v>
      </c>
      <c r="G573" s="18">
        <v>12836</v>
      </c>
      <c r="H573" s="18">
        <v>15311</v>
      </c>
      <c r="I573" s="17"/>
    </row>
    <row r="574" spans="1:9" ht="25.5">
      <c r="A574" s="16"/>
      <c r="B574" s="84" t="s">
        <v>12</v>
      </c>
      <c r="C574" s="42" t="s">
        <v>13</v>
      </c>
      <c r="D574" s="18">
        <v>1021</v>
      </c>
      <c r="E574" s="18">
        <v>1014</v>
      </c>
      <c r="F574" s="18">
        <v>576</v>
      </c>
      <c r="G574" s="18">
        <v>1014</v>
      </c>
      <c r="H574" s="18">
        <v>585</v>
      </c>
      <c r="I574" s="17"/>
    </row>
    <row r="575" spans="1:9" ht="12.75">
      <c r="A575" s="16"/>
      <c r="B575" s="84" t="s">
        <v>14</v>
      </c>
      <c r="C575" s="42" t="s">
        <v>15</v>
      </c>
      <c r="D575" s="18">
        <v>20520</v>
      </c>
      <c r="E575" s="18">
        <v>24065</v>
      </c>
      <c r="F575" s="18">
        <v>25758</v>
      </c>
      <c r="G575" s="18">
        <v>24441</v>
      </c>
      <c r="H575" s="18">
        <v>22836</v>
      </c>
      <c r="I575" s="17"/>
    </row>
    <row r="576" spans="1:9" ht="38.25">
      <c r="A576" s="16"/>
      <c r="B576" s="84" t="s">
        <v>16</v>
      </c>
      <c r="C576" s="42" t="s">
        <v>17</v>
      </c>
      <c r="D576" s="18">
        <v>29181</v>
      </c>
      <c r="E576" s="18">
        <v>26885</v>
      </c>
      <c r="F576" s="18">
        <v>34810</v>
      </c>
      <c r="G576" s="18">
        <v>27168</v>
      </c>
      <c r="H576" s="18">
        <v>36043</v>
      </c>
      <c r="I576" s="17"/>
    </row>
    <row r="577" spans="1:9" ht="12.75">
      <c r="A577" s="16"/>
      <c r="B577" s="84" t="s">
        <v>18</v>
      </c>
      <c r="C577" s="42" t="s">
        <v>19</v>
      </c>
      <c r="D577" s="18">
        <v>25</v>
      </c>
      <c r="E577" s="18">
        <v>27</v>
      </c>
      <c r="F577" s="18">
        <v>52</v>
      </c>
      <c r="G577" s="18">
        <v>29</v>
      </c>
      <c r="H577" s="18">
        <v>52</v>
      </c>
      <c r="I577" s="17"/>
    </row>
    <row r="578" spans="1:9" ht="12.75">
      <c r="A578" s="16"/>
      <c r="B578" s="84" t="s">
        <v>24</v>
      </c>
      <c r="C578" s="42" t="s">
        <v>25</v>
      </c>
      <c r="D578" s="18">
        <v>24844</v>
      </c>
      <c r="E578" s="18">
        <v>24545</v>
      </c>
      <c r="F578" s="18">
        <v>24351</v>
      </c>
      <c r="G578" s="18">
        <v>24377</v>
      </c>
      <c r="H578" s="18">
        <v>23972</v>
      </c>
      <c r="I578" s="17"/>
    </row>
    <row r="579" spans="1:9" s="26" customFormat="1" ht="26.25">
      <c r="A579" s="25"/>
      <c r="B579" s="87" t="s">
        <v>28</v>
      </c>
      <c r="C579" s="49" t="s">
        <v>29</v>
      </c>
      <c r="D579" s="20">
        <v>24844</v>
      </c>
      <c r="E579" s="20">
        <v>24545</v>
      </c>
      <c r="F579" s="20">
        <v>23836</v>
      </c>
      <c r="G579" s="20">
        <v>24377</v>
      </c>
      <c r="H579" s="20">
        <v>23416</v>
      </c>
      <c r="I579" s="19"/>
    </row>
    <row r="580" spans="1:9" s="26" customFormat="1" ht="13.5">
      <c r="A580" s="25"/>
      <c r="B580" s="87" t="s">
        <v>30</v>
      </c>
      <c r="C580" s="49" t="s">
        <v>31</v>
      </c>
      <c r="D580" s="20">
        <v>0</v>
      </c>
      <c r="E580" s="20">
        <v>0</v>
      </c>
      <c r="F580" s="20">
        <v>515</v>
      </c>
      <c r="G580" s="20">
        <v>0</v>
      </c>
      <c r="H580" s="20">
        <v>556</v>
      </c>
      <c r="I580" s="19"/>
    </row>
    <row r="581" spans="1:9" ht="12.75">
      <c r="A581" s="16"/>
      <c r="B581" s="84" t="s">
        <v>34</v>
      </c>
      <c r="C581" s="42" t="s">
        <v>35</v>
      </c>
      <c r="D581" s="18">
        <v>12237</v>
      </c>
      <c r="E581" s="18">
        <v>6760</v>
      </c>
      <c r="F581" s="18">
        <v>5215</v>
      </c>
      <c r="G581" s="18">
        <v>1762</v>
      </c>
      <c r="H581" s="18">
        <v>1422</v>
      </c>
      <c r="I581" s="17"/>
    </row>
    <row r="582" spans="1:9" ht="12.75">
      <c r="A582" s="16"/>
      <c r="B582" s="84"/>
      <c r="C582" s="42"/>
      <c r="D582" s="18"/>
      <c r="E582" s="18"/>
      <c r="F582" s="18"/>
      <c r="G582" s="18"/>
      <c r="H582" s="18"/>
      <c r="I582" s="17"/>
    </row>
    <row r="583" spans="1:9" ht="25.5">
      <c r="A583" s="40" t="s">
        <v>293</v>
      </c>
      <c r="B583" s="96"/>
      <c r="C583" s="41" t="s">
        <v>294</v>
      </c>
      <c r="D583" s="13">
        <f>D585+D586+D587</f>
        <v>4403</v>
      </c>
      <c r="E583" s="13">
        <f>E585+E586+E587</f>
        <v>4329</v>
      </c>
      <c r="F583" s="63" t="s">
        <v>331</v>
      </c>
      <c r="G583" s="13">
        <f>G585+G586+G587</f>
        <v>1085</v>
      </c>
      <c r="H583" s="63" t="s">
        <v>331</v>
      </c>
      <c r="I583" s="17"/>
    </row>
    <row r="584" spans="1:9" ht="12.75">
      <c r="A584" s="16"/>
      <c r="B584" s="84"/>
      <c r="C584" s="42"/>
      <c r="D584" s="18"/>
      <c r="E584" s="18"/>
      <c r="F584" s="61"/>
      <c r="G584" s="18"/>
      <c r="H584" s="61"/>
      <c r="I584" s="17"/>
    </row>
    <row r="585" spans="1:9" ht="12.75">
      <c r="A585" s="16"/>
      <c r="B585" s="85" t="s">
        <v>14</v>
      </c>
      <c r="C585" s="30" t="s">
        <v>15</v>
      </c>
      <c r="D585" s="18">
        <v>705</v>
      </c>
      <c r="E585" s="18">
        <v>631</v>
      </c>
      <c r="F585" s="61" t="s">
        <v>331</v>
      </c>
      <c r="G585" s="18">
        <v>490</v>
      </c>
      <c r="H585" s="61" t="s">
        <v>331</v>
      </c>
      <c r="I585" s="17"/>
    </row>
    <row r="586" spans="1:9" ht="38.25">
      <c r="A586" s="16"/>
      <c r="B586" s="85" t="s">
        <v>16</v>
      </c>
      <c r="C586" s="36" t="s">
        <v>279</v>
      </c>
      <c r="D586" s="18">
        <v>373</v>
      </c>
      <c r="E586" s="18">
        <v>373</v>
      </c>
      <c r="F586" s="61" t="s">
        <v>331</v>
      </c>
      <c r="G586" s="18">
        <v>373</v>
      </c>
      <c r="H586" s="61" t="s">
        <v>331</v>
      </c>
      <c r="I586" s="17"/>
    </row>
    <row r="587" spans="1:9" ht="12.75">
      <c r="A587" s="16"/>
      <c r="B587" s="84" t="s">
        <v>34</v>
      </c>
      <c r="C587" s="42" t="s">
        <v>35</v>
      </c>
      <c r="D587" s="18">
        <v>3325</v>
      </c>
      <c r="E587" s="18">
        <v>3325</v>
      </c>
      <c r="F587" s="61" t="s">
        <v>331</v>
      </c>
      <c r="G587" s="18">
        <v>222</v>
      </c>
      <c r="H587" s="61" t="s">
        <v>331</v>
      </c>
      <c r="I587" s="17"/>
    </row>
    <row r="588" spans="1:9" ht="12.75">
      <c r="A588" s="16"/>
      <c r="B588" s="84"/>
      <c r="C588" s="42"/>
      <c r="D588" s="18"/>
      <c r="E588" s="18"/>
      <c r="F588" s="18"/>
      <c r="G588" s="18"/>
      <c r="H588" s="18"/>
      <c r="I588" s="17"/>
    </row>
    <row r="589" spans="1:9" s="15" customFormat="1" ht="12.75">
      <c r="A589" s="16" t="s">
        <v>126</v>
      </c>
      <c r="B589" s="88" t="s">
        <v>6</v>
      </c>
      <c r="C589" s="24" t="s">
        <v>127</v>
      </c>
      <c r="D589" s="13">
        <f>D591+D592+D593+D594+D595+D596+D597+D600</f>
        <v>674702</v>
      </c>
      <c r="E589" s="13">
        <f>E591+E592+E593+E594+E595+E596+E597+E600</f>
        <v>648362</v>
      </c>
      <c r="F589" s="13">
        <f>F591+F592+F593+F594+F595+F596+F597+F600</f>
        <v>689783</v>
      </c>
      <c r="G589" s="13">
        <f>G591+G592+G593+G594+G595+G596+G597+G600</f>
        <v>645702</v>
      </c>
      <c r="H589" s="13">
        <f>H591+H592+H593+H594+H595+H596+H597+H600</f>
        <v>696508</v>
      </c>
      <c r="I589" s="10"/>
    </row>
    <row r="590" spans="1:9" ht="12.75">
      <c r="A590" s="16"/>
      <c r="B590" s="84"/>
      <c r="C590" s="42"/>
      <c r="D590" s="18"/>
      <c r="E590" s="18"/>
      <c r="F590" s="18"/>
      <c r="G590" s="18"/>
      <c r="H590" s="18"/>
      <c r="I590" s="17"/>
    </row>
    <row r="591" spans="1:9" ht="12.75">
      <c r="A591" s="16"/>
      <c r="B591" s="84" t="s">
        <v>8</v>
      </c>
      <c r="C591" s="42" t="s">
        <v>9</v>
      </c>
      <c r="D591" s="18">
        <v>362412</v>
      </c>
      <c r="E591" s="18">
        <v>358020</v>
      </c>
      <c r="F591" s="18">
        <v>370994</v>
      </c>
      <c r="G591" s="18">
        <v>358929</v>
      </c>
      <c r="H591" s="18">
        <v>375200</v>
      </c>
      <c r="I591" s="17"/>
    </row>
    <row r="592" spans="1:9" ht="25.5">
      <c r="A592" s="16"/>
      <c r="B592" s="84" t="s">
        <v>10</v>
      </c>
      <c r="C592" s="42" t="s">
        <v>11</v>
      </c>
      <c r="D592" s="18">
        <v>95511</v>
      </c>
      <c r="E592" s="18">
        <v>92401</v>
      </c>
      <c r="F592" s="18">
        <v>96242</v>
      </c>
      <c r="G592" s="18">
        <v>93317</v>
      </c>
      <c r="H592" s="18">
        <v>98533</v>
      </c>
      <c r="I592" s="17"/>
    </row>
    <row r="593" spans="1:9" ht="25.5">
      <c r="A593" s="16"/>
      <c r="B593" s="84" t="s">
        <v>12</v>
      </c>
      <c r="C593" s="42" t="s">
        <v>13</v>
      </c>
      <c r="D593" s="18">
        <v>3664</v>
      </c>
      <c r="E593" s="18">
        <v>2894</v>
      </c>
      <c r="F593" s="18">
        <v>2861</v>
      </c>
      <c r="G593" s="18">
        <v>3100</v>
      </c>
      <c r="H593" s="18">
        <v>2881</v>
      </c>
      <c r="I593" s="17"/>
    </row>
    <row r="594" spans="1:9" ht="12.75">
      <c r="A594" s="16"/>
      <c r="B594" s="84" t="s">
        <v>14</v>
      </c>
      <c r="C594" s="42" t="s">
        <v>15</v>
      </c>
      <c r="D594" s="18">
        <v>68872</v>
      </c>
      <c r="E594" s="18">
        <v>65703</v>
      </c>
      <c r="F594" s="18">
        <v>67904</v>
      </c>
      <c r="G594" s="18">
        <v>65407</v>
      </c>
      <c r="H594" s="18">
        <v>71343</v>
      </c>
      <c r="I594" s="17"/>
    </row>
    <row r="595" spans="1:9" ht="38.25">
      <c r="A595" s="16"/>
      <c r="B595" s="84" t="s">
        <v>16</v>
      </c>
      <c r="C595" s="42" t="s">
        <v>17</v>
      </c>
      <c r="D595" s="18">
        <v>125966</v>
      </c>
      <c r="E595" s="18">
        <v>112779</v>
      </c>
      <c r="F595" s="18">
        <v>121088</v>
      </c>
      <c r="G595" s="18">
        <v>108327</v>
      </c>
      <c r="H595" s="18">
        <v>122737</v>
      </c>
      <c r="I595" s="17"/>
    </row>
    <row r="596" spans="1:9" ht="12.75">
      <c r="A596" s="16"/>
      <c r="B596" s="84" t="s">
        <v>18</v>
      </c>
      <c r="C596" s="42" t="s">
        <v>19</v>
      </c>
      <c r="D596" s="18">
        <v>1063</v>
      </c>
      <c r="E596" s="18">
        <v>1058</v>
      </c>
      <c r="F596" s="18">
        <v>1072</v>
      </c>
      <c r="G596" s="18">
        <v>1025</v>
      </c>
      <c r="H596" s="18">
        <v>974</v>
      </c>
      <c r="I596" s="17"/>
    </row>
    <row r="597" spans="1:9" ht="12.75">
      <c r="A597" s="16"/>
      <c r="B597" s="84" t="s">
        <v>24</v>
      </c>
      <c r="C597" s="42" t="s">
        <v>25</v>
      </c>
      <c r="D597" s="18">
        <v>13922</v>
      </c>
      <c r="E597" s="18">
        <v>12963</v>
      </c>
      <c r="F597" s="18">
        <v>24733</v>
      </c>
      <c r="G597" s="18">
        <v>13001</v>
      </c>
      <c r="H597" s="18">
        <v>22560</v>
      </c>
      <c r="I597" s="17"/>
    </row>
    <row r="598" spans="1:9" s="26" customFormat="1" ht="26.25">
      <c r="A598" s="25"/>
      <c r="B598" s="87" t="s">
        <v>28</v>
      </c>
      <c r="C598" s="49" t="s">
        <v>29</v>
      </c>
      <c r="D598" s="20">
        <v>12492</v>
      </c>
      <c r="E598" s="20">
        <v>11689</v>
      </c>
      <c r="F598" s="20">
        <v>24450</v>
      </c>
      <c r="G598" s="20">
        <v>12346</v>
      </c>
      <c r="H598" s="20">
        <v>22010</v>
      </c>
      <c r="I598" s="19"/>
    </row>
    <row r="599" spans="1:9" s="26" customFormat="1" ht="13.5">
      <c r="A599" s="25"/>
      <c r="B599" s="87" t="s">
        <v>30</v>
      </c>
      <c r="C599" s="49" t="s">
        <v>31</v>
      </c>
      <c r="D599" s="20">
        <v>1430</v>
      </c>
      <c r="E599" s="20">
        <v>1274</v>
      </c>
      <c r="F599" s="20">
        <v>283</v>
      </c>
      <c r="G599" s="20">
        <v>655</v>
      </c>
      <c r="H599" s="20">
        <v>550</v>
      </c>
      <c r="I599" s="19"/>
    </row>
    <row r="600" spans="1:9" ht="12.75">
      <c r="A600" s="16"/>
      <c r="B600" s="84" t="s">
        <v>34</v>
      </c>
      <c r="C600" s="42" t="s">
        <v>35</v>
      </c>
      <c r="D600" s="18">
        <v>3292</v>
      </c>
      <c r="E600" s="18">
        <v>2544</v>
      </c>
      <c r="F600" s="18">
        <v>4889</v>
      </c>
      <c r="G600" s="18">
        <v>2596</v>
      </c>
      <c r="H600" s="18">
        <v>2280</v>
      </c>
      <c r="I600" s="17"/>
    </row>
    <row r="601" spans="1:9" ht="12.75">
      <c r="A601" s="16"/>
      <c r="B601" s="84"/>
      <c r="C601" s="42"/>
      <c r="D601" s="18"/>
      <c r="E601" s="18"/>
      <c r="F601" s="18"/>
      <c r="G601" s="18"/>
      <c r="H601" s="18"/>
      <c r="I601" s="17"/>
    </row>
    <row r="602" spans="1:9" s="15" customFormat="1" ht="51">
      <c r="A602" s="16" t="s">
        <v>128</v>
      </c>
      <c r="B602" s="88" t="s">
        <v>6</v>
      </c>
      <c r="C602" s="24" t="s">
        <v>129</v>
      </c>
      <c r="D602" s="13">
        <f>D604+D605+D606+D607+D608+D609+D610+D614+D615</f>
        <v>891923</v>
      </c>
      <c r="E602" s="13">
        <f>E604+E605+E606+E607+E608+E609+E610+E614+E615</f>
        <v>852034</v>
      </c>
      <c r="F602" s="13">
        <f>F604+F605+F606+F607+F608+F609+F610+F614+F615</f>
        <v>1273572</v>
      </c>
      <c r="G602" s="13">
        <f>G604+G605+G606+G607+G608+G609+G610+G614+G615</f>
        <v>1587356</v>
      </c>
      <c r="H602" s="13">
        <f>H604+H605+H606+H607+H608+H609+H610+H614+H615</f>
        <v>928353</v>
      </c>
      <c r="I602" s="10"/>
    </row>
    <row r="603" spans="1:9" s="15" customFormat="1" ht="12.75">
      <c r="A603" s="16"/>
      <c r="B603" s="88"/>
      <c r="C603" s="24"/>
      <c r="D603" s="13"/>
      <c r="E603" s="13"/>
      <c r="F603" s="13"/>
      <c r="G603" s="13"/>
      <c r="H603" s="13"/>
      <c r="I603" s="10"/>
    </row>
    <row r="604" spans="1:9" ht="12.75">
      <c r="A604" s="16"/>
      <c r="B604" s="84" t="s">
        <v>8</v>
      </c>
      <c r="C604" s="42" t="s">
        <v>9</v>
      </c>
      <c r="D604" s="18">
        <v>34980</v>
      </c>
      <c r="E604" s="18">
        <v>33803</v>
      </c>
      <c r="F604" s="18">
        <v>45547</v>
      </c>
      <c r="G604" s="18">
        <v>33656</v>
      </c>
      <c r="H604" s="18">
        <v>47823</v>
      </c>
      <c r="I604" s="17"/>
    </row>
    <row r="605" spans="1:9" ht="25.5">
      <c r="A605" s="16"/>
      <c r="B605" s="84" t="s">
        <v>10</v>
      </c>
      <c r="C605" s="42" t="s">
        <v>11</v>
      </c>
      <c r="D605" s="18">
        <v>8841</v>
      </c>
      <c r="E605" s="18">
        <v>8344</v>
      </c>
      <c r="F605" s="18">
        <v>17657</v>
      </c>
      <c r="G605" s="18">
        <v>8435</v>
      </c>
      <c r="H605" s="18">
        <v>16704</v>
      </c>
      <c r="I605" s="17"/>
    </row>
    <row r="606" spans="1:9" ht="25.5">
      <c r="A606" s="16"/>
      <c r="B606" s="84" t="s">
        <v>12</v>
      </c>
      <c r="C606" s="42" t="s">
        <v>13</v>
      </c>
      <c r="D606" s="18">
        <v>2803</v>
      </c>
      <c r="E606" s="18">
        <v>2705</v>
      </c>
      <c r="F606" s="18">
        <v>262</v>
      </c>
      <c r="G606" s="18">
        <v>2705</v>
      </c>
      <c r="H606" s="18">
        <v>262</v>
      </c>
      <c r="I606" s="17"/>
    </row>
    <row r="607" spans="1:9" ht="12.75">
      <c r="A607" s="16"/>
      <c r="B607" s="84" t="s">
        <v>14</v>
      </c>
      <c r="C607" s="42" t="s">
        <v>15</v>
      </c>
      <c r="D607" s="18">
        <v>25846</v>
      </c>
      <c r="E607" s="18">
        <v>23204</v>
      </c>
      <c r="F607" s="18">
        <v>143603</v>
      </c>
      <c r="G607" s="18">
        <v>23560</v>
      </c>
      <c r="H607" s="18">
        <v>118560</v>
      </c>
      <c r="I607" s="17"/>
    </row>
    <row r="608" spans="1:9" ht="38.25">
      <c r="A608" s="16"/>
      <c r="B608" s="84" t="s">
        <v>16</v>
      </c>
      <c r="C608" s="42" t="s">
        <v>17</v>
      </c>
      <c r="D608" s="18">
        <v>11172</v>
      </c>
      <c r="E608" s="18">
        <v>10433</v>
      </c>
      <c r="F608" s="18">
        <v>17263</v>
      </c>
      <c r="G608" s="18">
        <v>11013</v>
      </c>
      <c r="H608" s="18">
        <v>19912</v>
      </c>
      <c r="I608" s="17"/>
    </row>
    <row r="609" spans="1:9" ht="12.75">
      <c r="A609" s="16"/>
      <c r="B609" s="84" t="s">
        <v>18</v>
      </c>
      <c r="C609" s="42" t="s">
        <v>19</v>
      </c>
      <c r="D609" s="18">
        <v>134</v>
      </c>
      <c r="E609" s="18">
        <v>134</v>
      </c>
      <c r="F609" s="18">
        <v>279</v>
      </c>
      <c r="G609" s="18">
        <v>134</v>
      </c>
      <c r="H609" s="18">
        <v>279</v>
      </c>
      <c r="I609" s="17"/>
    </row>
    <row r="610" spans="1:9" ht="12.75">
      <c r="A610" s="16"/>
      <c r="B610" s="84" t="s">
        <v>24</v>
      </c>
      <c r="C610" s="42" t="s">
        <v>25</v>
      </c>
      <c r="D610" s="18">
        <v>343208</v>
      </c>
      <c r="E610" s="18">
        <v>338483</v>
      </c>
      <c r="F610" s="18">
        <v>492663</v>
      </c>
      <c r="G610" s="18">
        <v>339033</v>
      </c>
      <c r="H610" s="18">
        <v>492182</v>
      </c>
      <c r="I610" s="17"/>
    </row>
    <row r="611" spans="1:9" s="26" customFormat="1" ht="13.5">
      <c r="A611" s="25"/>
      <c r="B611" s="87" t="s">
        <v>79</v>
      </c>
      <c r="C611" s="49" t="s">
        <v>80</v>
      </c>
      <c r="D611" s="20">
        <v>7340</v>
      </c>
      <c r="E611" s="20">
        <v>7340</v>
      </c>
      <c r="F611" s="20">
        <v>37546</v>
      </c>
      <c r="G611" s="20">
        <v>7340</v>
      </c>
      <c r="H611" s="20">
        <v>37546</v>
      </c>
      <c r="I611" s="19"/>
    </row>
    <row r="612" spans="1:9" s="26" customFormat="1" ht="26.25">
      <c r="A612" s="25"/>
      <c r="B612" s="87" t="s">
        <v>28</v>
      </c>
      <c r="C612" s="49" t="s">
        <v>29</v>
      </c>
      <c r="D612" s="20">
        <v>334598</v>
      </c>
      <c r="E612" s="20">
        <v>329895</v>
      </c>
      <c r="F612" s="20">
        <v>454649</v>
      </c>
      <c r="G612" s="20">
        <v>330445</v>
      </c>
      <c r="H612" s="20">
        <v>454168</v>
      </c>
      <c r="I612" s="19"/>
    </row>
    <row r="613" spans="1:9" s="26" customFormat="1" ht="13.5">
      <c r="A613" s="25"/>
      <c r="B613" s="87" t="s">
        <v>30</v>
      </c>
      <c r="C613" s="49" t="s">
        <v>31</v>
      </c>
      <c r="D613" s="20">
        <v>1270</v>
      </c>
      <c r="E613" s="20">
        <v>1248</v>
      </c>
      <c r="F613" s="20">
        <v>468</v>
      </c>
      <c r="G613" s="20">
        <v>1248</v>
      </c>
      <c r="H613" s="20">
        <v>468</v>
      </c>
      <c r="I613" s="19"/>
    </row>
    <row r="614" spans="1:9" ht="12.75">
      <c r="A614" s="16"/>
      <c r="B614" s="84" t="s">
        <v>34</v>
      </c>
      <c r="C614" s="42" t="s">
        <v>35</v>
      </c>
      <c r="D614" s="18">
        <v>87831</v>
      </c>
      <c r="E614" s="18">
        <v>87514</v>
      </c>
      <c r="F614" s="18">
        <v>327941</v>
      </c>
      <c r="G614" s="18">
        <v>966820</v>
      </c>
      <c r="H614" s="18">
        <v>204274</v>
      </c>
      <c r="I614" s="17"/>
    </row>
    <row r="615" spans="1:9" ht="12.75">
      <c r="A615" s="16"/>
      <c r="B615" s="84" t="s">
        <v>38</v>
      </c>
      <c r="C615" s="42" t="s">
        <v>39</v>
      </c>
      <c r="D615" s="18">
        <v>377108</v>
      </c>
      <c r="E615" s="18">
        <v>347414</v>
      </c>
      <c r="F615" s="18">
        <v>228357</v>
      </c>
      <c r="G615" s="18">
        <v>202000</v>
      </c>
      <c r="H615" s="18">
        <v>28357</v>
      </c>
      <c r="I615" s="17"/>
    </row>
    <row r="616" spans="1:9" ht="12.75">
      <c r="A616" s="16"/>
      <c r="B616" s="84"/>
      <c r="C616" s="42"/>
      <c r="D616" s="18"/>
      <c r="E616" s="18"/>
      <c r="F616" s="18"/>
      <c r="G616" s="18"/>
      <c r="H616" s="18"/>
      <c r="I616" s="17"/>
    </row>
    <row r="617" spans="1:9" s="15" customFormat="1" ht="12.75">
      <c r="A617" s="16" t="s">
        <v>130</v>
      </c>
      <c r="B617" s="88" t="s">
        <v>6</v>
      </c>
      <c r="C617" s="24" t="s">
        <v>131</v>
      </c>
      <c r="D617" s="13">
        <f>D619+D620+D621+D622+D623+D624+D626+D627</f>
        <v>780704</v>
      </c>
      <c r="E617" s="13">
        <f>E619+E620+E621+E622+E623+E624+E626+E627</f>
        <v>611959</v>
      </c>
      <c r="F617" s="13">
        <f>F619+F620+F621+F622+F623+F624+F626+F627</f>
        <v>66942</v>
      </c>
      <c r="G617" s="13">
        <f>G619+G620+G621+G622+G623+G624+G626+G627</f>
        <v>245632</v>
      </c>
      <c r="H617" s="13">
        <f>H619+H620+H621+H622+H623+H624+H626+H627</f>
        <v>73230</v>
      </c>
      <c r="I617" s="10"/>
    </row>
    <row r="618" spans="1:9" ht="12.75">
      <c r="A618" s="16"/>
      <c r="B618" s="84"/>
      <c r="C618" s="42"/>
      <c r="D618" s="18"/>
      <c r="E618" s="18"/>
      <c r="F618" s="18"/>
      <c r="G618" s="18"/>
      <c r="H618" s="18"/>
      <c r="I618" s="17"/>
    </row>
    <row r="619" spans="1:9" ht="12.75">
      <c r="A619" s="16"/>
      <c r="B619" s="84" t="s">
        <v>8</v>
      </c>
      <c r="C619" s="42" t="s">
        <v>9</v>
      </c>
      <c r="D619" s="18">
        <v>111222</v>
      </c>
      <c r="E619" s="18">
        <v>98242</v>
      </c>
      <c r="F619" s="18">
        <v>38815</v>
      </c>
      <c r="G619" s="18">
        <v>104544</v>
      </c>
      <c r="H619" s="18">
        <v>38815</v>
      </c>
      <c r="I619" s="17"/>
    </row>
    <row r="620" spans="1:9" ht="25.5">
      <c r="A620" s="16"/>
      <c r="B620" s="84" t="s">
        <v>10</v>
      </c>
      <c r="C620" s="42" t="s">
        <v>11</v>
      </c>
      <c r="D620" s="18">
        <v>28573</v>
      </c>
      <c r="E620" s="18">
        <v>26303</v>
      </c>
      <c r="F620" s="18">
        <v>10115</v>
      </c>
      <c r="G620" s="18">
        <v>26617</v>
      </c>
      <c r="H620" s="18">
        <v>10115</v>
      </c>
      <c r="I620" s="17"/>
    </row>
    <row r="621" spans="1:9" ht="25.5">
      <c r="A621" s="16"/>
      <c r="B621" s="84" t="s">
        <v>12</v>
      </c>
      <c r="C621" s="42" t="s">
        <v>13</v>
      </c>
      <c r="D621" s="18">
        <v>11872</v>
      </c>
      <c r="E621" s="18">
        <v>10229</v>
      </c>
      <c r="F621" s="18">
        <v>1500</v>
      </c>
      <c r="G621" s="18">
        <v>7496</v>
      </c>
      <c r="H621" s="18">
        <v>1500</v>
      </c>
      <c r="I621" s="17"/>
    </row>
    <row r="622" spans="1:9" ht="12.75">
      <c r="A622" s="16"/>
      <c r="B622" s="84" t="s">
        <v>14</v>
      </c>
      <c r="C622" s="42" t="s">
        <v>15</v>
      </c>
      <c r="D622" s="18">
        <v>93037</v>
      </c>
      <c r="E622" s="18">
        <v>89229</v>
      </c>
      <c r="F622" s="18">
        <v>9235</v>
      </c>
      <c r="G622" s="18">
        <v>68225</v>
      </c>
      <c r="H622" s="18">
        <v>9235</v>
      </c>
      <c r="I622" s="17"/>
    </row>
    <row r="623" spans="1:9" ht="38.25">
      <c r="A623" s="16"/>
      <c r="B623" s="84" t="s">
        <v>16</v>
      </c>
      <c r="C623" s="42" t="s">
        <v>17</v>
      </c>
      <c r="D623" s="18">
        <v>30927</v>
      </c>
      <c r="E623" s="18">
        <v>18854</v>
      </c>
      <c r="F623" s="18">
        <v>6528</v>
      </c>
      <c r="G623" s="18">
        <v>26599</v>
      </c>
      <c r="H623" s="18">
        <v>6376</v>
      </c>
      <c r="I623" s="17"/>
    </row>
    <row r="624" spans="1:9" ht="12.75">
      <c r="A624" s="16"/>
      <c r="B624" s="84" t="s">
        <v>24</v>
      </c>
      <c r="C624" s="42" t="s">
        <v>25</v>
      </c>
      <c r="D624" s="18">
        <v>501223</v>
      </c>
      <c r="E624" s="18">
        <v>366152</v>
      </c>
      <c r="F624" s="18">
        <v>0</v>
      </c>
      <c r="G624" s="18">
        <v>0</v>
      </c>
      <c r="H624" s="18">
        <v>0</v>
      </c>
      <c r="I624" s="17"/>
    </row>
    <row r="625" spans="1:9" s="26" customFormat="1" ht="26.25">
      <c r="A625" s="25"/>
      <c r="B625" s="87" t="s">
        <v>28</v>
      </c>
      <c r="C625" s="49" t="s">
        <v>29</v>
      </c>
      <c r="D625" s="20">
        <v>501223</v>
      </c>
      <c r="E625" s="20">
        <v>366152</v>
      </c>
      <c r="F625" s="20">
        <v>0</v>
      </c>
      <c r="G625" s="20">
        <v>0</v>
      </c>
      <c r="H625" s="20">
        <v>0</v>
      </c>
      <c r="I625" s="19"/>
    </row>
    <row r="626" spans="1:9" ht="12.75">
      <c r="A626" s="16"/>
      <c r="B626" s="84" t="s">
        <v>34</v>
      </c>
      <c r="C626" s="42" t="s">
        <v>35</v>
      </c>
      <c r="D626" s="18">
        <v>3000</v>
      </c>
      <c r="E626" s="18">
        <v>2950</v>
      </c>
      <c r="F626" s="18">
        <v>749</v>
      </c>
      <c r="G626" s="18">
        <v>12151</v>
      </c>
      <c r="H626" s="18">
        <v>7189</v>
      </c>
      <c r="I626" s="17"/>
    </row>
    <row r="627" spans="1:9" ht="12.75">
      <c r="A627" s="16"/>
      <c r="B627" s="85">
        <v>7000</v>
      </c>
      <c r="C627" s="42" t="s">
        <v>39</v>
      </c>
      <c r="D627" s="18">
        <v>850</v>
      </c>
      <c r="E627" s="18">
        <v>0</v>
      </c>
      <c r="F627" s="18">
        <v>0</v>
      </c>
      <c r="G627" s="18">
        <v>0</v>
      </c>
      <c r="H627" s="18">
        <v>0</v>
      </c>
      <c r="I627" s="17"/>
    </row>
    <row r="628" spans="1:9" ht="12.75">
      <c r="A628" s="16"/>
      <c r="B628" s="84"/>
      <c r="C628" s="42"/>
      <c r="D628" s="18"/>
      <c r="E628" s="18"/>
      <c r="F628" s="18"/>
      <c r="G628" s="18"/>
      <c r="H628" s="18"/>
      <c r="I628" s="17"/>
    </row>
    <row r="629" spans="1:9" ht="12.75">
      <c r="A629" s="16" t="s">
        <v>326</v>
      </c>
      <c r="B629" s="84"/>
      <c r="C629" s="24" t="s">
        <v>327</v>
      </c>
      <c r="D629" s="13">
        <v>104165</v>
      </c>
      <c r="E629" s="13">
        <v>103744</v>
      </c>
      <c r="F629" s="63" t="s">
        <v>331</v>
      </c>
      <c r="G629" s="13">
        <v>98937</v>
      </c>
      <c r="H629" s="63" t="s">
        <v>331</v>
      </c>
      <c r="I629" s="17"/>
    </row>
    <row r="630" spans="1:9" ht="12.75">
      <c r="A630" s="16"/>
      <c r="B630" s="84"/>
      <c r="C630" s="42"/>
      <c r="D630" s="18"/>
      <c r="E630" s="18"/>
      <c r="F630" s="61"/>
      <c r="G630" s="18"/>
      <c r="H630" s="61"/>
      <c r="I630" s="17"/>
    </row>
    <row r="631" spans="1:9" ht="12.75">
      <c r="A631" s="16"/>
      <c r="B631" s="85">
        <v>3000</v>
      </c>
      <c r="C631" s="42" t="s">
        <v>25</v>
      </c>
      <c r="D631" s="18">
        <v>104165</v>
      </c>
      <c r="E631" s="18">
        <v>103744</v>
      </c>
      <c r="F631" s="61" t="s">
        <v>331</v>
      </c>
      <c r="G631" s="18">
        <v>98937</v>
      </c>
      <c r="H631" s="61" t="s">
        <v>331</v>
      </c>
      <c r="I631" s="17"/>
    </row>
    <row r="632" spans="1:9" s="26" customFormat="1" ht="26.25">
      <c r="A632" s="25"/>
      <c r="B632" s="86">
        <v>3400</v>
      </c>
      <c r="C632" s="49" t="s">
        <v>29</v>
      </c>
      <c r="D632" s="20">
        <v>104165</v>
      </c>
      <c r="E632" s="20">
        <v>103744</v>
      </c>
      <c r="F632" s="67" t="s">
        <v>331</v>
      </c>
      <c r="G632" s="20">
        <v>98937</v>
      </c>
      <c r="H632" s="67" t="s">
        <v>331</v>
      </c>
      <c r="I632" s="19"/>
    </row>
    <row r="633" spans="1:9" ht="12.75">
      <c r="A633" s="16"/>
      <c r="B633" s="84"/>
      <c r="C633" s="42"/>
      <c r="D633" s="18"/>
      <c r="E633" s="18"/>
      <c r="F633" s="18"/>
      <c r="G633" s="18"/>
      <c r="H633" s="18"/>
      <c r="I633" s="17"/>
    </row>
    <row r="634" spans="1:9" ht="12.75">
      <c r="A634" s="16"/>
      <c r="B634" s="84"/>
      <c r="C634" s="42"/>
      <c r="D634" s="18"/>
      <c r="E634" s="18"/>
      <c r="F634" s="18"/>
      <c r="G634" s="18"/>
      <c r="H634" s="18"/>
      <c r="I634" s="17"/>
    </row>
    <row r="635" spans="1:9" s="23" customFormat="1" ht="31.5">
      <c r="A635" s="9" t="s">
        <v>132</v>
      </c>
      <c r="B635" s="83" t="s">
        <v>6</v>
      </c>
      <c r="C635" s="11" t="s">
        <v>133</v>
      </c>
      <c r="D635" s="12">
        <f>D637+D638+D639+D640+D641+D642+D643+D648+D653+D654+D655+D656</f>
        <v>42586338</v>
      </c>
      <c r="E635" s="12">
        <f>E637+E638+E639+E640+E641+E642+E643+E648+E653+E654+E655+E656</f>
        <v>41436530</v>
      </c>
      <c r="F635" s="12">
        <f>F637+F638+F639+F640+F641+F642+F643+F648+F653+F654+F655+F656</f>
        <v>37840853</v>
      </c>
      <c r="G635" s="12">
        <f>G637+G638+G639+G640+G641+G642+G643+G648+G653+G654+G655+G656</f>
        <v>40875520</v>
      </c>
      <c r="H635" s="12">
        <f>H637+H638+H639+H640+H641+H642+H643+H648+H653+H654+H655+H656</f>
        <v>37631909</v>
      </c>
      <c r="I635" s="22"/>
    </row>
    <row r="636" spans="1:9" ht="12.75">
      <c r="A636" s="16"/>
      <c r="B636" s="84"/>
      <c r="C636" s="42"/>
      <c r="D636" s="18"/>
      <c r="E636" s="18"/>
      <c r="F636" s="18"/>
      <c r="G636" s="18"/>
      <c r="H636" s="18"/>
      <c r="I636" s="17"/>
    </row>
    <row r="637" spans="1:9" ht="12.75">
      <c r="A637" s="16"/>
      <c r="B637" s="84" t="s">
        <v>8</v>
      </c>
      <c r="C637" s="42" t="s">
        <v>9</v>
      </c>
      <c r="D637" s="18">
        <v>9547353</v>
      </c>
      <c r="E637" s="18">
        <f>E674+E689+E711+E735+E746+E760+E795+E813+E822</f>
        <v>9471848</v>
      </c>
      <c r="F637" s="18">
        <v>8160065</v>
      </c>
      <c r="G637" s="18">
        <v>9528851</v>
      </c>
      <c r="H637" s="18">
        <v>8272078</v>
      </c>
      <c r="I637" s="17"/>
    </row>
    <row r="638" spans="1:9" ht="25.5">
      <c r="A638" s="16"/>
      <c r="B638" s="84" t="s">
        <v>10</v>
      </c>
      <c r="C638" s="42" t="s">
        <v>11</v>
      </c>
      <c r="D638" s="18">
        <v>2477315</v>
      </c>
      <c r="E638" s="18">
        <f>E675+E690+E712+E736+E747+E761+E796+E814+E823</f>
        <v>2439193</v>
      </c>
      <c r="F638" s="18">
        <v>2125427</v>
      </c>
      <c r="G638" s="18">
        <v>2412216</v>
      </c>
      <c r="H638" s="18">
        <v>2162115</v>
      </c>
      <c r="I638" s="17"/>
    </row>
    <row r="639" spans="1:9" ht="25.5">
      <c r="A639" s="16"/>
      <c r="B639" s="84" t="s">
        <v>12</v>
      </c>
      <c r="C639" s="42" t="s">
        <v>13</v>
      </c>
      <c r="D639" s="18">
        <v>60651</v>
      </c>
      <c r="E639" s="18">
        <f>E676+E691+E713+E748+E762+E797+E815+E824</f>
        <v>51779</v>
      </c>
      <c r="F639" s="18">
        <v>49439</v>
      </c>
      <c r="G639" s="18">
        <v>51738</v>
      </c>
      <c r="H639" s="18">
        <v>50824</v>
      </c>
      <c r="I639" s="17"/>
    </row>
    <row r="640" spans="1:9" ht="12.75">
      <c r="A640" s="16"/>
      <c r="B640" s="84" t="s">
        <v>14</v>
      </c>
      <c r="C640" s="42" t="s">
        <v>15</v>
      </c>
      <c r="D640" s="18">
        <v>2162208</v>
      </c>
      <c r="E640" s="18">
        <f>E677+E692+E714+E737+E749+E763+E798+E816+E825</f>
        <v>2130529</v>
      </c>
      <c r="F640" s="18">
        <v>1706848</v>
      </c>
      <c r="G640" s="18">
        <v>2099166</v>
      </c>
      <c r="H640" s="18">
        <v>1684965</v>
      </c>
      <c r="I640" s="17"/>
    </row>
    <row r="641" spans="1:9" ht="38.25">
      <c r="A641" s="16"/>
      <c r="B641" s="84" t="s">
        <v>16</v>
      </c>
      <c r="C641" s="42" t="s">
        <v>17</v>
      </c>
      <c r="D641" s="18">
        <v>5256914</v>
      </c>
      <c r="E641" s="18">
        <f>E678+E693+E715+E738+E750+E764+E799+E817+E826</f>
        <v>5167506</v>
      </c>
      <c r="F641" s="18">
        <v>4834981</v>
      </c>
      <c r="G641" s="18">
        <v>5194119</v>
      </c>
      <c r="H641" s="18">
        <v>4897269</v>
      </c>
      <c r="I641" s="17"/>
    </row>
    <row r="642" spans="1:9" ht="12.75">
      <c r="A642" s="16"/>
      <c r="B642" s="84" t="s">
        <v>18</v>
      </c>
      <c r="C642" s="42" t="s">
        <v>19</v>
      </c>
      <c r="D642" s="18">
        <v>30200</v>
      </c>
      <c r="E642" s="18">
        <f>E679+E694+E716+E739+E751+E765+E800+E827</f>
        <v>28151</v>
      </c>
      <c r="F642" s="18">
        <v>38669</v>
      </c>
      <c r="G642" s="18">
        <v>22488</v>
      </c>
      <c r="H642" s="18">
        <v>34960</v>
      </c>
      <c r="I642" s="17"/>
    </row>
    <row r="643" spans="1:9" ht="25.5">
      <c r="A643" s="16"/>
      <c r="B643" s="84" t="s">
        <v>20</v>
      </c>
      <c r="C643" s="42" t="s">
        <v>21</v>
      </c>
      <c r="D643" s="18">
        <v>5843</v>
      </c>
      <c r="E643" s="18">
        <f>E695+E717+E766+E801</f>
        <v>3422</v>
      </c>
      <c r="F643" s="18">
        <v>2949</v>
      </c>
      <c r="G643" s="18">
        <v>2855</v>
      </c>
      <c r="H643" s="18">
        <v>2949</v>
      </c>
      <c r="I643" s="17"/>
    </row>
    <row r="644" spans="1:9" ht="12.75">
      <c r="A644" s="16"/>
      <c r="B644" s="89">
        <v>2100</v>
      </c>
      <c r="C644" s="42" t="s">
        <v>256</v>
      </c>
      <c r="D644" s="18">
        <v>5543</v>
      </c>
      <c r="E644" s="18">
        <v>3126</v>
      </c>
      <c r="F644" s="18">
        <v>0</v>
      </c>
      <c r="G644" s="18">
        <v>2559</v>
      </c>
      <c r="H644" s="18">
        <v>2949</v>
      </c>
      <c r="I644" s="17"/>
    </row>
    <row r="645" spans="1:9" s="26" customFormat="1" ht="39">
      <c r="A645" s="25"/>
      <c r="B645" s="87" t="s">
        <v>22</v>
      </c>
      <c r="C645" s="49" t="s">
        <v>68</v>
      </c>
      <c r="D645" s="20">
        <v>1648</v>
      </c>
      <c r="E645" s="20">
        <v>1647</v>
      </c>
      <c r="F645" s="20">
        <v>1554</v>
      </c>
      <c r="G645" s="20">
        <v>1080</v>
      </c>
      <c r="H645" s="20">
        <v>1318</v>
      </c>
      <c r="I645" s="19"/>
    </row>
    <row r="646" spans="1:9" s="26" customFormat="1" ht="26.25">
      <c r="A646" s="25"/>
      <c r="B646" s="87">
        <v>2190</v>
      </c>
      <c r="C646" s="49" t="s">
        <v>268</v>
      </c>
      <c r="D646" s="20">
        <v>3895</v>
      </c>
      <c r="E646" s="20">
        <v>1479</v>
      </c>
      <c r="F646" s="20">
        <v>0</v>
      </c>
      <c r="G646" s="20">
        <v>1479</v>
      </c>
      <c r="H646" s="20">
        <v>1631</v>
      </c>
      <c r="I646" s="19"/>
    </row>
    <row r="647" spans="1:9" ht="25.5">
      <c r="A647" s="16"/>
      <c r="B647" s="89">
        <v>2500</v>
      </c>
      <c r="C647" s="42" t="s">
        <v>259</v>
      </c>
      <c r="D647" s="18">
        <v>300</v>
      </c>
      <c r="E647" s="18">
        <v>296</v>
      </c>
      <c r="F647" s="18">
        <v>0</v>
      </c>
      <c r="G647" s="18">
        <v>296</v>
      </c>
      <c r="H647" s="18">
        <v>0</v>
      </c>
      <c r="I647" s="17"/>
    </row>
    <row r="648" spans="1:9" ht="12.75">
      <c r="A648" s="16"/>
      <c r="B648" s="84" t="s">
        <v>24</v>
      </c>
      <c r="C648" s="42" t="s">
        <v>25</v>
      </c>
      <c r="D648" s="18">
        <v>19481533</v>
      </c>
      <c r="E648" s="18">
        <f>SUM(E649:E651)</f>
        <v>19009639</v>
      </c>
      <c r="F648" s="18">
        <v>17846197</v>
      </c>
      <c r="G648" s="18">
        <v>19139884</v>
      </c>
      <c r="H648" s="18">
        <v>17891429</v>
      </c>
      <c r="I648" s="17"/>
    </row>
    <row r="649" spans="1:9" s="26" customFormat="1" ht="13.5">
      <c r="A649" s="25"/>
      <c r="B649" s="87" t="s">
        <v>79</v>
      </c>
      <c r="C649" s="49" t="s">
        <v>80</v>
      </c>
      <c r="D649" s="20">
        <v>17182</v>
      </c>
      <c r="E649" s="20">
        <v>17013</v>
      </c>
      <c r="F649" s="20">
        <v>38305</v>
      </c>
      <c r="G649" s="20">
        <v>17071</v>
      </c>
      <c r="H649" s="20">
        <v>38805</v>
      </c>
      <c r="I649" s="19"/>
    </row>
    <row r="650" spans="1:9" s="26" customFormat="1" ht="26.25">
      <c r="A650" s="25"/>
      <c r="B650" s="87" t="s">
        <v>28</v>
      </c>
      <c r="C650" s="49" t="s">
        <v>29</v>
      </c>
      <c r="D650" s="20">
        <v>2191529</v>
      </c>
      <c r="E650" s="20">
        <v>2151452</v>
      </c>
      <c r="F650" s="20">
        <v>1405664</v>
      </c>
      <c r="G650" s="20">
        <v>2149708</v>
      </c>
      <c r="H650" s="20">
        <v>1433673</v>
      </c>
      <c r="I650" s="19"/>
    </row>
    <row r="651" spans="1:9" s="26" customFormat="1" ht="13.5">
      <c r="A651" s="25"/>
      <c r="B651" s="87" t="s">
        <v>30</v>
      </c>
      <c r="C651" s="49" t="s">
        <v>31</v>
      </c>
      <c r="D651" s="20">
        <v>17272822</v>
      </c>
      <c r="E651" s="20">
        <v>16841174</v>
      </c>
      <c r="F651" s="20">
        <v>16401879</v>
      </c>
      <c r="G651" s="20">
        <v>16973105</v>
      </c>
      <c r="H651" s="20">
        <v>16418951</v>
      </c>
      <c r="I651" s="19"/>
    </row>
    <row r="652" spans="1:9" s="26" customFormat="1" ht="26.25">
      <c r="A652" s="25"/>
      <c r="B652" s="87" t="s">
        <v>32</v>
      </c>
      <c r="C652" s="49" t="s">
        <v>33</v>
      </c>
      <c r="D652" s="20">
        <v>0</v>
      </c>
      <c r="E652" s="20">
        <v>0</v>
      </c>
      <c r="F652" s="20">
        <v>349</v>
      </c>
      <c r="G652" s="20">
        <v>0</v>
      </c>
      <c r="H652" s="20">
        <v>349</v>
      </c>
      <c r="I652" s="19"/>
    </row>
    <row r="653" spans="1:9" ht="12.75">
      <c r="A653" s="16"/>
      <c r="B653" s="84" t="s">
        <v>34</v>
      </c>
      <c r="C653" s="42" t="s">
        <v>35</v>
      </c>
      <c r="D653" s="18">
        <v>1139945</v>
      </c>
      <c r="E653" s="18">
        <f>E684+E702+E725+E742+E755+E772+E808+E818+E832</f>
        <v>1147959</v>
      </c>
      <c r="F653" s="18">
        <v>987071</v>
      </c>
      <c r="G653" s="18">
        <v>1843445</v>
      </c>
      <c r="H653" s="18">
        <v>611330</v>
      </c>
      <c r="I653" s="17"/>
    </row>
    <row r="654" spans="1:9" ht="12.75">
      <c r="A654" s="16"/>
      <c r="B654" s="84" t="s">
        <v>36</v>
      </c>
      <c r="C654" s="42" t="s">
        <v>37</v>
      </c>
      <c r="D654" s="18"/>
      <c r="E654" s="18"/>
      <c r="F654" s="18">
        <v>0</v>
      </c>
      <c r="G654" s="18">
        <v>1444</v>
      </c>
      <c r="H654" s="18">
        <v>0</v>
      </c>
      <c r="I654" s="17"/>
    </row>
    <row r="655" spans="1:9" ht="12.75">
      <c r="A655" s="16"/>
      <c r="B655" s="84" t="s">
        <v>38</v>
      </c>
      <c r="C655" s="42" t="s">
        <v>39</v>
      </c>
      <c r="D655" s="18">
        <v>2421936</v>
      </c>
      <c r="E655" s="18">
        <f>E685+E703+E727+E756+E773+E809</f>
        <v>1984063</v>
      </c>
      <c r="F655" s="18">
        <v>2086838</v>
      </c>
      <c r="G655" s="18">
        <v>579314</v>
      </c>
      <c r="H655" s="18">
        <v>2023990</v>
      </c>
      <c r="I655" s="17"/>
    </row>
    <row r="656" spans="1:9" ht="25.5">
      <c r="A656" s="16"/>
      <c r="B656" s="84" t="s">
        <v>40</v>
      </c>
      <c r="C656" s="42" t="s">
        <v>41</v>
      </c>
      <c r="D656" s="18">
        <v>2440</v>
      </c>
      <c r="E656" s="18">
        <f>E704+E728</f>
        <v>2441</v>
      </c>
      <c r="F656" s="18">
        <v>2369</v>
      </c>
      <c r="G656" s="18">
        <v>0</v>
      </c>
      <c r="H656" s="18">
        <v>0</v>
      </c>
      <c r="I656" s="17"/>
    </row>
    <row r="657" spans="1:9" ht="25.5">
      <c r="A657" s="16"/>
      <c r="B657" s="84" t="s">
        <v>50</v>
      </c>
      <c r="C657" s="42" t="s">
        <v>51</v>
      </c>
      <c r="D657" s="18">
        <v>-2440</v>
      </c>
      <c r="E657" s="18">
        <v>-2441</v>
      </c>
      <c r="F657" s="18">
        <v>-2369</v>
      </c>
      <c r="G657" s="18">
        <v>0</v>
      </c>
      <c r="H657" s="18">
        <v>0</v>
      </c>
      <c r="I657" s="17"/>
    </row>
    <row r="658" spans="1:9" ht="25.5">
      <c r="A658" s="16"/>
      <c r="B658" s="84" t="s">
        <v>52</v>
      </c>
      <c r="C658" s="42" t="s">
        <v>53</v>
      </c>
      <c r="D658" s="18">
        <v>0</v>
      </c>
      <c r="E658" s="18">
        <v>0</v>
      </c>
      <c r="F658" s="18">
        <v>-2369</v>
      </c>
      <c r="G658" s="18">
        <v>0</v>
      </c>
      <c r="H658" s="18">
        <v>0</v>
      </c>
      <c r="I658" s="17"/>
    </row>
    <row r="659" spans="1:9" s="26" customFormat="1" ht="26.25">
      <c r="A659" s="25"/>
      <c r="B659" s="86" t="s">
        <v>54</v>
      </c>
      <c r="C659" s="49" t="s">
        <v>55</v>
      </c>
      <c r="D659" s="20">
        <v>-2440</v>
      </c>
      <c r="E659" s="20">
        <v>-2441</v>
      </c>
      <c r="F659" s="20">
        <v>-2369</v>
      </c>
      <c r="G659" s="18">
        <v>0</v>
      </c>
      <c r="H659" s="20">
        <v>0</v>
      </c>
      <c r="I659" s="19"/>
    </row>
    <row r="660" spans="1:9" ht="12.75">
      <c r="A660" s="16"/>
      <c r="B660" s="84"/>
      <c r="C660" s="42"/>
      <c r="D660" s="18"/>
      <c r="E660" s="18"/>
      <c r="F660" s="18"/>
      <c r="G660" s="18"/>
      <c r="H660" s="18"/>
      <c r="I660" s="17"/>
    </row>
    <row r="661" spans="1:9" s="15" customFormat="1" ht="12.75">
      <c r="A661" s="16" t="s">
        <v>134</v>
      </c>
      <c r="B661" s="88" t="s">
        <v>6</v>
      </c>
      <c r="C661" s="24" t="s">
        <v>135</v>
      </c>
      <c r="D661" s="63" t="s">
        <v>331</v>
      </c>
      <c r="E661" s="63" t="s">
        <v>331</v>
      </c>
      <c r="F661" s="13">
        <v>269215</v>
      </c>
      <c r="G661" s="63" t="s">
        <v>331</v>
      </c>
      <c r="H661" s="13">
        <f>H663+H664+H665+H666+H667+H668</f>
        <v>277243</v>
      </c>
      <c r="I661" s="10"/>
    </row>
    <row r="662" spans="1:9" ht="12.75">
      <c r="A662" s="16"/>
      <c r="B662" s="84"/>
      <c r="C662" s="42"/>
      <c r="D662" s="61"/>
      <c r="E662" s="61"/>
      <c r="F662" s="18"/>
      <c r="G662" s="61"/>
      <c r="H662" s="18"/>
      <c r="I662" s="17"/>
    </row>
    <row r="663" spans="1:9" ht="12.75">
      <c r="A663" s="16"/>
      <c r="B663" s="84" t="s">
        <v>8</v>
      </c>
      <c r="C663" s="42" t="s">
        <v>9</v>
      </c>
      <c r="D663" s="61" t="s">
        <v>331</v>
      </c>
      <c r="E663" s="61" t="s">
        <v>331</v>
      </c>
      <c r="F663" s="18">
        <v>152690</v>
      </c>
      <c r="G663" s="61" t="s">
        <v>331</v>
      </c>
      <c r="H663" s="18">
        <v>158461</v>
      </c>
      <c r="I663" s="17"/>
    </row>
    <row r="664" spans="1:9" ht="25.5">
      <c r="A664" s="16"/>
      <c r="B664" s="84" t="s">
        <v>10</v>
      </c>
      <c r="C664" s="42" t="s">
        <v>11</v>
      </c>
      <c r="D664" s="61" t="s">
        <v>331</v>
      </c>
      <c r="E664" s="61" t="s">
        <v>331</v>
      </c>
      <c r="F664" s="18">
        <v>70272</v>
      </c>
      <c r="G664" s="61" t="s">
        <v>331</v>
      </c>
      <c r="H664" s="18">
        <v>71730</v>
      </c>
      <c r="I664" s="17"/>
    </row>
    <row r="665" spans="1:9" ht="25.5">
      <c r="A665" s="16"/>
      <c r="B665" s="84" t="s">
        <v>12</v>
      </c>
      <c r="C665" s="42" t="s">
        <v>13</v>
      </c>
      <c r="D665" s="61" t="s">
        <v>331</v>
      </c>
      <c r="E665" s="61" t="s">
        <v>331</v>
      </c>
      <c r="F665" s="18">
        <v>20</v>
      </c>
      <c r="G665" s="61" t="s">
        <v>331</v>
      </c>
      <c r="H665" s="18">
        <v>20</v>
      </c>
      <c r="I665" s="17"/>
    </row>
    <row r="666" spans="1:9" ht="12.75">
      <c r="A666" s="16"/>
      <c r="B666" s="84" t="s">
        <v>14</v>
      </c>
      <c r="C666" s="42" t="s">
        <v>15</v>
      </c>
      <c r="D666" s="61" t="s">
        <v>331</v>
      </c>
      <c r="E666" s="61" t="s">
        <v>331</v>
      </c>
      <c r="F666" s="18">
        <v>280</v>
      </c>
      <c r="G666" s="61" t="s">
        <v>331</v>
      </c>
      <c r="H666" s="18">
        <v>1013</v>
      </c>
      <c r="I666" s="17"/>
    </row>
    <row r="667" spans="1:9" ht="38.25">
      <c r="A667" s="16"/>
      <c r="B667" s="84" t="s">
        <v>16</v>
      </c>
      <c r="C667" s="42" t="s">
        <v>17</v>
      </c>
      <c r="D667" s="61" t="s">
        <v>331</v>
      </c>
      <c r="E667" s="61" t="s">
        <v>331</v>
      </c>
      <c r="F667" s="18">
        <v>4669</v>
      </c>
      <c r="G667" s="61" t="s">
        <v>331</v>
      </c>
      <c r="H667" s="18">
        <v>4838</v>
      </c>
      <c r="I667" s="17"/>
    </row>
    <row r="668" spans="1:9" ht="12.75">
      <c r="A668" s="16"/>
      <c r="B668" s="84" t="s">
        <v>24</v>
      </c>
      <c r="C668" s="42" t="s">
        <v>25</v>
      </c>
      <c r="D668" s="61" t="s">
        <v>331</v>
      </c>
      <c r="E668" s="61" t="s">
        <v>331</v>
      </c>
      <c r="F668" s="18">
        <v>41284</v>
      </c>
      <c r="G668" s="61" t="s">
        <v>331</v>
      </c>
      <c r="H668" s="18">
        <v>41181</v>
      </c>
      <c r="I668" s="17"/>
    </row>
    <row r="669" spans="1:9" s="26" customFormat="1" ht="26.25">
      <c r="A669" s="25"/>
      <c r="B669" s="87" t="s">
        <v>28</v>
      </c>
      <c r="C669" s="49" t="s">
        <v>29</v>
      </c>
      <c r="D669" s="67" t="s">
        <v>331</v>
      </c>
      <c r="E669" s="67" t="s">
        <v>331</v>
      </c>
      <c r="F669" s="20">
        <v>7324</v>
      </c>
      <c r="G669" s="67" t="s">
        <v>331</v>
      </c>
      <c r="H669" s="20">
        <v>7545</v>
      </c>
      <c r="I669" s="19"/>
    </row>
    <row r="670" spans="1:9" s="26" customFormat="1" ht="13.5">
      <c r="A670" s="25"/>
      <c r="B670" s="87" t="s">
        <v>30</v>
      </c>
      <c r="C670" s="49" t="s">
        <v>31</v>
      </c>
      <c r="D670" s="67" t="s">
        <v>331</v>
      </c>
      <c r="E670" s="67" t="s">
        <v>331</v>
      </c>
      <c r="F670" s="20">
        <v>33960</v>
      </c>
      <c r="G670" s="67" t="s">
        <v>331</v>
      </c>
      <c r="H670" s="20">
        <v>33636</v>
      </c>
      <c r="I670" s="19"/>
    </row>
    <row r="671" spans="1:9" ht="12.75">
      <c r="A671" s="16"/>
      <c r="B671" s="84"/>
      <c r="C671" s="42"/>
      <c r="D671" s="18"/>
      <c r="E671" s="18"/>
      <c r="F671" s="18"/>
      <c r="G671" s="18"/>
      <c r="H671" s="18"/>
      <c r="I671" s="17"/>
    </row>
    <row r="672" spans="1:9" s="15" customFormat="1" ht="43.5" customHeight="1">
      <c r="A672" s="16" t="s">
        <v>136</v>
      </c>
      <c r="B672" s="88" t="s">
        <v>6</v>
      </c>
      <c r="C672" s="24" t="s">
        <v>137</v>
      </c>
      <c r="D672" s="13">
        <f>D674+D675+D676+D677+D678+D679+D680+D684+D685</f>
        <v>16639539</v>
      </c>
      <c r="E672" s="13">
        <f>E674+E675+E676+E677+E678+E679+E680+E684+E685</f>
        <v>16184294</v>
      </c>
      <c r="F672" s="13">
        <f>F674+F675+F676+F677+F678+F679+F680+F684+F685</f>
        <v>15469684</v>
      </c>
      <c r="G672" s="13">
        <f>G674+G675+G676+G677+G678+G679+G680+G684+G685</f>
        <v>16056590</v>
      </c>
      <c r="H672" s="13">
        <f>H674+H675+H676+H677+H678+H679+H680+H684+H685</f>
        <v>15494365</v>
      </c>
      <c r="I672" s="10"/>
    </row>
    <row r="673" spans="1:9" ht="12.75">
      <c r="A673" s="16"/>
      <c r="B673" s="84"/>
      <c r="C673" s="42"/>
      <c r="D673" s="18"/>
      <c r="E673" s="18"/>
      <c r="F673" s="18"/>
      <c r="G673" s="18"/>
      <c r="H673" s="18"/>
      <c r="I673" s="17"/>
    </row>
    <row r="674" spans="1:9" ht="12.75">
      <c r="A674" s="16"/>
      <c r="B674" s="84" t="s">
        <v>8</v>
      </c>
      <c r="C674" s="42" t="s">
        <v>9</v>
      </c>
      <c r="D674" s="18">
        <v>83173</v>
      </c>
      <c r="E674" s="18">
        <v>76750</v>
      </c>
      <c r="F674" s="18">
        <v>24551</v>
      </c>
      <c r="G674" s="18">
        <v>76516</v>
      </c>
      <c r="H674" s="18">
        <v>25039</v>
      </c>
      <c r="I674" s="17"/>
    </row>
    <row r="675" spans="1:9" ht="25.5">
      <c r="A675" s="16"/>
      <c r="B675" s="84" t="s">
        <v>10</v>
      </c>
      <c r="C675" s="42" t="s">
        <v>11</v>
      </c>
      <c r="D675" s="18">
        <v>30511</v>
      </c>
      <c r="E675" s="18">
        <v>29218</v>
      </c>
      <c r="F675" s="18">
        <v>5882</v>
      </c>
      <c r="G675" s="18">
        <v>29645</v>
      </c>
      <c r="H675" s="18">
        <v>6053</v>
      </c>
      <c r="I675" s="17"/>
    </row>
    <row r="676" spans="1:9" ht="25.5">
      <c r="A676" s="16"/>
      <c r="B676" s="84" t="s">
        <v>12</v>
      </c>
      <c r="C676" s="42" t="s">
        <v>13</v>
      </c>
      <c r="D676" s="18">
        <v>675</v>
      </c>
      <c r="E676" s="18">
        <v>790</v>
      </c>
      <c r="F676" s="18">
        <v>216</v>
      </c>
      <c r="G676" s="18">
        <v>760</v>
      </c>
      <c r="H676" s="18">
        <v>216</v>
      </c>
      <c r="I676" s="17"/>
    </row>
    <row r="677" spans="1:9" ht="12.75">
      <c r="A677" s="16"/>
      <c r="B677" s="84" t="s">
        <v>14</v>
      </c>
      <c r="C677" s="42" t="s">
        <v>15</v>
      </c>
      <c r="D677" s="18">
        <v>51370</v>
      </c>
      <c r="E677" s="18">
        <v>54508</v>
      </c>
      <c r="F677" s="18">
        <v>26990</v>
      </c>
      <c r="G677" s="18">
        <v>47161</v>
      </c>
      <c r="H677" s="18">
        <v>19462</v>
      </c>
      <c r="I677" s="17"/>
    </row>
    <row r="678" spans="1:9" ht="38.25">
      <c r="A678" s="16"/>
      <c r="B678" s="84" t="s">
        <v>16</v>
      </c>
      <c r="C678" s="42" t="s">
        <v>17</v>
      </c>
      <c r="D678" s="18">
        <v>21382</v>
      </c>
      <c r="E678" s="18">
        <v>21739</v>
      </c>
      <c r="F678" s="18">
        <v>21253</v>
      </c>
      <c r="G678" s="18">
        <v>18236</v>
      </c>
      <c r="H678" s="18">
        <v>13511</v>
      </c>
      <c r="I678" s="17"/>
    </row>
    <row r="679" spans="1:9" ht="12.75">
      <c r="A679" s="16"/>
      <c r="B679" s="84" t="s">
        <v>18</v>
      </c>
      <c r="C679" s="42" t="s">
        <v>19</v>
      </c>
      <c r="D679" s="18">
        <v>118</v>
      </c>
      <c r="E679" s="18">
        <v>134</v>
      </c>
      <c r="F679" s="18">
        <v>156</v>
      </c>
      <c r="G679" s="18">
        <v>182</v>
      </c>
      <c r="H679" s="18">
        <v>108</v>
      </c>
      <c r="I679" s="17"/>
    </row>
    <row r="680" spans="1:9" ht="12.75">
      <c r="A680" s="16"/>
      <c r="B680" s="84" t="s">
        <v>24</v>
      </c>
      <c r="C680" s="42" t="s">
        <v>25</v>
      </c>
      <c r="D680" s="18">
        <v>16221359</v>
      </c>
      <c r="E680" s="18">
        <v>15770217</v>
      </c>
      <c r="F680" s="18">
        <v>15267348</v>
      </c>
      <c r="G680" s="18">
        <v>15883597</v>
      </c>
      <c r="H680" s="18">
        <v>15306726</v>
      </c>
      <c r="I680" s="17"/>
    </row>
    <row r="681" spans="1:9" s="26" customFormat="1" ht="13.5">
      <c r="A681" s="25"/>
      <c r="B681" s="87" t="s">
        <v>79</v>
      </c>
      <c r="C681" s="49" t="s">
        <v>80</v>
      </c>
      <c r="D681" s="20">
        <v>16593</v>
      </c>
      <c r="E681" s="20">
        <v>16537</v>
      </c>
      <c r="F681" s="20">
        <v>38305</v>
      </c>
      <c r="G681" s="20">
        <v>16595</v>
      </c>
      <c r="H681" s="20">
        <v>38805</v>
      </c>
      <c r="I681" s="19"/>
    </row>
    <row r="682" spans="1:9" s="26" customFormat="1" ht="26.25">
      <c r="A682" s="25"/>
      <c r="B682" s="87" t="s">
        <v>28</v>
      </c>
      <c r="C682" s="49" t="s">
        <v>29</v>
      </c>
      <c r="D682" s="20">
        <v>371372</v>
      </c>
      <c r="E682" s="20">
        <v>343679</v>
      </c>
      <c r="F682" s="20">
        <v>38077</v>
      </c>
      <c r="G682" s="20">
        <v>338985</v>
      </c>
      <c r="H682" s="20">
        <v>38500</v>
      </c>
      <c r="I682" s="19"/>
    </row>
    <row r="683" spans="1:9" s="26" customFormat="1" ht="13.5">
      <c r="A683" s="25"/>
      <c r="B683" s="87" t="s">
        <v>30</v>
      </c>
      <c r="C683" s="49" t="s">
        <v>31</v>
      </c>
      <c r="D683" s="20">
        <v>15833394</v>
      </c>
      <c r="E683" s="20">
        <v>154100001</v>
      </c>
      <c r="F683" s="20">
        <v>15190966</v>
      </c>
      <c r="G683" s="20">
        <v>152817</v>
      </c>
      <c r="H683" s="20">
        <v>15229421</v>
      </c>
      <c r="I683" s="19"/>
    </row>
    <row r="684" spans="1:9" ht="12.75">
      <c r="A684" s="16"/>
      <c r="B684" s="84" t="s">
        <v>34</v>
      </c>
      <c r="C684" s="42" t="s">
        <v>35</v>
      </c>
      <c r="D684" s="18">
        <v>3983</v>
      </c>
      <c r="E684" s="18">
        <v>3970</v>
      </c>
      <c r="F684" s="18">
        <v>192</v>
      </c>
      <c r="G684" s="18">
        <v>493</v>
      </c>
      <c r="H684" s="18">
        <v>154</v>
      </c>
      <c r="I684" s="17"/>
    </row>
    <row r="685" spans="1:9" ht="12.75">
      <c r="A685" s="16"/>
      <c r="B685" s="84" t="s">
        <v>38</v>
      </c>
      <c r="C685" s="42" t="s">
        <v>39</v>
      </c>
      <c r="D685" s="18">
        <v>226968</v>
      </c>
      <c r="E685" s="18">
        <v>226968</v>
      </c>
      <c r="F685" s="18">
        <v>123096</v>
      </c>
      <c r="G685" s="18">
        <v>0</v>
      </c>
      <c r="H685" s="18">
        <v>123096</v>
      </c>
      <c r="I685" s="17"/>
    </row>
    <row r="686" spans="1:9" ht="12.75">
      <c r="A686" s="16"/>
      <c r="B686" s="84"/>
      <c r="C686" s="42"/>
      <c r="D686" s="18"/>
      <c r="E686" s="18"/>
      <c r="F686" s="18"/>
      <c r="G686" s="18"/>
      <c r="H686" s="18"/>
      <c r="I686" s="17"/>
    </row>
    <row r="687" spans="1:9" s="15" customFormat="1" ht="12.75">
      <c r="A687" s="16" t="s">
        <v>138</v>
      </c>
      <c r="B687" s="88" t="s">
        <v>6</v>
      </c>
      <c r="C687" s="24" t="s">
        <v>139</v>
      </c>
      <c r="D687" s="13">
        <f>D689+D690+D691+D692+D693+D694+D695+D699+D702+D703+D704</f>
        <v>6790721</v>
      </c>
      <c r="E687" s="13">
        <f>E689+E690+E691+E692+E693+E694+E695+E699+E702+E703+E704</f>
        <v>6750862</v>
      </c>
      <c r="F687" s="13">
        <f>F689+F690+F691+F692+F693+F694+F695+F699+F702+F703+F704</f>
        <v>4935520</v>
      </c>
      <c r="G687" s="13">
        <f>G689+G690+G691+G692+G693+G694+G695+G699+G702+G703+G704</f>
        <v>6648070</v>
      </c>
      <c r="H687" s="13">
        <f>H689+H690+H691+H692+H693+H694+H695+H699+H702+H703+H704</f>
        <v>4942374</v>
      </c>
      <c r="I687" s="10"/>
    </row>
    <row r="688" spans="1:9" ht="12.75">
      <c r="A688" s="16"/>
      <c r="B688" s="84"/>
      <c r="C688" s="42"/>
      <c r="D688" s="18"/>
      <c r="E688" s="18"/>
      <c r="F688" s="18"/>
      <c r="G688" s="18"/>
      <c r="H688" s="18"/>
      <c r="I688" s="17"/>
    </row>
    <row r="689" spans="1:9" ht="12.75">
      <c r="A689" s="16"/>
      <c r="B689" s="84" t="s">
        <v>8</v>
      </c>
      <c r="C689" s="42" t="s">
        <v>9</v>
      </c>
      <c r="D689" s="18">
        <v>2204360</v>
      </c>
      <c r="E689" s="18">
        <v>2189250</v>
      </c>
      <c r="F689" s="18">
        <v>1906024</v>
      </c>
      <c r="G689" s="18">
        <v>2204004</v>
      </c>
      <c r="H689" s="18">
        <v>1923890</v>
      </c>
      <c r="I689" s="17"/>
    </row>
    <row r="690" spans="1:9" ht="25.5">
      <c r="A690" s="16"/>
      <c r="B690" s="84" t="s">
        <v>10</v>
      </c>
      <c r="C690" s="42" t="s">
        <v>11</v>
      </c>
      <c r="D690" s="18">
        <v>564074</v>
      </c>
      <c r="E690" s="18">
        <v>558675</v>
      </c>
      <c r="F690" s="18">
        <v>483662</v>
      </c>
      <c r="G690" s="18">
        <v>558917</v>
      </c>
      <c r="H690" s="18">
        <v>490642</v>
      </c>
      <c r="I690" s="17"/>
    </row>
    <row r="691" spans="1:9" ht="25.5">
      <c r="A691" s="16"/>
      <c r="B691" s="84" t="s">
        <v>12</v>
      </c>
      <c r="C691" s="42" t="s">
        <v>13</v>
      </c>
      <c r="D691" s="18">
        <v>8126</v>
      </c>
      <c r="E691" s="18">
        <v>7992</v>
      </c>
      <c r="F691" s="18">
        <v>6568</v>
      </c>
      <c r="G691" s="18">
        <v>8134</v>
      </c>
      <c r="H691" s="18">
        <v>6804</v>
      </c>
      <c r="I691" s="17"/>
    </row>
    <row r="692" spans="1:9" ht="12.75">
      <c r="A692" s="16"/>
      <c r="B692" s="84" t="s">
        <v>14</v>
      </c>
      <c r="C692" s="42" t="s">
        <v>15</v>
      </c>
      <c r="D692" s="18">
        <v>327945</v>
      </c>
      <c r="E692" s="18">
        <v>340852</v>
      </c>
      <c r="F692" s="18">
        <v>288658</v>
      </c>
      <c r="G692" s="18">
        <v>327840</v>
      </c>
      <c r="H692" s="18">
        <v>297430</v>
      </c>
      <c r="I692" s="17"/>
    </row>
    <row r="693" spans="1:9" ht="38.25">
      <c r="A693" s="16"/>
      <c r="B693" s="84" t="s">
        <v>16</v>
      </c>
      <c r="C693" s="42" t="s">
        <v>17</v>
      </c>
      <c r="D693" s="18">
        <v>1558778</v>
      </c>
      <c r="E693" s="18">
        <v>1543939</v>
      </c>
      <c r="F693" s="18">
        <v>1496348</v>
      </c>
      <c r="G693" s="18">
        <v>1560977</v>
      </c>
      <c r="H693" s="18">
        <v>1539931</v>
      </c>
      <c r="I693" s="17"/>
    </row>
    <row r="694" spans="1:9" ht="12.75">
      <c r="A694" s="16"/>
      <c r="B694" s="84" t="s">
        <v>18</v>
      </c>
      <c r="C694" s="42" t="s">
        <v>19</v>
      </c>
      <c r="D694" s="18">
        <v>10856</v>
      </c>
      <c r="E694" s="18">
        <v>9687</v>
      </c>
      <c r="F694" s="18">
        <v>10139</v>
      </c>
      <c r="G694" s="18">
        <v>8407</v>
      </c>
      <c r="H694" s="18">
        <v>10117</v>
      </c>
      <c r="I694" s="17"/>
    </row>
    <row r="695" spans="1:9" ht="25.5">
      <c r="A695" s="16"/>
      <c r="B695" s="84" t="s">
        <v>20</v>
      </c>
      <c r="C695" s="42" t="s">
        <v>21</v>
      </c>
      <c r="D695" s="18">
        <v>540</v>
      </c>
      <c r="E695" s="18">
        <v>539</v>
      </c>
      <c r="F695" s="18">
        <v>777</v>
      </c>
      <c r="G695" s="18">
        <v>540</v>
      </c>
      <c r="H695" s="18">
        <v>777</v>
      </c>
      <c r="I695" s="17"/>
    </row>
    <row r="696" spans="1:9" ht="12.75">
      <c r="A696" s="16"/>
      <c r="B696" s="89">
        <v>2100</v>
      </c>
      <c r="C696" s="42" t="s">
        <v>256</v>
      </c>
      <c r="D696" s="18">
        <v>540</v>
      </c>
      <c r="E696" s="18">
        <v>539</v>
      </c>
      <c r="F696" s="18">
        <v>0</v>
      </c>
      <c r="G696" s="18">
        <v>540</v>
      </c>
      <c r="H696" s="18">
        <v>777</v>
      </c>
      <c r="I696" s="17"/>
    </row>
    <row r="697" spans="1:9" s="26" customFormat="1" ht="39">
      <c r="A697" s="25"/>
      <c r="B697" s="87" t="s">
        <v>22</v>
      </c>
      <c r="C697" s="49" t="s">
        <v>68</v>
      </c>
      <c r="D697" s="20">
        <v>540</v>
      </c>
      <c r="E697" s="20">
        <v>539</v>
      </c>
      <c r="F697" s="20">
        <v>0</v>
      </c>
      <c r="G697" s="20">
        <v>540</v>
      </c>
      <c r="H697" s="20">
        <v>659</v>
      </c>
      <c r="I697" s="19"/>
    </row>
    <row r="698" spans="1:9" s="26" customFormat="1" ht="26.25">
      <c r="A698" s="25"/>
      <c r="B698" s="87">
        <v>2190</v>
      </c>
      <c r="C698" s="49" t="s">
        <v>268</v>
      </c>
      <c r="D698" s="20">
        <v>0</v>
      </c>
      <c r="E698" s="20">
        <v>0</v>
      </c>
      <c r="F698" s="20">
        <v>0</v>
      </c>
      <c r="G698" s="20">
        <v>0</v>
      </c>
      <c r="H698" s="20">
        <v>118</v>
      </c>
      <c r="I698" s="19"/>
    </row>
    <row r="699" spans="1:9" ht="12.75">
      <c r="A699" s="16"/>
      <c r="B699" s="84" t="s">
        <v>24</v>
      </c>
      <c r="C699" s="42" t="s">
        <v>25</v>
      </c>
      <c r="D699" s="18">
        <v>694899</v>
      </c>
      <c r="E699" s="18">
        <v>681998</v>
      </c>
      <c r="F699" s="18">
        <v>519896</v>
      </c>
      <c r="G699" s="18">
        <v>682018</v>
      </c>
      <c r="H699" s="18">
        <v>523394</v>
      </c>
      <c r="I699" s="17"/>
    </row>
    <row r="700" spans="1:9" s="26" customFormat="1" ht="26.25">
      <c r="A700" s="25"/>
      <c r="B700" s="87" t="s">
        <v>28</v>
      </c>
      <c r="C700" s="49" t="s">
        <v>29</v>
      </c>
      <c r="D700" s="20">
        <v>685157</v>
      </c>
      <c r="E700" s="20">
        <v>672286</v>
      </c>
      <c r="F700" s="20">
        <v>511835</v>
      </c>
      <c r="G700" s="20">
        <v>672286</v>
      </c>
      <c r="H700" s="20">
        <v>515333</v>
      </c>
      <c r="I700" s="19"/>
    </row>
    <row r="701" spans="1:9" s="26" customFormat="1" ht="13.5">
      <c r="A701" s="25"/>
      <c r="B701" s="87" t="s">
        <v>30</v>
      </c>
      <c r="C701" s="49" t="s">
        <v>31</v>
      </c>
      <c r="D701" s="20">
        <v>9742</v>
      </c>
      <c r="E701" s="20">
        <v>9712</v>
      </c>
      <c r="F701" s="20">
        <v>8061</v>
      </c>
      <c r="G701" s="20">
        <v>9732</v>
      </c>
      <c r="H701" s="20">
        <v>8061</v>
      </c>
      <c r="I701" s="19"/>
    </row>
    <row r="702" spans="1:9" ht="12.75">
      <c r="A702" s="16"/>
      <c r="B702" s="84" t="s">
        <v>34</v>
      </c>
      <c r="C702" s="42" t="s">
        <v>35</v>
      </c>
      <c r="D702" s="18">
        <v>227424</v>
      </c>
      <c r="E702" s="18">
        <v>224211</v>
      </c>
      <c r="F702" s="18">
        <v>171357</v>
      </c>
      <c r="G702" s="18">
        <v>1267233</v>
      </c>
      <c r="H702" s="18">
        <v>98482</v>
      </c>
      <c r="I702" s="17"/>
    </row>
    <row r="703" spans="1:9" ht="12.75">
      <c r="A703" s="16"/>
      <c r="B703" s="84" t="s">
        <v>38</v>
      </c>
      <c r="C703" s="42" t="s">
        <v>39</v>
      </c>
      <c r="D703" s="18">
        <v>1192499</v>
      </c>
      <c r="E703" s="18">
        <v>1192499</v>
      </c>
      <c r="F703" s="18">
        <v>50907</v>
      </c>
      <c r="G703" s="18">
        <v>30000</v>
      </c>
      <c r="H703" s="18">
        <v>50907</v>
      </c>
      <c r="I703" s="17"/>
    </row>
    <row r="704" spans="1:9" ht="25.5">
      <c r="A704" s="16"/>
      <c r="B704" s="84" t="s">
        <v>40</v>
      </c>
      <c r="C704" s="42" t="s">
        <v>41</v>
      </c>
      <c r="D704" s="18">
        <v>1220</v>
      </c>
      <c r="E704" s="18">
        <v>1220</v>
      </c>
      <c r="F704" s="18">
        <v>1184</v>
      </c>
      <c r="G704" s="18">
        <v>0</v>
      </c>
      <c r="H704" s="18">
        <v>0</v>
      </c>
      <c r="I704" s="17"/>
    </row>
    <row r="705" spans="1:9" ht="25.5">
      <c r="A705" s="16"/>
      <c r="B705" s="84" t="s">
        <v>50</v>
      </c>
      <c r="C705" s="42" t="s">
        <v>51</v>
      </c>
      <c r="D705" s="18">
        <v>-1220</v>
      </c>
      <c r="E705" s="18">
        <v>-1220</v>
      </c>
      <c r="F705" s="18">
        <v>-1184</v>
      </c>
      <c r="G705" s="18">
        <v>0</v>
      </c>
      <c r="H705" s="18">
        <v>0</v>
      </c>
      <c r="I705" s="17"/>
    </row>
    <row r="706" spans="1:9" ht="25.5">
      <c r="A706" s="16"/>
      <c r="B706" s="84" t="s">
        <v>52</v>
      </c>
      <c r="C706" s="42" t="s">
        <v>53</v>
      </c>
      <c r="D706" s="18">
        <v>0</v>
      </c>
      <c r="E706" s="18">
        <v>0</v>
      </c>
      <c r="F706" s="18">
        <v>-1184</v>
      </c>
      <c r="G706" s="18">
        <v>0</v>
      </c>
      <c r="H706" s="18">
        <v>0</v>
      </c>
      <c r="I706" s="17"/>
    </row>
    <row r="707" spans="1:9" s="26" customFormat="1" ht="26.25">
      <c r="A707" s="25"/>
      <c r="B707" s="86" t="s">
        <v>54</v>
      </c>
      <c r="C707" s="49" t="s">
        <v>55</v>
      </c>
      <c r="D707" s="20">
        <v>-1220</v>
      </c>
      <c r="E707" s="20">
        <v>-1220</v>
      </c>
      <c r="F707" s="20">
        <v>-1184</v>
      </c>
      <c r="G707" s="18">
        <v>0</v>
      </c>
      <c r="H707" s="20">
        <v>0</v>
      </c>
      <c r="I707" s="19"/>
    </row>
    <row r="708" spans="1:9" ht="12.75">
      <c r="A708" s="16"/>
      <c r="B708" s="84"/>
      <c r="C708" s="42"/>
      <c r="D708" s="18"/>
      <c r="E708" s="18"/>
      <c r="F708" s="18"/>
      <c r="G708" s="18"/>
      <c r="H708" s="18"/>
      <c r="I708" s="17"/>
    </row>
    <row r="709" spans="1:9" s="15" customFormat="1" ht="12.75">
      <c r="A709" s="16" t="s">
        <v>140</v>
      </c>
      <c r="B709" s="88" t="s">
        <v>6</v>
      </c>
      <c r="C709" s="24" t="s">
        <v>141</v>
      </c>
      <c r="D709" s="13">
        <f>D711+D712+D713+D714+D715+D716+D717+D722+D725+D726+D727+D728</f>
        <v>8365421</v>
      </c>
      <c r="E709" s="13">
        <f>E711+E712+E713+E714+E715+E716+E717+E722+E725+E726+E727+E728</f>
        <v>8009431</v>
      </c>
      <c r="F709" s="13">
        <f>F711+F712+F713+F714+F715+F716+F717+F722+F725+F726+F727+F728</f>
        <v>7019204</v>
      </c>
      <c r="G709" s="13">
        <f>G711+G712+G713+G714+G715+G716+G717+G722+G725+G726+G727+G728</f>
        <v>7739728</v>
      </c>
      <c r="H709" s="13">
        <f>H711+H712+H713+H714+H715+H716+H717+H722+H725+H726+H727+H728</f>
        <v>7007726</v>
      </c>
      <c r="I709" s="10"/>
    </row>
    <row r="710" spans="1:9" ht="12.75">
      <c r="A710" s="16"/>
      <c r="B710" s="84"/>
      <c r="C710" s="42"/>
      <c r="D710" s="18"/>
      <c r="E710" s="18"/>
      <c r="F710" s="18"/>
      <c r="G710" s="18"/>
      <c r="H710" s="18"/>
      <c r="I710" s="17"/>
    </row>
    <row r="711" spans="1:9" ht="12.75">
      <c r="A711" s="16"/>
      <c r="B711" s="84" t="s">
        <v>8</v>
      </c>
      <c r="C711" s="42" t="s">
        <v>9</v>
      </c>
      <c r="D711" s="18">
        <v>2343292</v>
      </c>
      <c r="E711" s="18">
        <v>2400636</v>
      </c>
      <c r="F711" s="18">
        <v>2096952</v>
      </c>
      <c r="G711" s="18">
        <v>2421940</v>
      </c>
      <c r="H711" s="18">
        <v>2148101</v>
      </c>
      <c r="I711" s="17"/>
    </row>
    <row r="712" spans="1:9" ht="25.5">
      <c r="A712" s="16"/>
      <c r="B712" s="84" t="s">
        <v>10</v>
      </c>
      <c r="C712" s="42" t="s">
        <v>11</v>
      </c>
      <c r="D712" s="18">
        <v>609000</v>
      </c>
      <c r="E712" s="18">
        <v>616399</v>
      </c>
      <c r="F712" s="18">
        <v>548182</v>
      </c>
      <c r="G712" s="18">
        <v>589034</v>
      </c>
      <c r="H712" s="18">
        <v>557092</v>
      </c>
      <c r="I712" s="17"/>
    </row>
    <row r="713" spans="1:9" ht="25.5">
      <c r="A713" s="16"/>
      <c r="B713" s="84" t="s">
        <v>12</v>
      </c>
      <c r="C713" s="42" t="s">
        <v>13</v>
      </c>
      <c r="D713" s="18">
        <v>8817</v>
      </c>
      <c r="E713" s="18">
        <v>7183</v>
      </c>
      <c r="F713" s="18">
        <v>8888</v>
      </c>
      <c r="G713" s="18">
        <v>7175</v>
      </c>
      <c r="H713" s="18">
        <v>8946</v>
      </c>
      <c r="I713" s="17"/>
    </row>
    <row r="714" spans="1:9" ht="12.75">
      <c r="A714" s="16"/>
      <c r="B714" s="84" t="s">
        <v>14</v>
      </c>
      <c r="C714" s="42" t="s">
        <v>15</v>
      </c>
      <c r="D714" s="18">
        <v>690656</v>
      </c>
      <c r="E714" s="18">
        <v>686826</v>
      </c>
      <c r="F714" s="18">
        <v>608951</v>
      </c>
      <c r="G714" s="18">
        <v>689901</v>
      </c>
      <c r="H714" s="18">
        <v>608262</v>
      </c>
      <c r="I714" s="17"/>
    </row>
    <row r="715" spans="1:9" ht="38.25">
      <c r="A715" s="16"/>
      <c r="B715" s="84" t="s">
        <v>16</v>
      </c>
      <c r="C715" s="42" t="s">
        <v>17</v>
      </c>
      <c r="D715" s="18">
        <v>2762746</v>
      </c>
      <c r="E715" s="18">
        <v>2728317</v>
      </c>
      <c r="F715" s="18">
        <v>2621807</v>
      </c>
      <c r="G715" s="18">
        <v>2785125</v>
      </c>
      <c r="H715" s="18">
        <v>2669803</v>
      </c>
      <c r="I715" s="17"/>
    </row>
    <row r="716" spans="1:9" ht="12.75">
      <c r="A716" s="16"/>
      <c r="B716" s="84" t="s">
        <v>18</v>
      </c>
      <c r="C716" s="42" t="s">
        <v>19</v>
      </c>
      <c r="D716" s="18">
        <v>9737</v>
      </c>
      <c r="E716" s="18">
        <v>9847</v>
      </c>
      <c r="F716" s="18">
        <v>9696</v>
      </c>
      <c r="G716" s="18">
        <v>7471</v>
      </c>
      <c r="H716" s="18">
        <v>8718</v>
      </c>
      <c r="I716" s="17"/>
    </row>
    <row r="717" spans="1:9" ht="25.5">
      <c r="A717" s="16"/>
      <c r="B717" s="84" t="s">
        <v>20</v>
      </c>
      <c r="C717" s="42" t="s">
        <v>21</v>
      </c>
      <c r="D717" s="18">
        <v>4735</v>
      </c>
      <c r="E717" s="18">
        <v>2288</v>
      </c>
      <c r="F717" s="18">
        <v>2172</v>
      </c>
      <c r="G717" s="18">
        <v>2288</v>
      </c>
      <c r="H717" s="18">
        <v>2172</v>
      </c>
      <c r="I717" s="17"/>
    </row>
    <row r="718" spans="1:9" ht="12.75">
      <c r="A718" s="16"/>
      <c r="B718" s="89">
        <v>2100</v>
      </c>
      <c r="C718" s="49" t="s">
        <v>256</v>
      </c>
      <c r="D718" s="18">
        <v>4435</v>
      </c>
      <c r="E718" s="18">
        <v>1992</v>
      </c>
      <c r="F718" s="18">
        <v>0</v>
      </c>
      <c r="G718" s="18">
        <v>1992</v>
      </c>
      <c r="H718" s="18">
        <v>2172</v>
      </c>
      <c r="I718" s="17"/>
    </row>
    <row r="719" spans="1:9" s="26" customFormat="1" ht="39">
      <c r="A719" s="25"/>
      <c r="B719" s="87" t="s">
        <v>22</v>
      </c>
      <c r="C719" s="49" t="s">
        <v>68</v>
      </c>
      <c r="D719" s="20">
        <v>540</v>
      </c>
      <c r="E719" s="20">
        <v>540</v>
      </c>
      <c r="F719" s="20">
        <v>777</v>
      </c>
      <c r="G719" s="20">
        <v>540</v>
      </c>
      <c r="H719" s="20">
        <v>659</v>
      </c>
      <c r="I719" s="19"/>
    </row>
    <row r="720" spans="1:9" s="26" customFormat="1" ht="26.25">
      <c r="A720" s="25"/>
      <c r="B720" s="87">
        <v>2190</v>
      </c>
      <c r="C720" s="49" t="s">
        <v>258</v>
      </c>
      <c r="D720" s="20">
        <v>3895</v>
      </c>
      <c r="E720" s="20">
        <v>1452</v>
      </c>
      <c r="F720" s="20">
        <v>0</v>
      </c>
      <c r="G720" s="20">
        <v>1452</v>
      </c>
      <c r="H720" s="20">
        <v>1513</v>
      </c>
      <c r="I720" s="19"/>
    </row>
    <row r="721" spans="1:9" ht="25.5">
      <c r="A721" s="16"/>
      <c r="B721" s="89">
        <v>2500</v>
      </c>
      <c r="C721" s="42" t="s">
        <v>259</v>
      </c>
      <c r="D721" s="18">
        <v>300</v>
      </c>
      <c r="E721" s="18">
        <v>296</v>
      </c>
      <c r="F721" s="18">
        <v>0</v>
      </c>
      <c r="G721" s="18">
        <v>296</v>
      </c>
      <c r="H721" s="18">
        <v>0</v>
      </c>
      <c r="I721" s="17"/>
    </row>
    <row r="722" spans="1:9" ht="12.75">
      <c r="A722" s="16"/>
      <c r="B722" s="84" t="s">
        <v>24</v>
      </c>
      <c r="C722" s="42" t="s">
        <v>25</v>
      </c>
      <c r="D722" s="18">
        <v>791983</v>
      </c>
      <c r="E722" s="18">
        <v>805271</v>
      </c>
      <c r="F722" s="18">
        <v>662005</v>
      </c>
      <c r="G722" s="18">
        <v>798644</v>
      </c>
      <c r="H722" s="18">
        <v>679207</v>
      </c>
      <c r="I722" s="17"/>
    </row>
    <row r="723" spans="1:9" s="26" customFormat="1" ht="26.25">
      <c r="A723" s="25"/>
      <c r="B723" s="87" t="s">
        <v>28</v>
      </c>
      <c r="C723" s="49" t="s">
        <v>29</v>
      </c>
      <c r="D723" s="20">
        <v>715150</v>
      </c>
      <c r="E723" s="20">
        <v>727972</v>
      </c>
      <c r="F723" s="20">
        <v>588964</v>
      </c>
      <c r="G723" s="20">
        <v>730245</v>
      </c>
      <c r="H723" s="20">
        <v>606814</v>
      </c>
      <c r="I723" s="19"/>
    </row>
    <row r="724" spans="1:9" s="26" customFormat="1" ht="13.5">
      <c r="A724" s="25"/>
      <c r="B724" s="87" t="s">
        <v>30</v>
      </c>
      <c r="C724" s="49" t="s">
        <v>31</v>
      </c>
      <c r="D724" s="20">
        <v>76833</v>
      </c>
      <c r="E724" s="20">
        <v>77299</v>
      </c>
      <c r="F724" s="20">
        <v>73041</v>
      </c>
      <c r="G724" s="20">
        <v>68399</v>
      </c>
      <c r="H724" s="20">
        <v>72393</v>
      </c>
      <c r="I724" s="19"/>
    </row>
    <row r="725" spans="1:9" ht="12.75">
      <c r="A725" s="16"/>
      <c r="B725" s="84" t="s">
        <v>34</v>
      </c>
      <c r="C725" s="42" t="s">
        <v>35</v>
      </c>
      <c r="D725" s="18">
        <v>564079</v>
      </c>
      <c r="E725" s="18">
        <v>560147</v>
      </c>
      <c r="F725" s="18">
        <v>311508</v>
      </c>
      <c r="G725" s="18">
        <v>245410</v>
      </c>
      <c r="H725" s="18">
        <v>177567</v>
      </c>
      <c r="I725" s="17"/>
    </row>
    <row r="726" spans="1:9" ht="12.75">
      <c r="A726" s="16"/>
      <c r="B726" s="85">
        <v>6000</v>
      </c>
      <c r="C726" s="42" t="s">
        <v>37</v>
      </c>
      <c r="D726" s="18"/>
      <c r="E726" s="18"/>
      <c r="F726" s="18"/>
      <c r="G726" s="18">
        <v>1444</v>
      </c>
      <c r="H726" s="18"/>
      <c r="I726" s="17"/>
    </row>
    <row r="727" spans="1:9" ht="12.75">
      <c r="A727" s="16"/>
      <c r="B727" s="84" t="s">
        <v>38</v>
      </c>
      <c r="C727" s="42" t="s">
        <v>39</v>
      </c>
      <c r="D727" s="18">
        <v>579156</v>
      </c>
      <c r="E727" s="18">
        <v>191296</v>
      </c>
      <c r="F727" s="18">
        <v>147858</v>
      </c>
      <c r="G727" s="18">
        <v>191296</v>
      </c>
      <c r="H727" s="18">
        <v>147858</v>
      </c>
      <c r="I727" s="17"/>
    </row>
    <row r="728" spans="1:9" ht="25.5">
      <c r="A728" s="16"/>
      <c r="B728" s="84" t="s">
        <v>40</v>
      </c>
      <c r="C728" s="42" t="s">
        <v>41</v>
      </c>
      <c r="D728" s="18">
        <v>1220</v>
      </c>
      <c r="E728" s="18">
        <v>1221</v>
      </c>
      <c r="F728" s="18">
        <v>1185</v>
      </c>
      <c r="G728" s="18">
        <v>0</v>
      </c>
      <c r="H728" s="18">
        <v>0</v>
      </c>
      <c r="I728" s="17"/>
    </row>
    <row r="729" spans="1:9" ht="25.5">
      <c r="A729" s="16"/>
      <c r="B729" s="84" t="s">
        <v>50</v>
      </c>
      <c r="C729" s="42" t="s">
        <v>51</v>
      </c>
      <c r="D729" s="18">
        <v>-1220</v>
      </c>
      <c r="E729" s="18">
        <v>-1221</v>
      </c>
      <c r="F729" s="18">
        <v>-1185</v>
      </c>
      <c r="G729" s="18">
        <v>0</v>
      </c>
      <c r="H729" s="18">
        <v>0</v>
      </c>
      <c r="I729" s="17"/>
    </row>
    <row r="730" spans="1:9" ht="25.5">
      <c r="A730" s="16"/>
      <c r="B730" s="84" t="s">
        <v>52</v>
      </c>
      <c r="C730" s="42" t="s">
        <v>53</v>
      </c>
      <c r="D730" s="18"/>
      <c r="E730" s="18"/>
      <c r="F730" s="18">
        <v>-1185</v>
      </c>
      <c r="G730" s="18">
        <v>0</v>
      </c>
      <c r="H730" s="18">
        <v>0</v>
      </c>
      <c r="I730" s="17"/>
    </row>
    <row r="731" spans="1:9" s="26" customFormat="1" ht="26.25">
      <c r="A731" s="25"/>
      <c r="B731" s="86" t="s">
        <v>54</v>
      </c>
      <c r="C731" s="49" t="s">
        <v>55</v>
      </c>
      <c r="D731" s="18">
        <v>-1220</v>
      </c>
      <c r="E731" s="18">
        <v>-1221</v>
      </c>
      <c r="F731" s="20">
        <v>-1185</v>
      </c>
      <c r="G731" s="18">
        <v>0</v>
      </c>
      <c r="H731" s="20">
        <v>0</v>
      </c>
      <c r="I731" s="19"/>
    </row>
    <row r="732" spans="1:9" ht="12.75">
      <c r="A732" s="16"/>
      <c r="B732" s="84"/>
      <c r="C732" s="42"/>
      <c r="D732" s="18"/>
      <c r="E732" s="18"/>
      <c r="F732" s="18"/>
      <c r="G732" s="18"/>
      <c r="H732" s="18"/>
      <c r="I732" s="17"/>
    </row>
    <row r="733" spans="1:9" s="15" customFormat="1" ht="12.75">
      <c r="A733" s="16" t="s">
        <v>142</v>
      </c>
      <c r="B733" s="88" t="s">
        <v>6</v>
      </c>
      <c r="C733" s="24" t="s">
        <v>143</v>
      </c>
      <c r="D733" s="13">
        <f>D735+D736+D737+D738+D739+D740+D742</f>
        <v>37415</v>
      </c>
      <c r="E733" s="13">
        <f>E735+E736+E737+E738+E739+E740+E742</f>
        <v>37198</v>
      </c>
      <c r="F733" s="13">
        <f>F735+F736+F737+F738+F739+F740+F742</f>
        <v>34048</v>
      </c>
      <c r="G733" s="13">
        <f>G735+G736+G737+G738+G739+G740+G742</f>
        <v>35210</v>
      </c>
      <c r="H733" s="13">
        <f>H735+H736+H737+H738+H739+H740+H742</f>
        <v>33507</v>
      </c>
      <c r="I733" s="10"/>
    </row>
    <row r="734" spans="1:9" ht="12.75">
      <c r="A734" s="16"/>
      <c r="B734" s="84"/>
      <c r="C734" s="42"/>
      <c r="D734" s="18"/>
      <c r="E734" s="18"/>
      <c r="F734" s="18"/>
      <c r="G734" s="18"/>
      <c r="H734" s="18"/>
      <c r="I734" s="17"/>
    </row>
    <row r="735" spans="1:9" ht="12.75">
      <c r="A735" s="16"/>
      <c r="B735" s="84" t="s">
        <v>8</v>
      </c>
      <c r="C735" s="42" t="s">
        <v>9</v>
      </c>
      <c r="D735" s="18">
        <v>20948</v>
      </c>
      <c r="E735" s="18">
        <v>20947</v>
      </c>
      <c r="F735" s="18">
        <v>18828</v>
      </c>
      <c r="G735" s="18">
        <v>21050</v>
      </c>
      <c r="H735" s="18">
        <v>18559</v>
      </c>
      <c r="I735" s="17"/>
    </row>
    <row r="736" spans="1:9" ht="25.5">
      <c r="A736" s="16"/>
      <c r="B736" s="84" t="s">
        <v>10</v>
      </c>
      <c r="C736" s="42" t="s">
        <v>11</v>
      </c>
      <c r="D736" s="18">
        <v>5166</v>
      </c>
      <c r="E736" s="18">
        <v>5166</v>
      </c>
      <c r="F736" s="18">
        <v>4540</v>
      </c>
      <c r="G736" s="18">
        <v>5304</v>
      </c>
      <c r="H736" s="18">
        <v>4702</v>
      </c>
      <c r="I736" s="17"/>
    </row>
    <row r="737" spans="1:9" ht="12.75">
      <c r="A737" s="16"/>
      <c r="B737" s="84" t="s">
        <v>14</v>
      </c>
      <c r="C737" s="42" t="s">
        <v>15</v>
      </c>
      <c r="D737" s="18">
        <v>1930</v>
      </c>
      <c r="E737" s="18">
        <v>1538</v>
      </c>
      <c r="F737" s="18">
        <v>1121</v>
      </c>
      <c r="G737" s="18">
        <v>1366</v>
      </c>
      <c r="H737" s="18">
        <v>1132</v>
      </c>
      <c r="I737" s="17"/>
    </row>
    <row r="738" spans="1:9" ht="38.25">
      <c r="A738" s="16"/>
      <c r="B738" s="84" t="s">
        <v>16</v>
      </c>
      <c r="C738" s="42" t="s">
        <v>17</v>
      </c>
      <c r="D738" s="18">
        <v>7496</v>
      </c>
      <c r="E738" s="18">
        <v>7672</v>
      </c>
      <c r="F738" s="18">
        <v>6728</v>
      </c>
      <c r="G738" s="18">
        <v>7490</v>
      </c>
      <c r="H738" s="18">
        <v>6166</v>
      </c>
      <c r="I738" s="17"/>
    </row>
    <row r="739" spans="1:9" ht="12.75">
      <c r="A739" s="16"/>
      <c r="B739" s="84" t="s">
        <v>18</v>
      </c>
      <c r="C739" s="42" t="s">
        <v>19</v>
      </c>
      <c r="D739" s="18">
        <v>100</v>
      </c>
      <c r="E739" s="18">
        <v>100</v>
      </c>
      <c r="F739" s="18">
        <v>121</v>
      </c>
      <c r="G739" s="18">
        <v>0</v>
      </c>
      <c r="H739" s="18">
        <v>3</v>
      </c>
      <c r="I739" s="17"/>
    </row>
    <row r="740" spans="1:9" ht="12.75">
      <c r="A740" s="16"/>
      <c r="B740" s="84" t="s">
        <v>24</v>
      </c>
      <c r="C740" s="42" t="s">
        <v>25</v>
      </c>
      <c r="D740" s="18">
        <v>0</v>
      </c>
      <c r="E740" s="18">
        <v>0</v>
      </c>
      <c r="F740" s="18">
        <v>20</v>
      </c>
      <c r="G740" s="18">
        <v>0</v>
      </c>
      <c r="H740" s="18">
        <v>20</v>
      </c>
      <c r="I740" s="17"/>
    </row>
    <row r="741" spans="1:9" s="26" customFormat="1" ht="26.25">
      <c r="A741" s="25"/>
      <c r="B741" s="87" t="s">
        <v>28</v>
      </c>
      <c r="C741" s="49" t="s">
        <v>29</v>
      </c>
      <c r="D741" s="20">
        <v>0</v>
      </c>
      <c r="E741" s="20">
        <v>0</v>
      </c>
      <c r="F741" s="20">
        <v>20</v>
      </c>
      <c r="G741" s="20">
        <v>0</v>
      </c>
      <c r="H741" s="20">
        <v>20</v>
      </c>
      <c r="I741" s="19"/>
    </row>
    <row r="742" spans="1:9" ht="12.75">
      <c r="A742" s="16"/>
      <c r="B742" s="84" t="s">
        <v>34</v>
      </c>
      <c r="C742" s="42" t="s">
        <v>35</v>
      </c>
      <c r="D742" s="18">
        <v>1775</v>
      </c>
      <c r="E742" s="18">
        <v>1775</v>
      </c>
      <c r="F742" s="18">
        <v>2690</v>
      </c>
      <c r="G742" s="18">
        <v>0</v>
      </c>
      <c r="H742" s="18">
        <v>2925</v>
      </c>
      <c r="I742" s="17"/>
    </row>
    <row r="743" spans="1:9" ht="12.75">
      <c r="A743" s="16"/>
      <c r="B743" s="84"/>
      <c r="C743" s="42"/>
      <c r="D743" s="18"/>
      <c r="E743" s="18"/>
      <c r="F743" s="18"/>
      <c r="G743" s="18"/>
      <c r="H743" s="18"/>
      <c r="I743" s="17"/>
    </row>
    <row r="744" spans="1:9" s="15" customFormat="1" ht="25.5">
      <c r="A744" s="16" t="s">
        <v>144</v>
      </c>
      <c r="B744" s="88" t="s">
        <v>6</v>
      </c>
      <c r="C744" s="24" t="s">
        <v>145</v>
      </c>
      <c r="D744" s="13">
        <f>D746+D747+D748+D749+D750+D751+D752+D755+D756</f>
        <v>1641382</v>
      </c>
      <c r="E744" s="13">
        <f>E746+E747+E748+E749+E750+E751+E752+E755+E756</f>
        <v>1590858</v>
      </c>
      <c r="F744" s="13">
        <f>F746+F747+F748+F749+F750+F751+F752+F755+F756</f>
        <v>2315002</v>
      </c>
      <c r="G744" s="13">
        <f>G746+G747+G748+G749+G750+G751+G752+G755+G756</f>
        <v>1543096</v>
      </c>
      <c r="H744" s="13">
        <f>H746+H747+H748+H749+H750+H751+H752+H755+H756</f>
        <v>2259198</v>
      </c>
      <c r="I744" s="10"/>
    </row>
    <row r="745" spans="1:9" ht="12.75">
      <c r="A745" s="16"/>
      <c r="B745" s="84"/>
      <c r="C745" s="42"/>
      <c r="D745" s="18"/>
      <c r="E745" s="18"/>
      <c r="F745" s="18"/>
      <c r="G745" s="18"/>
      <c r="H745" s="18"/>
      <c r="I745" s="17"/>
    </row>
    <row r="746" spans="1:9" ht="12.75">
      <c r="A746" s="16"/>
      <c r="B746" s="84" t="s">
        <v>8</v>
      </c>
      <c r="C746" s="42" t="s">
        <v>9</v>
      </c>
      <c r="D746" s="18">
        <v>475656</v>
      </c>
      <c r="E746" s="18">
        <v>465867</v>
      </c>
      <c r="F746" s="18">
        <v>329340</v>
      </c>
      <c r="G746" s="18">
        <v>471820</v>
      </c>
      <c r="H746" s="18">
        <v>333510</v>
      </c>
      <c r="I746" s="17"/>
    </row>
    <row r="747" spans="1:9" ht="25.5">
      <c r="A747" s="16"/>
      <c r="B747" s="84" t="s">
        <v>10</v>
      </c>
      <c r="C747" s="42" t="s">
        <v>11</v>
      </c>
      <c r="D747" s="18">
        <v>119910</v>
      </c>
      <c r="E747" s="18">
        <v>116167</v>
      </c>
      <c r="F747" s="18">
        <v>81931</v>
      </c>
      <c r="G747" s="18">
        <v>118331</v>
      </c>
      <c r="H747" s="18">
        <v>89668</v>
      </c>
      <c r="I747" s="17"/>
    </row>
    <row r="748" spans="1:9" ht="25.5">
      <c r="A748" s="16"/>
      <c r="B748" s="84" t="s">
        <v>12</v>
      </c>
      <c r="C748" s="42" t="s">
        <v>13</v>
      </c>
      <c r="D748" s="18">
        <v>1128</v>
      </c>
      <c r="E748" s="18">
        <v>1022</v>
      </c>
      <c r="F748" s="18">
        <v>1666</v>
      </c>
      <c r="G748" s="18">
        <v>1081</v>
      </c>
      <c r="H748" s="18">
        <v>1636</v>
      </c>
      <c r="I748" s="17"/>
    </row>
    <row r="749" spans="1:9" ht="12.75">
      <c r="A749" s="16"/>
      <c r="B749" s="84" t="s">
        <v>14</v>
      </c>
      <c r="C749" s="42" t="s">
        <v>15</v>
      </c>
      <c r="D749" s="18">
        <v>258307</v>
      </c>
      <c r="E749" s="18">
        <v>251817</v>
      </c>
      <c r="F749" s="18">
        <v>168045</v>
      </c>
      <c r="G749" s="18">
        <v>254212</v>
      </c>
      <c r="H749" s="18">
        <v>160802</v>
      </c>
      <c r="I749" s="17"/>
    </row>
    <row r="750" spans="1:9" ht="38.25">
      <c r="A750" s="16"/>
      <c r="B750" s="84" t="s">
        <v>16</v>
      </c>
      <c r="C750" s="42" t="s">
        <v>17</v>
      </c>
      <c r="D750" s="18">
        <v>371606</v>
      </c>
      <c r="E750" s="18">
        <v>360235</v>
      </c>
      <c r="F750" s="18">
        <v>286683</v>
      </c>
      <c r="G750" s="18">
        <v>332844</v>
      </c>
      <c r="H750" s="18">
        <v>283690</v>
      </c>
      <c r="I750" s="17"/>
    </row>
    <row r="751" spans="1:9" ht="12.75">
      <c r="A751" s="16"/>
      <c r="B751" s="84" t="s">
        <v>18</v>
      </c>
      <c r="C751" s="42" t="s">
        <v>19</v>
      </c>
      <c r="D751" s="18">
        <v>2053</v>
      </c>
      <c r="E751" s="18">
        <v>2067</v>
      </c>
      <c r="F751" s="18">
        <v>1021</v>
      </c>
      <c r="G751" s="18">
        <v>1471</v>
      </c>
      <c r="H751" s="18">
        <v>441</v>
      </c>
      <c r="I751" s="17"/>
    </row>
    <row r="752" spans="1:9" ht="12.75">
      <c r="A752" s="16"/>
      <c r="B752" s="84" t="s">
        <v>24</v>
      </c>
      <c r="C752" s="42" t="s">
        <v>25</v>
      </c>
      <c r="D752" s="18">
        <v>120658</v>
      </c>
      <c r="E752" s="18">
        <v>113597</v>
      </c>
      <c r="F752" s="18">
        <v>101392</v>
      </c>
      <c r="G752" s="18">
        <v>113523</v>
      </c>
      <c r="H752" s="18">
        <v>107593</v>
      </c>
      <c r="I752" s="17"/>
    </row>
    <row r="753" spans="1:9" s="26" customFormat="1" ht="26.25">
      <c r="A753" s="25"/>
      <c r="B753" s="87" t="s">
        <v>28</v>
      </c>
      <c r="C753" s="49" t="s">
        <v>29</v>
      </c>
      <c r="D753" s="20">
        <v>49040</v>
      </c>
      <c r="E753" s="20">
        <v>49209</v>
      </c>
      <c r="F753" s="20">
        <v>29928</v>
      </c>
      <c r="G753" s="20">
        <v>49400</v>
      </c>
      <c r="H753" s="20">
        <v>29928</v>
      </c>
      <c r="I753" s="19"/>
    </row>
    <row r="754" spans="1:9" s="26" customFormat="1" ht="13.5">
      <c r="A754" s="25"/>
      <c r="B754" s="87" t="s">
        <v>30</v>
      </c>
      <c r="C754" s="49" t="s">
        <v>31</v>
      </c>
      <c r="D754" s="20">
        <v>71618</v>
      </c>
      <c r="E754" s="20">
        <v>64388</v>
      </c>
      <c r="F754" s="20">
        <v>71464</v>
      </c>
      <c r="G754" s="20">
        <v>64123</v>
      </c>
      <c r="H754" s="20">
        <v>77665</v>
      </c>
      <c r="I754" s="19"/>
    </row>
    <row r="755" spans="1:9" ht="12.75">
      <c r="A755" s="16"/>
      <c r="B755" s="84" t="s">
        <v>34</v>
      </c>
      <c r="C755" s="42" t="s">
        <v>35</v>
      </c>
      <c r="D755" s="18">
        <v>75062</v>
      </c>
      <c r="E755" s="18">
        <v>72619</v>
      </c>
      <c r="F755" s="18">
        <v>147671</v>
      </c>
      <c r="G755" s="18">
        <v>48667</v>
      </c>
      <c r="H755" s="18">
        <v>94107</v>
      </c>
      <c r="I755" s="17"/>
    </row>
    <row r="756" spans="1:9" ht="12.75">
      <c r="A756" s="16"/>
      <c r="B756" s="84" t="s">
        <v>38</v>
      </c>
      <c r="C756" s="42" t="s">
        <v>39</v>
      </c>
      <c r="D756" s="18">
        <v>217002</v>
      </c>
      <c r="E756" s="18">
        <v>207467</v>
      </c>
      <c r="F756" s="18">
        <v>1197253</v>
      </c>
      <c r="G756" s="18">
        <v>201147</v>
      </c>
      <c r="H756" s="18">
        <v>1187751</v>
      </c>
      <c r="I756" s="17"/>
    </row>
    <row r="757" spans="1:9" ht="12.75">
      <c r="A757" s="16"/>
      <c r="B757" s="84"/>
      <c r="C757" s="42"/>
      <c r="D757" s="18"/>
      <c r="E757" s="18"/>
      <c r="F757" s="18"/>
      <c r="G757" s="18"/>
      <c r="H757" s="18"/>
      <c r="I757" s="17"/>
    </row>
    <row r="758" spans="1:9" s="15" customFormat="1" ht="38.25">
      <c r="A758" s="16" t="s">
        <v>146</v>
      </c>
      <c r="B758" s="88" t="s">
        <v>6</v>
      </c>
      <c r="C758" s="24" t="s">
        <v>147</v>
      </c>
      <c r="D758" s="13">
        <f>D760+D761+D762+D763+D764+D765+D766+D769+D772+D773</f>
        <v>5807922</v>
      </c>
      <c r="E758" s="13">
        <f>E760+E761+E762+E763+E764+E765+E766+E769+E772+E773</f>
        <v>5626977</v>
      </c>
      <c r="F758" s="13">
        <f>F760+F761+F762+F763+F764+F765+F766+F769+F772+F773</f>
        <v>5066343</v>
      </c>
      <c r="G758" s="13">
        <f>G760+G761+G762+G763+G764+G765+G766+G769+G772+G773</f>
        <v>5578270</v>
      </c>
      <c r="H758" s="13">
        <f>H760+H761+H762+H763+H764+H765+H766+H769+H772+H773</f>
        <v>4955161</v>
      </c>
      <c r="I758" s="10"/>
    </row>
    <row r="759" spans="1:9" ht="12.75">
      <c r="A759" s="16"/>
      <c r="B759" s="84"/>
      <c r="C759" s="42"/>
      <c r="D759" s="18"/>
      <c r="E759" s="18"/>
      <c r="F759" s="18"/>
      <c r="G759" s="18"/>
      <c r="H759" s="18"/>
      <c r="I759" s="17"/>
    </row>
    <row r="760" spans="1:9" ht="12.75">
      <c r="A760" s="16"/>
      <c r="B760" s="84" t="s">
        <v>8</v>
      </c>
      <c r="C760" s="42" t="s">
        <v>9</v>
      </c>
      <c r="D760" s="18">
        <v>2633678</v>
      </c>
      <c r="E760" s="18">
        <v>2557778</v>
      </c>
      <c r="F760" s="18">
        <v>2256539</v>
      </c>
      <c r="G760" s="18">
        <v>2557502</v>
      </c>
      <c r="H760" s="18">
        <v>2276835</v>
      </c>
      <c r="I760" s="17"/>
    </row>
    <row r="761" spans="1:9" ht="25.5">
      <c r="A761" s="16"/>
      <c r="B761" s="84" t="s">
        <v>10</v>
      </c>
      <c r="C761" s="42" t="s">
        <v>11</v>
      </c>
      <c r="D761" s="18">
        <v>677485</v>
      </c>
      <c r="E761" s="18">
        <v>654277</v>
      </c>
      <c r="F761" s="18">
        <v>575570</v>
      </c>
      <c r="G761" s="18">
        <v>648256</v>
      </c>
      <c r="H761" s="18">
        <v>582562</v>
      </c>
      <c r="I761" s="17"/>
    </row>
    <row r="762" spans="1:9" ht="25.5">
      <c r="A762" s="16"/>
      <c r="B762" s="84" t="s">
        <v>12</v>
      </c>
      <c r="C762" s="42" t="s">
        <v>13</v>
      </c>
      <c r="D762" s="18">
        <v>19775</v>
      </c>
      <c r="E762" s="18">
        <v>17187</v>
      </c>
      <c r="F762" s="18">
        <v>14950</v>
      </c>
      <c r="G762" s="18">
        <v>17142</v>
      </c>
      <c r="H762" s="18">
        <v>14981</v>
      </c>
      <c r="I762" s="17"/>
    </row>
    <row r="763" spans="1:9" ht="12.75">
      <c r="A763" s="16"/>
      <c r="B763" s="84" t="s">
        <v>14</v>
      </c>
      <c r="C763" s="42" t="s">
        <v>15</v>
      </c>
      <c r="D763" s="18">
        <v>536306</v>
      </c>
      <c r="E763" s="18">
        <v>504782</v>
      </c>
      <c r="F763" s="18">
        <v>379013</v>
      </c>
      <c r="G763" s="18">
        <v>490790</v>
      </c>
      <c r="H763" s="18">
        <v>368341</v>
      </c>
      <c r="I763" s="17"/>
    </row>
    <row r="764" spans="1:9" ht="38.25">
      <c r="A764" s="16"/>
      <c r="B764" s="84" t="s">
        <v>16</v>
      </c>
      <c r="C764" s="42" t="s">
        <v>17</v>
      </c>
      <c r="D764" s="18">
        <v>347951</v>
      </c>
      <c r="E764" s="18">
        <v>326502</v>
      </c>
      <c r="F764" s="18">
        <v>255873</v>
      </c>
      <c r="G764" s="18">
        <v>313043</v>
      </c>
      <c r="H764" s="18">
        <v>239919</v>
      </c>
      <c r="I764" s="17"/>
    </row>
    <row r="765" spans="1:9" ht="12.75">
      <c r="A765" s="16"/>
      <c r="B765" s="84" t="s">
        <v>18</v>
      </c>
      <c r="C765" s="42" t="s">
        <v>19</v>
      </c>
      <c r="D765" s="18">
        <v>2522</v>
      </c>
      <c r="E765" s="18">
        <v>2231</v>
      </c>
      <c r="F765" s="18">
        <v>3254</v>
      </c>
      <c r="G765" s="18">
        <v>1615</v>
      </c>
      <c r="H765" s="18">
        <v>2090</v>
      </c>
      <c r="I765" s="17"/>
    </row>
    <row r="766" spans="1:9" ht="25.5">
      <c r="A766" s="16"/>
      <c r="B766" s="92">
        <v>2000</v>
      </c>
      <c r="C766" s="30" t="s">
        <v>264</v>
      </c>
      <c r="D766" s="18">
        <v>0</v>
      </c>
      <c r="E766" s="18">
        <v>27</v>
      </c>
      <c r="F766" s="18">
        <v>0</v>
      </c>
      <c r="G766" s="18">
        <v>27</v>
      </c>
      <c r="H766" s="18">
        <v>0</v>
      </c>
      <c r="I766" s="17"/>
    </row>
    <row r="767" spans="1:9" ht="12.75">
      <c r="A767" s="16"/>
      <c r="B767" s="28" t="s">
        <v>280</v>
      </c>
      <c r="C767" s="37" t="s">
        <v>256</v>
      </c>
      <c r="D767" s="18">
        <v>0</v>
      </c>
      <c r="E767" s="18">
        <v>27</v>
      </c>
      <c r="F767" s="18">
        <v>0</v>
      </c>
      <c r="G767" s="18">
        <v>27</v>
      </c>
      <c r="H767" s="18">
        <v>0</v>
      </c>
      <c r="I767" s="17"/>
    </row>
    <row r="768" spans="1:9" ht="25.5">
      <c r="A768" s="16"/>
      <c r="B768" s="31" t="s">
        <v>285</v>
      </c>
      <c r="C768" s="52" t="s">
        <v>258</v>
      </c>
      <c r="D768" s="18">
        <v>0</v>
      </c>
      <c r="E768" s="18">
        <v>27</v>
      </c>
      <c r="F768" s="18">
        <v>0</v>
      </c>
      <c r="G768" s="18">
        <v>27</v>
      </c>
      <c r="H768" s="18">
        <v>0</v>
      </c>
      <c r="I768" s="17"/>
    </row>
    <row r="769" spans="1:9" ht="12.75">
      <c r="A769" s="16"/>
      <c r="B769" s="92" t="s">
        <v>24</v>
      </c>
      <c r="C769" s="30" t="s">
        <v>25</v>
      </c>
      <c r="D769" s="18">
        <v>1248791</v>
      </c>
      <c r="E769" s="18">
        <v>1241412</v>
      </c>
      <c r="F769" s="18">
        <v>927389</v>
      </c>
      <c r="G769" s="18">
        <v>1262736</v>
      </c>
      <c r="H769" s="18">
        <v>907635</v>
      </c>
      <c r="I769" s="17"/>
    </row>
    <row r="770" spans="1:9" s="26" customFormat="1" ht="26.25">
      <c r="A770" s="25"/>
      <c r="B770" s="87" t="s">
        <v>28</v>
      </c>
      <c r="C770" s="49" t="s">
        <v>29</v>
      </c>
      <c r="D770" s="20">
        <v>107777</v>
      </c>
      <c r="E770" s="20">
        <v>105416</v>
      </c>
      <c r="F770" s="20">
        <v>31817</v>
      </c>
      <c r="G770" s="20">
        <v>105386</v>
      </c>
      <c r="H770" s="20">
        <v>32700</v>
      </c>
      <c r="I770" s="19"/>
    </row>
    <row r="771" spans="1:9" s="26" customFormat="1" ht="13.5">
      <c r="A771" s="25"/>
      <c r="B771" s="87" t="s">
        <v>30</v>
      </c>
      <c r="C771" s="49" t="s">
        <v>31</v>
      </c>
      <c r="D771" s="20">
        <v>1141014</v>
      </c>
      <c r="E771" s="20">
        <v>1135996</v>
      </c>
      <c r="F771" s="20">
        <v>895572</v>
      </c>
      <c r="G771" s="20">
        <v>1157350</v>
      </c>
      <c r="H771" s="20">
        <v>874935</v>
      </c>
      <c r="I771" s="19"/>
    </row>
    <row r="772" spans="1:9" ht="12.75">
      <c r="A772" s="16"/>
      <c r="B772" s="84" t="s">
        <v>34</v>
      </c>
      <c r="C772" s="42" t="s">
        <v>35</v>
      </c>
      <c r="D772" s="18">
        <v>153945</v>
      </c>
      <c r="E772" s="18">
        <v>170789</v>
      </c>
      <c r="F772" s="18">
        <v>163337</v>
      </c>
      <c r="G772" s="18">
        <v>135167</v>
      </c>
      <c r="H772" s="18">
        <v>72380</v>
      </c>
      <c r="I772" s="17"/>
    </row>
    <row r="773" spans="1:9" ht="12.75">
      <c r="A773" s="16"/>
      <c r="B773" s="84" t="s">
        <v>38</v>
      </c>
      <c r="C773" s="42" t="s">
        <v>39</v>
      </c>
      <c r="D773" s="18">
        <v>187469</v>
      </c>
      <c r="E773" s="18">
        <v>151992</v>
      </c>
      <c r="F773" s="18">
        <v>490418</v>
      </c>
      <c r="G773" s="18">
        <v>151992</v>
      </c>
      <c r="H773" s="18">
        <v>490418</v>
      </c>
      <c r="I773" s="17"/>
    </row>
    <row r="774" spans="1:9" ht="12.75">
      <c r="A774" s="16"/>
      <c r="B774" s="84"/>
      <c r="C774" s="42"/>
      <c r="D774" s="18"/>
      <c r="E774" s="18"/>
      <c r="F774" s="18"/>
      <c r="G774" s="18"/>
      <c r="H774" s="18"/>
      <c r="I774" s="17"/>
    </row>
    <row r="775" spans="1:9" s="15" customFormat="1" ht="12.75">
      <c r="A775" s="16" t="s">
        <v>148</v>
      </c>
      <c r="B775" s="88" t="s">
        <v>6</v>
      </c>
      <c r="C775" s="24" t="s">
        <v>149</v>
      </c>
      <c r="D775" s="13">
        <f>D777+D778+D779+D780+D781+D782+D783+D786+D789+D791</f>
        <v>3188463</v>
      </c>
      <c r="E775" s="13">
        <f>E777+E778+E779+E780+E781+E782+E783+E786+E789+E791</f>
        <v>3144436</v>
      </c>
      <c r="F775" s="13">
        <f>F777+F778+F779+F780+F781+F782+F783+F786+F789+F791</f>
        <v>2860109</v>
      </c>
      <c r="G775" s="13">
        <f>G777+G778+G779+G780+G781+G782+G783+G786+G789+G791</f>
        <v>3119666</v>
      </c>
      <c r="H775" s="13">
        <f>H777+H778+H779+H780+H781+H782+H783+H786+H789+H791</f>
        <v>2773688</v>
      </c>
      <c r="I775" s="10"/>
    </row>
    <row r="776" spans="1:9" ht="12.75">
      <c r="A776" s="16"/>
      <c r="B776" s="84"/>
      <c r="C776" s="42"/>
      <c r="D776" s="18"/>
      <c r="E776" s="18"/>
      <c r="F776" s="18"/>
      <c r="G776" s="18"/>
      <c r="H776" s="18"/>
      <c r="I776" s="17"/>
    </row>
    <row r="777" spans="1:9" ht="12.75">
      <c r="A777" s="16"/>
      <c r="B777" s="84" t="s">
        <v>8</v>
      </c>
      <c r="C777" s="42" t="s">
        <v>9</v>
      </c>
      <c r="D777" s="18">
        <v>1703852</v>
      </c>
      <c r="E777" s="18">
        <v>1701650</v>
      </c>
      <c r="F777" s="18">
        <v>1405014</v>
      </c>
      <c r="G777" s="18">
        <v>1701854</v>
      </c>
      <c r="H777" s="18">
        <v>1413813</v>
      </c>
      <c r="I777" s="17"/>
    </row>
    <row r="778" spans="1:9" ht="25.5">
      <c r="A778" s="16"/>
      <c r="B778" s="84" t="s">
        <v>10</v>
      </c>
      <c r="C778" s="42" t="s">
        <v>11</v>
      </c>
      <c r="D778" s="18">
        <v>438678</v>
      </c>
      <c r="E778" s="18">
        <v>435588</v>
      </c>
      <c r="F778" s="18">
        <v>353293</v>
      </c>
      <c r="G778" s="18">
        <v>433251</v>
      </c>
      <c r="H778" s="18">
        <v>359331</v>
      </c>
      <c r="I778" s="17"/>
    </row>
    <row r="779" spans="1:9" ht="25.5">
      <c r="A779" s="16"/>
      <c r="B779" s="84" t="s">
        <v>12</v>
      </c>
      <c r="C779" s="42" t="s">
        <v>13</v>
      </c>
      <c r="D779" s="18">
        <v>9969</v>
      </c>
      <c r="E779" s="18">
        <v>9151</v>
      </c>
      <c r="F779" s="18">
        <v>8144</v>
      </c>
      <c r="G779" s="18">
        <v>9917</v>
      </c>
      <c r="H779" s="18">
        <v>8255</v>
      </c>
      <c r="I779" s="17"/>
    </row>
    <row r="780" spans="1:9" ht="12.75">
      <c r="A780" s="16"/>
      <c r="B780" s="84" t="s">
        <v>14</v>
      </c>
      <c r="C780" s="42" t="s">
        <v>15</v>
      </c>
      <c r="D780" s="18">
        <v>359970</v>
      </c>
      <c r="E780" s="18">
        <v>340986</v>
      </c>
      <c r="F780" s="18">
        <v>268242</v>
      </c>
      <c r="G780" s="18">
        <v>332339</v>
      </c>
      <c r="H780" s="18">
        <v>264081</v>
      </c>
      <c r="I780" s="17"/>
    </row>
    <row r="781" spans="1:9" ht="38.25">
      <c r="A781" s="16"/>
      <c r="B781" s="84" t="s">
        <v>16</v>
      </c>
      <c r="C781" s="42" t="s">
        <v>17</v>
      </c>
      <c r="D781" s="18">
        <v>241543</v>
      </c>
      <c r="E781" s="18">
        <v>231380</v>
      </c>
      <c r="F781" s="18">
        <v>189516</v>
      </c>
      <c r="G781" s="18">
        <v>229109</v>
      </c>
      <c r="H781" s="18">
        <v>172716</v>
      </c>
      <c r="I781" s="17"/>
    </row>
    <row r="782" spans="1:9" ht="12.75">
      <c r="A782" s="16"/>
      <c r="B782" s="84" t="s">
        <v>18</v>
      </c>
      <c r="C782" s="42" t="s">
        <v>19</v>
      </c>
      <c r="D782" s="18">
        <v>1768</v>
      </c>
      <c r="E782" s="18">
        <v>1629</v>
      </c>
      <c r="F782" s="18">
        <v>2810</v>
      </c>
      <c r="G782" s="18">
        <v>1129</v>
      </c>
      <c r="H782" s="18">
        <v>1909</v>
      </c>
      <c r="I782" s="17"/>
    </row>
    <row r="783" spans="1:9" ht="25.5">
      <c r="A783" s="16"/>
      <c r="B783" s="92">
        <v>2000</v>
      </c>
      <c r="C783" s="30" t="s">
        <v>264</v>
      </c>
      <c r="D783" s="18">
        <v>0</v>
      </c>
      <c r="E783" s="18">
        <v>27</v>
      </c>
      <c r="F783" s="18">
        <v>0</v>
      </c>
      <c r="G783" s="18">
        <v>27</v>
      </c>
      <c r="H783" s="18">
        <v>0</v>
      </c>
      <c r="I783" s="17"/>
    </row>
    <row r="784" spans="1:9" ht="12.75">
      <c r="A784" s="16"/>
      <c r="B784" s="28" t="s">
        <v>280</v>
      </c>
      <c r="C784" s="37" t="s">
        <v>256</v>
      </c>
      <c r="D784" s="18">
        <v>0</v>
      </c>
      <c r="E784" s="18">
        <v>27</v>
      </c>
      <c r="F784" s="18">
        <v>0</v>
      </c>
      <c r="G784" s="18">
        <v>27</v>
      </c>
      <c r="H784" s="18">
        <v>0</v>
      </c>
      <c r="I784" s="17"/>
    </row>
    <row r="785" spans="1:9" ht="25.5">
      <c r="A785" s="16"/>
      <c r="B785" s="31" t="s">
        <v>285</v>
      </c>
      <c r="C785" s="54" t="s">
        <v>258</v>
      </c>
      <c r="D785" s="18">
        <v>0</v>
      </c>
      <c r="E785" s="18">
        <v>27</v>
      </c>
      <c r="F785" s="18">
        <v>0</v>
      </c>
      <c r="G785" s="18">
        <v>27</v>
      </c>
      <c r="H785" s="18">
        <v>0</v>
      </c>
      <c r="I785" s="17"/>
    </row>
    <row r="786" spans="1:9" ht="12.75">
      <c r="A786" s="16"/>
      <c r="B786" s="84" t="s">
        <v>24</v>
      </c>
      <c r="C786" s="42" t="s">
        <v>25</v>
      </c>
      <c r="D786" s="18">
        <v>145221</v>
      </c>
      <c r="E786" s="18">
        <v>140931</v>
      </c>
      <c r="F786" s="18">
        <v>36468</v>
      </c>
      <c r="G786" s="18">
        <v>144958</v>
      </c>
      <c r="H786" s="18">
        <v>37361</v>
      </c>
      <c r="I786" s="17"/>
    </row>
    <row r="787" spans="1:9" s="26" customFormat="1" ht="26.25">
      <c r="A787" s="25"/>
      <c r="B787" s="87" t="s">
        <v>28</v>
      </c>
      <c r="C787" s="49" t="s">
        <v>29</v>
      </c>
      <c r="D787" s="20">
        <v>41884</v>
      </c>
      <c r="E787" s="20">
        <v>41524</v>
      </c>
      <c r="F787" s="20">
        <v>26734</v>
      </c>
      <c r="G787" s="20">
        <v>41494</v>
      </c>
      <c r="H787" s="20">
        <v>27617</v>
      </c>
      <c r="I787" s="19"/>
    </row>
    <row r="788" spans="1:9" s="26" customFormat="1" ht="13.5">
      <c r="A788" s="25"/>
      <c r="B788" s="87" t="s">
        <v>30</v>
      </c>
      <c r="C788" s="49" t="s">
        <v>31</v>
      </c>
      <c r="D788" s="20">
        <v>103337</v>
      </c>
      <c r="E788" s="20">
        <v>99407</v>
      </c>
      <c r="F788" s="20">
        <v>9734</v>
      </c>
      <c r="G788" s="20">
        <v>103464</v>
      </c>
      <c r="H788" s="20">
        <v>9744</v>
      </c>
      <c r="I788" s="19"/>
    </row>
    <row r="789" spans="1:9" ht="12.75">
      <c r="A789" s="16"/>
      <c r="B789" s="84" t="s">
        <v>34</v>
      </c>
      <c r="C789" s="42" t="s">
        <v>35</v>
      </c>
      <c r="D789" s="18">
        <v>99993</v>
      </c>
      <c r="E789" s="18">
        <v>131102</v>
      </c>
      <c r="F789" s="18">
        <v>106204</v>
      </c>
      <c r="G789" s="18">
        <v>115090</v>
      </c>
      <c r="H789" s="18">
        <v>25804</v>
      </c>
      <c r="I789" s="17"/>
    </row>
    <row r="790" spans="1:9" ht="38.25">
      <c r="A790" s="16"/>
      <c r="B790" s="84">
        <v>4800</v>
      </c>
      <c r="C790" s="49" t="s">
        <v>286</v>
      </c>
      <c r="D790" s="18">
        <v>0</v>
      </c>
      <c r="E790" s="18">
        <v>0</v>
      </c>
      <c r="F790" s="18">
        <v>0</v>
      </c>
      <c r="G790" s="18">
        <v>70162</v>
      </c>
      <c r="H790" s="18">
        <v>0</v>
      </c>
      <c r="I790" s="17"/>
    </row>
    <row r="791" spans="1:9" ht="12.75">
      <c r="A791" s="16"/>
      <c r="B791" s="84" t="s">
        <v>38</v>
      </c>
      <c r="C791" s="42" t="s">
        <v>39</v>
      </c>
      <c r="D791" s="18">
        <v>187469</v>
      </c>
      <c r="E791" s="18">
        <v>151992</v>
      </c>
      <c r="F791" s="18">
        <v>490418</v>
      </c>
      <c r="G791" s="18">
        <v>151992</v>
      </c>
      <c r="H791" s="18">
        <v>490418</v>
      </c>
      <c r="I791" s="17"/>
    </row>
    <row r="792" spans="1:9" ht="12.75">
      <c r="A792" s="16"/>
      <c r="B792" s="84"/>
      <c r="C792" s="42"/>
      <c r="D792" s="18"/>
      <c r="E792" s="18"/>
      <c r="F792" s="18"/>
      <c r="G792" s="18"/>
      <c r="H792" s="18"/>
      <c r="I792" s="17"/>
    </row>
    <row r="793" spans="1:9" s="15" customFormat="1" ht="41.25" customHeight="1">
      <c r="A793" s="16" t="s">
        <v>150</v>
      </c>
      <c r="B793" s="88" t="s">
        <v>6</v>
      </c>
      <c r="C793" s="24" t="s">
        <v>151</v>
      </c>
      <c r="D793" s="13">
        <f>D795+D796+D797+D798+D799+D800+D801+D804+D808+D809</f>
        <v>1211306</v>
      </c>
      <c r="E793" s="13">
        <f>E795+E796+E797+E798+E799+E800+E801+E804+E808+E809</f>
        <v>1191793</v>
      </c>
      <c r="F793" s="13">
        <f>F795+F796+F797+F798+F799+F800+F801+F804+F808+F809</f>
        <v>916133</v>
      </c>
      <c r="G793" s="13">
        <f>G795+G796+G797+G798+G799+G800+G801+G804+G808+G809</f>
        <v>1221260</v>
      </c>
      <c r="H793" s="13">
        <f>H795+H796+H797+H798+H799+H800+H801+H804+H808+H809</f>
        <v>854671</v>
      </c>
      <c r="I793" s="10"/>
    </row>
    <row r="794" spans="1:9" ht="12.75">
      <c r="A794" s="16"/>
      <c r="B794" s="84"/>
      <c r="C794" s="42"/>
      <c r="D794" s="18"/>
      <c r="E794" s="18"/>
      <c r="F794" s="18"/>
      <c r="G794" s="18"/>
      <c r="H794" s="18"/>
      <c r="I794" s="17"/>
    </row>
    <row r="795" spans="1:9" ht="12.75">
      <c r="A795" s="16"/>
      <c r="B795" s="84" t="s">
        <v>8</v>
      </c>
      <c r="C795" s="42" t="s">
        <v>9</v>
      </c>
      <c r="D795" s="18">
        <v>389659</v>
      </c>
      <c r="E795" s="18">
        <v>380192</v>
      </c>
      <c r="F795" s="18">
        <v>168274</v>
      </c>
      <c r="G795" s="18">
        <v>381494</v>
      </c>
      <c r="H795" s="18">
        <v>168680</v>
      </c>
      <c r="I795" s="17"/>
    </row>
    <row r="796" spans="1:9" ht="25.5">
      <c r="A796" s="16"/>
      <c r="B796" s="84" t="s">
        <v>10</v>
      </c>
      <c r="C796" s="42" t="s">
        <v>11</v>
      </c>
      <c r="D796" s="18">
        <v>107335</v>
      </c>
      <c r="E796" s="18">
        <v>102139</v>
      </c>
      <c r="F796" s="18">
        <v>42702</v>
      </c>
      <c r="G796" s="18">
        <v>102818</v>
      </c>
      <c r="H796" s="18">
        <v>43579</v>
      </c>
      <c r="I796" s="17"/>
    </row>
    <row r="797" spans="1:9" ht="25.5">
      <c r="A797" s="16"/>
      <c r="B797" s="84" t="s">
        <v>12</v>
      </c>
      <c r="C797" s="42" t="s">
        <v>13</v>
      </c>
      <c r="D797" s="18">
        <v>4237</v>
      </c>
      <c r="E797" s="18">
        <v>3707</v>
      </c>
      <c r="F797" s="18">
        <v>2338</v>
      </c>
      <c r="G797" s="18">
        <v>3606</v>
      </c>
      <c r="H797" s="18">
        <v>2268</v>
      </c>
      <c r="I797" s="17"/>
    </row>
    <row r="798" spans="1:9" ht="12.75">
      <c r="A798" s="16"/>
      <c r="B798" s="84" t="s">
        <v>14</v>
      </c>
      <c r="C798" s="42" t="s">
        <v>15</v>
      </c>
      <c r="D798" s="18">
        <v>112366</v>
      </c>
      <c r="E798" s="18">
        <v>113191</v>
      </c>
      <c r="F798" s="18">
        <v>72865</v>
      </c>
      <c r="G798" s="18">
        <v>109726</v>
      </c>
      <c r="H798" s="18">
        <v>76057</v>
      </c>
      <c r="I798" s="17"/>
    </row>
    <row r="799" spans="1:9" ht="38.25">
      <c r="A799" s="16"/>
      <c r="B799" s="84" t="s">
        <v>16</v>
      </c>
      <c r="C799" s="42" t="s">
        <v>17</v>
      </c>
      <c r="D799" s="18">
        <v>83951</v>
      </c>
      <c r="E799" s="18">
        <v>85952</v>
      </c>
      <c r="F799" s="18">
        <v>49940</v>
      </c>
      <c r="G799" s="18">
        <v>84858</v>
      </c>
      <c r="H799" s="18">
        <v>49717</v>
      </c>
      <c r="I799" s="17"/>
    </row>
    <row r="800" spans="1:9" ht="14.25" customHeight="1">
      <c r="A800" s="16"/>
      <c r="B800" s="84" t="s">
        <v>18</v>
      </c>
      <c r="C800" s="42" t="s">
        <v>19</v>
      </c>
      <c r="D800" s="18">
        <v>1177</v>
      </c>
      <c r="E800" s="18">
        <v>1226</v>
      </c>
      <c r="F800" s="18">
        <v>11697</v>
      </c>
      <c r="G800" s="18">
        <v>823</v>
      </c>
      <c r="H800" s="18">
        <v>11597</v>
      </c>
      <c r="I800" s="17"/>
    </row>
    <row r="801" spans="1:9" ht="25.5">
      <c r="A801" s="16"/>
      <c r="B801" s="92">
        <v>2000</v>
      </c>
      <c r="C801" s="30" t="s">
        <v>264</v>
      </c>
      <c r="D801" s="18">
        <v>568</v>
      </c>
      <c r="E801" s="18">
        <v>568</v>
      </c>
      <c r="F801" s="18">
        <v>0</v>
      </c>
      <c r="G801" s="18">
        <v>0</v>
      </c>
      <c r="H801" s="18">
        <v>0</v>
      </c>
      <c r="I801" s="17"/>
    </row>
    <row r="802" spans="1:9" ht="14.25" customHeight="1">
      <c r="A802" s="16"/>
      <c r="B802" s="28" t="s">
        <v>280</v>
      </c>
      <c r="C802" s="37" t="s">
        <v>256</v>
      </c>
      <c r="D802" s="18">
        <v>568</v>
      </c>
      <c r="E802" s="18">
        <v>568</v>
      </c>
      <c r="F802" s="18">
        <v>0</v>
      </c>
      <c r="G802" s="18">
        <v>0</v>
      </c>
      <c r="H802" s="18">
        <v>0</v>
      </c>
      <c r="I802" s="17"/>
    </row>
    <row r="803" spans="1:9" ht="38.25">
      <c r="A803" s="16"/>
      <c r="B803" s="93">
        <v>2140</v>
      </c>
      <c r="C803" s="38" t="s">
        <v>266</v>
      </c>
      <c r="D803" s="18">
        <v>568</v>
      </c>
      <c r="E803" s="18">
        <v>568</v>
      </c>
      <c r="F803" s="18">
        <v>0</v>
      </c>
      <c r="G803" s="18">
        <v>0</v>
      </c>
      <c r="H803" s="18">
        <v>0</v>
      </c>
      <c r="I803" s="17"/>
    </row>
    <row r="804" spans="1:9" ht="12.75">
      <c r="A804" s="16"/>
      <c r="B804" s="84" t="s">
        <v>24</v>
      </c>
      <c r="C804" s="42" t="s">
        <v>25</v>
      </c>
      <c r="D804" s="18">
        <v>399643</v>
      </c>
      <c r="E804" s="18">
        <v>393526</v>
      </c>
      <c r="F804" s="18">
        <v>324043</v>
      </c>
      <c r="G804" s="18">
        <v>395585</v>
      </c>
      <c r="H804" s="18">
        <v>322812</v>
      </c>
      <c r="I804" s="17"/>
    </row>
    <row r="805" spans="1:9" s="26" customFormat="1" ht="13.5">
      <c r="A805" s="25"/>
      <c r="B805" s="87" t="s">
        <v>79</v>
      </c>
      <c r="C805" s="49" t="s">
        <v>80</v>
      </c>
      <c r="D805" s="20">
        <v>589</v>
      </c>
      <c r="E805" s="20">
        <v>476</v>
      </c>
      <c r="F805" s="20">
        <v>0</v>
      </c>
      <c r="G805" s="20">
        <v>476</v>
      </c>
      <c r="H805" s="20">
        <v>0</v>
      </c>
      <c r="I805" s="19"/>
    </row>
    <row r="806" spans="1:9" s="26" customFormat="1" ht="26.25">
      <c r="A806" s="25"/>
      <c r="B806" s="87" t="s">
        <v>28</v>
      </c>
      <c r="C806" s="49" t="s">
        <v>29</v>
      </c>
      <c r="D806" s="20">
        <v>259707</v>
      </c>
      <c r="E806" s="20">
        <v>250117</v>
      </c>
      <c r="F806" s="20">
        <v>195886</v>
      </c>
      <c r="G806" s="20">
        <v>250555</v>
      </c>
      <c r="H806" s="20">
        <v>200630</v>
      </c>
      <c r="I806" s="19"/>
    </row>
    <row r="807" spans="1:9" s="26" customFormat="1" ht="13.5">
      <c r="A807" s="25"/>
      <c r="B807" s="87" t="s">
        <v>30</v>
      </c>
      <c r="C807" s="49" t="s">
        <v>31</v>
      </c>
      <c r="D807" s="20">
        <v>139347</v>
      </c>
      <c r="E807" s="20">
        <v>142933</v>
      </c>
      <c r="F807" s="20">
        <v>128157</v>
      </c>
      <c r="G807" s="20">
        <v>144554</v>
      </c>
      <c r="H807" s="20">
        <v>122182</v>
      </c>
      <c r="I807" s="19"/>
    </row>
    <row r="808" spans="1:9" ht="12.75">
      <c r="A808" s="16"/>
      <c r="B808" s="84" t="s">
        <v>34</v>
      </c>
      <c r="C808" s="42" t="s">
        <v>35</v>
      </c>
      <c r="D808" s="18">
        <v>93528</v>
      </c>
      <c r="E808" s="18">
        <v>97451</v>
      </c>
      <c r="F808" s="18">
        <v>166968</v>
      </c>
      <c r="G808" s="18">
        <v>137471</v>
      </c>
      <c r="H808" s="18">
        <v>156001</v>
      </c>
      <c r="I808" s="17"/>
    </row>
    <row r="809" spans="1:9" ht="12.75">
      <c r="A809" s="16"/>
      <c r="B809" s="84" t="s">
        <v>38</v>
      </c>
      <c r="C809" s="42" t="s">
        <v>39</v>
      </c>
      <c r="D809" s="18">
        <v>18842</v>
      </c>
      <c r="E809" s="18">
        <v>13841</v>
      </c>
      <c r="F809" s="18">
        <v>77306</v>
      </c>
      <c r="G809" s="18">
        <v>4879</v>
      </c>
      <c r="H809" s="18">
        <v>23960</v>
      </c>
      <c r="I809" s="17"/>
    </row>
    <row r="810" spans="1:9" ht="12.75">
      <c r="A810" s="16"/>
      <c r="B810" s="84"/>
      <c r="C810" s="42"/>
      <c r="D810" s="18"/>
      <c r="E810" s="18"/>
      <c r="F810" s="18"/>
      <c r="G810" s="18"/>
      <c r="H810" s="18"/>
      <c r="I810" s="17"/>
    </row>
    <row r="811" spans="1:9" s="15" customFormat="1" ht="12.75">
      <c r="A811" s="16" t="s">
        <v>152</v>
      </c>
      <c r="B811" s="88" t="s">
        <v>6</v>
      </c>
      <c r="C811" s="24" t="s">
        <v>153</v>
      </c>
      <c r="D811" s="13">
        <f>D813+D814+D815+D816+D817+D818</f>
        <v>322034</v>
      </c>
      <c r="E811" s="13">
        <f>E813+E814+E815+E816+E817+E818</f>
        <v>321849</v>
      </c>
      <c r="F811" s="13">
        <f>F813+F814+F815+F816+F817+F818</f>
        <v>254073</v>
      </c>
      <c r="G811" s="13">
        <f>G813+G814+G815+G816+G817+G818</f>
        <v>327443</v>
      </c>
      <c r="H811" s="13">
        <f>H813+H814+H815+H816+H817+H818</f>
        <v>250805</v>
      </c>
      <c r="I811" s="10"/>
    </row>
    <row r="812" spans="1:9" ht="12.75">
      <c r="A812" s="16"/>
      <c r="B812" s="84"/>
      <c r="C812" s="42"/>
      <c r="D812" s="18"/>
      <c r="E812" s="18"/>
      <c r="F812" s="18"/>
      <c r="G812" s="18"/>
      <c r="H812" s="18"/>
      <c r="I812" s="17"/>
    </row>
    <row r="813" spans="1:9" ht="12.75">
      <c r="A813" s="16"/>
      <c r="B813" s="84" t="s">
        <v>8</v>
      </c>
      <c r="C813" s="42" t="s">
        <v>9</v>
      </c>
      <c r="D813" s="18">
        <v>187038</v>
      </c>
      <c r="E813" s="18">
        <v>186985</v>
      </c>
      <c r="F813" s="18">
        <v>141494</v>
      </c>
      <c r="G813" s="18">
        <v>190382</v>
      </c>
      <c r="H813" s="18">
        <v>142283</v>
      </c>
      <c r="I813" s="17"/>
    </row>
    <row r="814" spans="1:9" ht="25.5">
      <c r="A814" s="16"/>
      <c r="B814" s="84" t="s">
        <v>10</v>
      </c>
      <c r="C814" s="42" t="s">
        <v>11</v>
      </c>
      <c r="D814" s="18">
        <v>46915</v>
      </c>
      <c r="E814" s="18">
        <v>46915</v>
      </c>
      <c r="F814" s="18">
        <v>35970</v>
      </c>
      <c r="G814" s="18">
        <v>48724</v>
      </c>
      <c r="H814" s="18">
        <v>35830</v>
      </c>
      <c r="I814" s="17"/>
    </row>
    <row r="815" spans="1:9" ht="25.5">
      <c r="A815" s="16"/>
      <c r="B815" s="84" t="s">
        <v>12</v>
      </c>
      <c r="C815" s="42" t="s">
        <v>13</v>
      </c>
      <c r="D815" s="18">
        <v>945</v>
      </c>
      <c r="E815" s="18">
        <v>942</v>
      </c>
      <c r="F815" s="18">
        <v>713</v>
      </c>
      <c r="G815" s="18">
        <v>942</v>
      </c>
      <c r="H815" s="18">
        <v>713</v>
      </c>
      <c r="I815" s="17"/>
    </row>
    <row r="816" spans="1:9" ht="12.75">
      <c r="A816" s="16"/>
      <c r="B816" s="84" t="s">
        <v>14</v>
      </c>
      <c r="C816" s="42" t="s">
        <v>15</v>
      </c>
      <c r="D816" s="18">
        <v>70748</v>
      </c>
      <c r="E816" s="18">
        <v>70637</v>
      </c>
      <c r="F816" s="18">
        <v>59112</v>
      </c>
      <c r="G816" s="18">
        <v>67699</v>
      </c>
      <c r="H816" s="18">
        <v>57409</v>
      </c>
      <c r="I816" s="17"/>
    </row>
    <row r="817" spans="1:9" ht="38.25">
      <c r="A817" s="16"/>
      <c r="B817" s="84" t="s">
        <v>16</v>
      </c>
      <c r="C817" s="42" t="s">
        <v>17</v>
      </c>
      <c r="D817" s="18">
        <v>16388</v>
      </c>
      <c r="E817" s="18">
        <v>16370</v>
      </c>
      <c r="F817" s="18">
        <v>14784</v>
      </c>
      <c r="G817" s="18">
        <v>17666</v>
      </c>
      <c r="H817" s="18">
        <v>13201</v>
      </c>
      <c r="I817" s="17"/>
    </row>
    <row r="818" spans="1:9" ht="12.75">
      <c r="A818" s="16"/>
      <c r="B818" s="84" t="s">
        <v>34</v>
      </c>
      <c r="C818" s="42" t="s">
        <v>35</v>
      </c>
      <c r="D818" s="18">
        <v>0</v>
      </c>
      <c r="E818" s="18">
        <v>0</v>
      </c>
      <c r="F818" s="18">
        <v>2000</v>
      </c>
      <c r="G818" s="18">
        <v>2030</v>
      </c>
      <c r="H818" s="18">
        <v>1369</v>
      </c>
      <c r="I818" s="17"/>
    </row>
    <row r="819" spans="1:9" ht="12.75">
      <c r="A819" s="16"/>
      <c r="B819" s="84"/>
      <c r="C819" s="42"/>
      <c r="D819" s="18"/>
      <c r="E819" s="18"/>
      <c r="F819" s="18"/>
      <c r="G819" s="18"/>
      <c r="H819" s="18"/>
      <c r="I819" s="17"/>
    </row>
    <row r="820" spans="1:9" s="15" customFormat="1" ht="12.75">
      <c r="A820" s="16" t="s">
        <v>154</v>
      </c>
      <c r="B820" s="88" t="s">
        <v>6</v>
      </c>
      <c r="C820" s="24" t="s">
        <v>155</v>
      </c>
      <c r="D820" s="13">
        <f>SUM(D822:D828,D832)</f>
        <v>1770598</v>
      </c>
      <c r="E820" s="13">
        <f>SUM(E822:E828,E832)</f>
        <v>1723268</v>
      </c>
      <c r="F820" s="13">
        <f>F822+F823+F824+F825+F826+F827+F828+F8174</f>
        <v>1540283</v>
      </c>
      <c r="G820" s="13">
        <f>SUM(G822:G828,G832)</f>
        <v>1725853</v>
      </c>
      <c r="H820" s="13">
        <f>SUM(H822:H828,H832)</f>
        <v>1556859</v>
      </c>
      <c r="I820" s="10"/>
    </row>
    <row r="821" spans="1:9" ht="12.75">
      <c r="A821" s="16"/>
      <c r="B821" s="84"/>
      <c r="C821" s="42"/>
      <c r="D821" s="18"/>
      <c r="E821" s="18"/>
      <c r="F821" s="18"/>
      <c r="G821" s="18"/>
      <c r="H821" s="18"/>
      <c r="I821" s="17"/>
    </row>
    <row r="822" spans="1:9" ht="12.75">
      <c r="A822" s="16"/>
      <c r="B822" s="84" t="s">
        <v>8</v>
      </c>
      <c r="C822" s="42" t="s">
        <v>9</v>
      </c>
      <c r="D822" s="18">
        <v>1209549</v>
      </c>
      <c r="E822" s="18">
        <v>1193443</v>
      </c>
      <c r="F822" s="18">
        <v>1065373</v>
      </c>
      <c r="G822" s="18">
        <v>1204143</v>
      </c>
      <c r="H822" s="18">
        <v>1076720</v>
      </c>
      <c r="I822" s="17"/>
    </row>
    <row r="823" spans="1:9" ht="25.5">
      <c r="A823" s="16"/>
      <c r="B823" s="84" t="s">
        <v>10</v>
      </c>
      <c r="C823" s="42" t="s">
        <v>11</v>
      </c>
      <c r="D823" s="18">
        <v>316919</v>
      </c>
      <c r="E823" s="18">
        <v>310237</v>
      </c>
      <c r="F823" s="18">
        <v>276716</v>
      </c>
      <c r="G823" s="18">
        <v>311187</v>
      </c>
      <c r="H823" s="18">
        <v>280257</v>
      </c>
      <c r="I823" s="17"/>
    </row>
    <row r="824" spans="1:9" ht="25.5">
      <c r="A824" s="16"/>
      <c r="B824" s="84" t="s">
        <v>12</v>
      </c>
      <c r="C824" s="42" t="s">
        <v>13</v>
      </c>
      <c r="D824" s="18">
        <v>16948</v>
      </c>
      <c r="E824" s="18">
        <v>12956</v>
      </c>
      <c r="F824" s="18">
        <v>14080</v>
      </c>
      <c r="G824" s="18">
        <v>12898</v>
      </c>
      <c r="H824" s="18">
        <v>15240</v>
      </c>
      <c r="I824" s="17"/>
    </row>
    <row r="825" spans="1:9" ht="12.75">
      <c r="A825" s="16"/>
      <c r="B825" s="84" t="s">
        <v>14</v>
      </c>
      <c r="C825" s="42" t="s">
        <v>15</v>
      </c>
      <c r="D825" s="18">
        <v>112580</v>
      </c>
      <c r="E825" s="18">
        <v>106378</v>
      </c>
      <c r="F825" s="18">
        <v>101813</v>
      </c>
      <c r="G825" s="18">
        <v>110471</v>
      </c>
      <c r="H825" s="18">
        <v>95057</v>
      </c>
      <c r="I825" s="17"/>
    </row>
    <row r="826" spans="1:9" ht="38.25">
      <c r="A826" s="16"/>
      <c r="B826" s="84" t="s">
        <v>16</v>
      </c>
      <c r="C826" s="42" t="s">
        <v>17</v>
      </c>
      <c r="D826" s="18">
        <v>86616</v>
      </c>
      <c r="E826" s="18">
        <v>76780</v>
      </c>
      <c r="F826" s="18">
        <v>76896</v>
      </c>
      <c r="G826" s="18">
        <v>73880</v>
      </c>
      <c r="H826" s="18">
        <v>76493</v>
      </c>
      <c r="I826" s="17"/>
    </row>
    <row r="827" spans="1:9" ht="12.75">
      <c r="A827" s="16"/>
      <c r="B827" s="84" t="s">
        <v>18</v>
      </c>
      <c r="C827" s="42" t="s">
        <v>19</v>
      </c>
      <c r="D827" s="18">
        <v>3637</v>
      </c>
      <c r="E827" s="18">
        <v>2859</v>
      </c>
      <c r="F827" s="18">
        <v>2585</v>
      </c>
      <c r="G827" s="18">
        <v>2519</v>
      </c>
      <c r="H827" s="18">
        <v>1886</v>
      </c>
      <c r="I827" s="17"/>
    </row>
    <row r="828" spans="1:9" ht="12.75">
      <c r="A828" s="16"/>
      <c r="B828" s="84" t="s">
        <v>24</v>
      </c>
      <c r="C828" s="42" t="s">
        <v>25</v>
      </c>
      <c r="D828" s="18">
        <v>4200</v>
      </c>
      <c r="E828" s="18">
        <v>3618</v>
      </c>
      <c r="F828" s="18">
        <v>2820</v>
      </c>
      <c r="G828" s="18">
        <v>3781</v>
      </c>
      <c r="H828" s="18">
        <v>2861</v>
      </c>
      <c r="I828" s="17"/>
    </row>
    <row r="829" spans="1:9" s="26" customFormat="1" ht="26.25">
      <c r="A829" s="25"/>
      <c r="B829" s="87" t="s">
        <v>28</v>
      </c>
      <c r="C829" s="49" t="s">
        <v>29</v>
      </c>
      <c r="D829" s="20">
        <v>3326</v>
      </c>
      <c r="E829" s="20">
        <v>2773</v>
      </c>
      <c r="F829" s="20">
        <v>1813</v>
      </c>
      <c r="G829" s="20">
        <v>2851</v>
      </c>
      <c r="H829" s="20">
        <v>2203</v>
      </c>
      <c r="I829" s="19"/>
    </row>
    <row r="830" spans="1:9" s="26" customFormat="1" ht="13.5">
      <c r="A830" s="25"/>
      <c r="B830" s="87" t="s">
        <v>30</v>
      </c>
      <c r="C830" s="49" t="s">
        <v>31</v>
      </c>
      <c r="D830" s="20">
        <v>874</v>
      </c>
      <c r="E830" s="20">
        <v>845</v>
      </c>
      <c r="F830" s="20">
        <v>658</v>
      </c>
      <c r="G830" s="20">
        <v>930</v>
      </c>
      <c r="H830" s="20">
        <v>658</v>
      </c>
      <c r="I830" s="19"/>
    </row>
    <row r="831" spans="1:9" s="26" customFormat="1" ht="26.25">
      <c r="A831" s="25"/>
      <c r="B831" s="87" t="s">
        <v>32</v>
      </c>
      <c r="C831" s="49" t="s">
        <v>95</v>
      </c>
      <c r="D831" s="20">
        <v>0</v>
      </c>
      <c r="E831" s="20">
        <v>0</v>
      </c>
      <c r="F831" s="20">
        <v>349</v>
      </c>
      <c r="G831" s="20">
        <v>0</v>
      </c>
      <c r="H831" s="20">
        <v>0</v>
      </c>
      <c r="I831" s="19"/>
    </row>
    <row r="832" spans="1:9" ht="12.75">
      <c r="A832" s="16"/>
      <c r="B832" s="84" t="s">
        <v>34</v>
      </c>
      <c r="C832" s="42" t="s">
        <v>35</v>
      </c>
      <c r="D832" s="18">
        <v>20149</v>
      </c>
      <c r="E832" s="18">
        <v>16997</v>
      </c>
      <c r="F832" s="18">
        <v>21348</v>
      </c>
      <c r="G832" s="18">
        <v>6974</v>
      </c>
      <c r="H832" s="18">
        <v>8345</v>
      </c>
      <c r="I832" s="17"/>
    </row>
    <row r="833" spans="1:9" ht="12.75">
      <c r="A833" s="16"/>
      <c r="B833" s="84"/>
      <c r="C833" s="42"/>
      <c r="D833" s="18"/>
      <c r="E833" s="18"/>
      <c r="F833" s="18"/>
      <c r="G833" s="18"/>
      <c r="H833" s="18"/>
      <c r="I833" s="17"/>
    </row>
    <row r="834" spans="1:9" s="23" customFormat="1" ht="47.25">
      <c r="A834" s="9" t="s">
        <v>156</v>
      </c>
      <c r="B834" s="83" t="s">
        <v>6</v>
      </c>
      <c r="C834" s="11" t="s">
        <v>157</v>
      </c>
      <c r="D834" s="12">
        <f>D836+D837+D838+D839+D840+D841+D842+D849+D854+D855+D856+D857</f>
        <v>75578548</v>
      </c>
      <c r="E834" s="12">
        <f>E836+E837+E838+E839+E840+E841+E842+E849+E854+E855+E856+E857</f>
        <v>72421178</v>
      </c>
      <c r="F834" s="12">
        <f>F836+F837+F838+F839+F840+F841+F842+F849+F854+F855+F856+F857</f>
        <v>72032385</v>
      </c>
      <c r="G834" s="12">
        <f>G836+G837+G838+G839+G840+G841+G842+G849+G854+G855+G856+G857</f>
        <v>53771291</v>
      </c>
      <c r="H834" s="12">
        <f>H836+H837+H838+H839+H840+H841+H842+H849+H854+H855+H856+H857</f>
        <v>46327313</v>
      </c>
      <c r="I834" s="22"/>
    </row>
    <row r="835" spans="1:9" s="15" customFormat="1" ht="12.75">
      <c r="A835" s="16"/>
      <c r="B835" s="88"/>
      <c r="C835" s="24"/>
      <c r="D835" s="13"/>
      <c r="E835" s="13"/>
      <c r="F835" s="13"/>
      <c r="G835" s="13"/>
      <c r="H835" s="13"/>
      <c r="I835" s="10"/>
    </row>
    <row r="836" spans="1:9" ht="12.75">
      <c r="A836" s="16"/>
      <c r="B836" s="84" t="s">
        <v>8</v>
      </c>
      <c r="C836" s="42" t="s">
        <v>9</v>
      </c>
      <c r="D836" s="18">
        <v>6850471</v>
      </c>
      <c r="E836" s="18">
        <f>E872+E907+E929+E952+E964</f>
        <v>6799710</v>
      </c>
      <c r="F836" s="18">
        <v>5757229</v>
      </c>
      <c r="G836" s="18">
        <v>6824151</v>
      </c>
      <c r="H836" s="18">
        <v>5849868</v>
      </c>
      <c r="I836" s="17"/>
    </row>
    <row r="837" spans="1:9" ht="25.5">
      <c r="A837" s="16"/>
      <c r="B837" s="84" t="s">
        <v>10</v>
      </c>
      <c r="C837" s="42" t="s">
        <v>11</v>
      </c>
      <c r="D837" s="18">
        <v>1835948</v>
      </c>
      <c r="E837" s="18">
        <f>E873+E908+E930+E953+E965</f>
        <v>1788355</v>
      </c>
      <c r="F837" s="18">
        <v>1525907</v>
      </c>
      <c r="G837" s="18">
        <v>1793094</v>
      </c>
      <c r="H837" s="18">
        <v>1566380</v>
      </c>
      <c r="I837" s="17"/>
    </row>
    <row r="838" spans="1:9" ht="25.5">
      <c r="A838" s="16"/>
      <c r="B838" s="84" t="s">
        <v>12</v>
      </c>
      <c r="C838" s="42" t="s">
        <v>13</v>
      </c>
      <c r="D838" s="18">
        <v>77677</v>
      </c>
      <c r="E838" s="18">
        <f>E874+E909+E931+E954+E966</f>
        <v>69825</v>
      </c>
      <c r="F838" s="18">
        <v>42540</v>
      </c>
      <c r="G838" s="18">
        <v>68643</v>
      </c>
      <c r="H838" s="18">
        <v>44979</v>
      </c>
      <c r="I838" s="17"/>
    </row>
    <row r="839" spans="1:9" ht="12.75">
      <c r="A839" s="16"/>
      <c r="B839" s="84" t="s">
        <v>14</v>
      </c>
      <c r="C839" s="42" t="s">
        <v>15</v>
      </c>
      <c r="D839" s="18">
        <v>13807969</v>
      </c>
      <c r="E839" s="18">
        <f>E875+E910+E932+E955+E967</f>
        <v>13125302</v>
      </c>
      <c r="F839" s="18">
        <v>11402920</v>
      </c>
      <c r="G839" s="18">
        <v>12757930</v>
      </c>
      <c r="H839" s="18">
        <v>11763066</v>
      </c>
      <c r="I839" s="17"/>
    </row>
    <row r="840" spans="1:9" ht="38.25">
      <c r="A840" s="16"/>
      <c r="B840" s="84" t="s">
        <v>16</v>
      </c>
      <c r="C840" s="42" t="s">
        <v>17</v>
      </c>
      <c r="D840" s="18">
        <v>8459545</v>
      </c>
      <c r="E840" s="18">
        <f>E876+E911+E933+E956+E968</f>
        <v>8084671</v>
      </c>
      <c r="F840" s="18">
        <v>7853128</v>
      </c>
      <c r="G840" s="18">
        <v>8458809</v>
      </c>
      <c r="H840" s="18">
        <v>7376729</v>
      </c>
      <c r="I840" s="17"/>
    </row>
    <row r="841" spans="1:9" ht="12.75">
      <c r="A841" s="16"/>
      <c r="B841" s="84" t="s">
        <v>18</v>
      </c>
      <c r="C841" s="42" t="s">
        <v>19</v>
      </c>
      <c r="D841" s="18">
        <v>3111</v>
      </c>
      <c r="E841" s="18">
        <f>E877+E912+E934+E969</f>
        <v>3298</v>
      </c>
      <c r="F841" s="18">
        <v>2713</v>
      </c>
      <c r="G841" s="18">
        <v>2671</v>
      </c>
      <c r="H841" s="18">
        <v>2853</v>
      </c>
      <c r="I841" s="17"/>
    </row>
    <row r="842" spans="1:9" ht="25.5">
      <c r="A842" s="16"/>
      <c r="B842" s="84" t="s">
        <v>20</v>
      </c>
      <c r="C842" s="42" t="s">
        <v>21</v>
      </c>
      <c r="D842" s="18">
        <v>72222</v>
      </c>
      <c r="E842" s="18">
        <f>E878+E913+E935+E970</f>
        <v>65021</v>
      </c>
      <c r="F842" s="18">
        <v>18393</v>
      </c>
      <c r="G842" s="18">
        <v>66990</v>
      </c>
      <c r="H842" s="18">
        <v>263561</v>
      </c>
      <c r="I842" s="17"/>
    </row>
    <row r="843" spans="1:9" ht="12.75">
      <c r="A843" s="16"/>
      <c r="B843" s="28" t="s">
        <v>280</v>
      </c>
      <c r="C843" s="28" t="s">
        <v>256</v>
      </c>
      <c r="D843" s="18">
        <v>68776</v>
      </c>
      <c r="E843" s="18">
        <v>61597</v>
      </c>
      <c r="F843" s="18">
        <v>0</v>
      </c>
      <c r="G843" s="18">
        <v>63930</v>
      </c>
      <c r="H843" s="18">
        <v>263561</v>
      </c>
      <c r="I843" s="17"/>
    </row>
    <row r="844" spans="1:9" s="26" customFormat="1" ht="25.5">
      <c r="A844" s="25"/>
      <c r="B844" s="31" t="s">
        <v>282</v>
      </c>
      <c r="C844" s="31" t="s">
        <v>257</v>
      </c>
      <c r="D844" s="20">
        <v>30635</v>
      </c>
      <c r="E844" s="20">
        <v>24961</v>
      </c>
      <c r="F844" s="20">
        <v>0</v>
      </c>
      <c r="G844" s="20">
        <v>25717</v>
      </c>
      <c r="H844" s="20">
        <v>253733</v>
      </c>
      <c r="I844" s="19"/>
    </row>
    <row r="845" spans="1:9" s="26" customFormat="1" ht="39">
      <c r="A845" s="25"/>
      <c r="B845" s="87" t="s">
        <v>22</v>
      </c>
      <c r="C845" s="68" t="s">
        <v>68</v>
      </c>
      <c r="D845" s="20">
        <v>16874</v>
      </c>
      <c r="E845" s="20">
        <v>15381</v>
      </c>
      <c r="F845" s="20">
        <v>7172</v>
      </c>
      <c r="G845" s="20">
        <v>16262</v>
      </c>
      <c r="H845" s="20">
        <v>6315</v>
      </c>
      <c r="I845" s="19"/>
    </row>
    <row r="846" spans="1:9" s="26" customFormat="1" ht="25.5">
      <c r="A846" s="25"/>
      <c r="B846" s="31" t="s">
        <v>285</v>
      </c>
      <c r="C846" s="53" t="s">
        <v>258</v>
      </c>
      <c r="D846" s="20">
        <v>21267</v>
      </c>
      <c r="E846" s="20">
        <v>21255</v>
      </c>
      <c r="F846" s="20">
        <v>0</v>
      </c>
      <c r="G846" s="20">
        <v>21951</v>
      </c>
      <c r="H846" s="20">
        <v>3513</v>
      </c>
      <c r="I846" s="19"/>
    </row>
    <row r="847" spans="1:9" s="26" customFormat="1" ht="25.5">
      <c r="A847" s="25"/>
      <c r="B847" s="28" t="s">
        <v>295</v>
      </c>
      <c r="C847" s="37" t="s">
        <v>269</v>
      </c>
      <c r="D847" s="20">
        <v>1046</v>
      </c>
      <c r="E847" s="20">
        <v>1046</v>
      </c>
      <c r="F847" s="20">
        <v>0</v>
      </c>
      <c r="G847" s="20">
        <v>1046</v>
      </c>
      <c r="H847" s="20">
        <v>0</v>
      </c>
      <c r="I847" s="19"/>
    </row>
    <row r="848" spans="1:9" s="26" customFormat="1" ht="25.5">
      <c r="A848" s="25"/>
      <c r="B848" s="28" t="s">
        <v>281</v>
      </c>
      <c r="C848" s="37" t="s">
        <v>259</v>
      </c>
      <c r="D848" s="20">
        <v>2400</v>
      </c>
      <c r="E848" s="20">
        <v>2378</v>
      </c>
      <c r="F848" s="20">
        <v>0</v>
      </c>
      <c r="G848" s="20">
        <v>2014</v>
      </c>
      <c r="H848" s="20">
        <v>0</v>
      </c>
      <c r="I848" s="19"/>
    </row>
    <row r="849" spans="1:9" ht="12.75">
      <c r="A849" s="16"/>
      <c r="B849" s="84" t="s">
        <v>24</v>
      </c>
      <c r="C849" s="42" t="s">
        <v>25</v>
      </c>
      <c r="D849" s="18">
        <v>10015715</v>
      </c>
      <c r="E849" s="18">
        <f>E885+E917+E938+E957+E975</f>
        <v>9943009</v>
      </c>
      <c r="F849" s="18">
        <v>8740184</v>
      </c>
      <c r="G849" s="18">
        <v>9971091</v>
      </c>
      <c r="H849" s="18">
        <v>8662930</v>
      </c>
      <c r="I849" s="17"/>
    </row>
    <row r="850" spans="1:9" s="26" customFormat="1" ht="13.5">
      <c r="A850" s="25"/>
      <c r="B850" s="87" t="s">
        <v>79</v>
      </c>
      <c r="C850" s="49" t="s">
        <v>80</v>
      </c>
      <c r="D850" s="20">
        <v>49563</v>
      </c>
      <c r="E850" s="20">
        <v>49563</v>
      </c>
      <c r="F850" s="20">
        <v>32000</v>
      </c>
      <c r="G850" s="20">
        <v>49563</v>
      </c>
      <c r="H850" s="20">
        <v>32000</v>
      </c>
      <c r="I850" s="19"/>
    </row>
    <row r="851" spans="1:9" s="26" customFormat="1" ht="26.25">
      <c r="A851" s="25"/>
      <c r="B851" s="87" t="s">
        <v>28</v>
      </c>
      <c r="C851" s="49" t="s">
        <v>29</v>
      </c>
      <c r="D851" s="20">
        <v>9949823</v>
      </c>
      <c r="E851" s="20">
        <v>9883948</v>
      </c>
      <c r="F851" s="20">
        <v>8691957</v>
      </c>
      <c r="G851" s="20">
        <v>9907105</v>
      </c>
      <c r="H851" s="20">
        <v>8615314</v>
      </c>
      <c r="I851" s="19"/>
    </row>
    <row r="852" spans="1:9" s="26" customFormat="1" ht="13.5">
      <c r="A852" s="25"/>
      <c r="B852" s="87" t="s">
        <v>30</v>
      </c>
      <c r="C852" s="49" t="s">
        <v>31</v>
      </c>
      <c r="D852" s="20">
        <v>16329</v>
      </c>
      <c r="E852" s="20">
        <v>9498</v>
      </c>
      <c r="F852" s="20">
        <v>15924</v>
      </c>
      <c r="G852" s="20">
        <v>14423</v>
      </c>
      <c r="H852" s="20">
        <v>15616</v>
      </c>
      <c r="I852" s="19"/>
    </row>
    <row r="853" spans="1:9" s="26" customFormat="1" ht="26.25">
      <c r="A853" s="25"/>
      <c r="B853" s="87" t="s">
        <v>32</v>
      </c>
      <c r="C853" s="49" t="s">
        <v>33</v>
      </c>
      <c r="D853" s="20">
        <v>0</v>
      </c>
      <c r="E853" s="20">
        <v>0</v>
      </c>
      <c r="F853" s="20">
        <v>303</v>
      </c>
      <c r="G853" s="20">
        <v>0</v>
      </c>
      <c r="H853" s="20">
        <v>0</v>
      </c>
      <c r="I853" s="19"/>
    </row>
    <row r="854" spans="1:9" ht="12.75">
      <c r="A854" s="16"/>
      <c r="B854" s="84" t="s">
        <v>34</v>
      </c>
      <c r="C854" s="42" t="s">
        <v>35</v>
      </c>
      <c r="D854" s="18">
        <v>6946736</v>
      </c>
      <c r="E854" s="18">
        <f>E890+E920+E941+E959+E979</f>
        <v>6465519</v>
      </c>
      <c r="F854" s="18">
        <v>5260807</v>
      </c>
      <c r="G854" s="18">
        <v>9130332</v>
      </c>
      <c r="H854" s="18">
        <v>3463116</v>
      </c>
      <c r="I854" s="17"/>
    </row>
    <row r="855" spans="1:9" ht="12.75">
      <c r="A855" s="16"/>
      <c r="B855" s="84" t="s">
        <v>36</v>
      </c>
      <c r="C855" s="42" t="s">
        <v>37</v>
      </c>
      <c r="D855" s="18">
        <v>1431071</v>
      </c>
      <c r="E855" s="18">
        <f>E891+E921+E942+E980</f>
        <v>1238562</v>
      </c>
      <c r="F855" s="18">
        <v>949084</v>
      </c>
      <c r="G855" s="18">
        <v>1639930</v>
      </c>
      <c r="H855" s="18">
        <v>944205</v>
      </c>
      <c r="I855" s="17"/>
    </row>
    <row r="856" spans="1:9" ht="12.75">
      <c r="A856" s="16"/>
      <c r="B856" s="84" t="s">
        <v>38</v>
      </c>
      <c r="C856" s="42" t="s">
        <v>39</v>
      </c>
      <c r="D856" s="18">
        <v>26263273</v>
      </c>
      <c r="E856" s="18">
        <f>E892+E922+E943+E981+E960</f>
        <v>22876050</v>
      </c>
      <c r="F856" s="18">
        <v>30410273</v>
      </c>
      <c r="G856" s="18">
        <v>3055141</v>
      </c>
      <c r="H856" s="18">
        <v>6116489</v>
      </c>
      <c r="I856" s="17"/>
    </row>
    <row r="857" spans="1:9" ht="25.5">
      <c r="A857" s="16"/>
      <c r="B857" s="84" t="s">
        <v>40</v>
      </c>
      <c r="C857" s="42" t="s">
        <v>41</v>
      </c>
      <c r="D857" s="18">
        <v>-185190</v>
      </c>
      <c r="E857" s="18">
        <f>E893+E923+E944+E982</f>
        <v>1961856</v>
      </c>
      <c r="F857" s="18">
        <v>69207</v>
      </c>
      <c r="G857" s="18">
        <v>2509</v>
      </c>
      <c r="H857" s="18">
        <v>273137</v>
      </c>
      <c r="I857" s="17" t="s">
        <v>255</v>
      </c>
    </row>
    <row r="858" spans="1:9" ht="25.5">
      <c r="A858" s="16"/>
      <c r="B858" s="84" t="s">
        <v>42</v>
      </c>
      <c r="C858" s="42" t="s">
        <v>43</v>
      </c>
      <c r="D858" s="18">
        <v>-1075</v>
      </c>
      <c r="E858" s="18">
        <v>2151262</v>
      </c>
      <c r="F858" s="18">
        <v>316539</v>
      </c>
      <c r="G858" s="18">
        <v>0</v>
      </c>
      <c r="H858" s="18">
        <v>291474</v>
      </c>
      <c r="I858" s="17"/>
    </row>
    <row r="859" spans="1:9" ht="12.75">
      <c r="A859" s="16"/>
      <c r="B859" s="84" t="s">
        <v>44</v>
      </c>
      <c r="C859" s="42" t="s">
        <v>45</v>
      </c>
      <c r="D859" s="18">
        <v>0</v>
      </c>
      <c r="E859" s="18">
        <v>0</v>
      </c>
      <c r="F859" s="18">
        <v>300875</v>
      </c>
      <c r="G859" s="18">
        <v>0</v>
      </c>
      <c r="H859" s="18">
        <v>284875</v>
      </c>
      <c r="I859" s="17"/>
    </row>
    <row r="860" spans="1:9" s="26" customFormat="1" ht="13.5">
      <c r="A860" s="25"/>
      <c r="B860" s="87" t="s">
        <v>46</v>
      </c>
      <c r="C860" s="49" t="s">
        <v>47</v>
      </c>
      <c r="D860" s="20">
        <v>3500</v>
      </c>
      <c r="E860" s="20">
        <v>2275711</v>
      </c>
      <c r="F860" s="20">
        <v>300875</v>
      </c>
      <c r="G860" s="20">
        <v>0</v>
      </c>
      <c r="H860" s="20">
        <v>284875</v>
      </c>
      <c r="I860" s="19"/>
    </row>
    <row r="861" spans="1:9" ht="25.5">
      <c r="A861" s="16"/>
      <c r="B861" s="84" t="s">
        <v>85</v>
      </c>
      <c r="C861" s="42" t="s">
        <v>86</v>
      </c>
      <c r="D861" s="61" t="s">
        <v>331</v>
      </c>
      <c r="E861" s="61" t="s">
        <v>331</v>
      </c>
      <c r="F861" s="18">
        <v>9850</v>
      </c>
      <c r="G861" s="61" t="s">
        <v>331</v>
      </c>
      <c r="H861" s="18">
        <v>0</v>
      </c>
      <c r="I861" s="17"/>
    </row>
    <row r="862" spans="1:9" ht="12.75">
      <c r="A862" s="16"/>
      <c r="B862" s="84" t="s">
        <v>48</v>
      </c>
      <c r="C862" s="42" t="s">
        <v>49</v>
      </c>
      <c r="D862" s="61" t="s">
        <v>331</v>
      </c>
      <c r="E862" s="61" t="s">
        <v>331</v>
      </c>
      <c r="F862" s="18">
        <v>5814</v>
      </c>
      <c r="G862" s="61" t="s">
        <v>331</v>
      </c>
      <c r="H862" s="18">
        <v>0</v>
      </c>
      <c r="I862" s="17"/>
    </row>
    <row r="863" spans="1:9" ht="25.5">
      <c r="A863" s="16"/>
      <c r="B863" s="84" t="s">
        <v>50</v>
      </c>
      <c r="C863" s="42" t="s">
        <v>51</v>
      </c>
      <c r="D863" s="18">
        <v>184115</v>
      </c>
      <c r="E863" s="18">
        <v>189406</v>
      </c>
      <c r="F863" s="18">
        <v>247332</v>
      </c>
      <c r="G863" s="18">
        <v>-2509</v>
      </c>
      <c r="H863" s="18">
        <v>18337</v>
      </c>
      <c r="I863" s="17"/>
    </row>
    <row r="864" spans="1:9" ht="17.25" customHeight="1">
      <c r="A864" s="16"/>
      <c r="B864" s="84" t="s">
        <v>52</v>
      </c>
      <c r="C864" s="42" t="s">
        <v>53</v>
      </c>
      <c r="D864" s="61" t="s">
        <v>331</v>
      </c>
      <c r="E864" s="61" t="s">
        <v>331</v>
      </c>
      <c r="F864" s="18">
        <v>108858</v>
      </c>
      <c r="G864" s="18">
        <v>0</v>
      </c>
      <c r="H864" s="18">
        <v>0</v>
      </c>
      <c r="I864" s="17"/>
    </row>
    <row r="865" spans="1:9" s="26" customFormat="1" ht="13.5">
      <c r="A865" s="25"/>
      <c r="B865" s="87" t="s">
        <v>158</v>
      </c>
      <c r="C865" s="49" t="s">
        <v>159</v>
      </c>
      <c r="D865" s="20">
        <v>0</v>
      </c>
      <c r="E865" s="20">
        <v>0</v>
      </c>
      <c r="F865" s="20">
        <v>0</v>
      </c>
      <c r="G865" s="20">
        <v>0</v>
      </c>
      <c r="H865" s="20">
        <v>0</v>
      </c>
      <c r="I865" s="19"/>
    </row>
    <row r="866" spans="1:9" s="26" customFormat="1" ht="26.25">
      <c r="A866" s="25"/>
      <c r="B866" s="87" t="s">
        <v>54</v>
      </c>
      <c r="C866" s="49" t="s">
        <v>55</v>
      </c>
      <c r="D866" s="20">
        <v>161829</v>
      </c>
      <c r="E866" s="20">
        <v>285381</v>
      </c>
      <c r="F866" s="20">
        <v>108858</v>
      </c>
      <c r="G866" s="20">
        <v>0</v>
      </c>
      <c r="H866" s="20">
        <v>0</v>
      </c>
      <c r="I866" s="19"/>
    </row>
    <row r="867" spans="1:9" ht="25.5">
      <c r="A867" s="16"/>
      <c r="B867" s="84" t="s">
        <v>116</v>
      </c>
      <c r="C867" s="42" t="s">
        <v>117</v>
      </c>
      <c r="D867" s="61" t="s">
        <v>331</v>
      </c>
      <c r="E867" s="61" t="s">
        <v>331</v>
      </c>
      <c r="F867" s="18">
        <v>136380</v>
      </c>
      <c r="G867" s="61" t="s">
        <v>331</v>
      </c>
      <c r="H867" s="18">
        <v>17563</v>
      </c>
      <c r="I867" s="17"/>
    </row>
    <row r="868" spans="1:9" ht="25.5">
      <c r="A868" s="16"/>
      <c r="B868" s="84" t="s">
        <v>56</v>
      </c>
      <c r="C868" s="42" t="s">
        <v>57</v>
      </c>
      <c r="D868" s="61" t="s">
        <v>331</v>
      </c>
      <c r="E868" s="61" t="s">
        <v>331</v>
      </c>
      <c r="F868" s="18">
        <v>2094</v>
      </c>
      <c r="G868" s="61" t="s">
        <v>331</v>
      </c>
      <c r="H868" s="18">
        <v>774</v>
      </c>
      <c r="I868" s="17"/>
    </row>
    <row r="869" spans="1:9" ht="12.75">
      <c r="A869" s="16"/>
      <c r="B869" s="84"/>
      <c r="C869" s="42"/>
      <c r="D869" s="18"/>
      <c r="E869" s="18"/>
      <c r="F869" s="18"/>
      <c r="G869" s="18"/>
      <c r="H869" s="18"/>
      <c r="I869" s="17"/>
    </row>
    <row r="870" spans="1:9" s="15" customFormat="1" ht="25.5">
      <c r="A870" s="16" t="s">
        <v>160</v>
      </c>
      <c r="B870" s="88" t="s">
        <v>6</v>
      </c>
      <c r="C870" s="24" t="s">
        <v>161</v>
      </c>
      <c r="D870" s="13">
        <f>D872+D873+D874+D875+D876+D877+D878+D885+D890+D891+D892+D893</f>
        <v>27298786</v>
      </c>
      <c r="E870" s="13">
        <f>E872+E873+E874+E875+E876+E877+E878+E885+E890+E891+E892+E893</f>
        <v>26024689</v>
      </c>
      <c r="F870" s="13">
        <f>F872+F873+F874+F875+F876+F877+F878+F885+F890+F891+F892+F893</f>
        <v>24434675</v>
      </c>
      <c r="G870" s="13">
        <f>G872+G873+G874+G875+G876+G877+G878+G885+G890+G891+G892+G893</f>
        <v>27045973</v>
      </c>
      <c r="H870" s="13">
        <f>H872+H873+H874+H875+H876+H877+H878+H885+H890+H891+H892+H893</f>
        <v>22316179</v>
      </c>
      <c r="I870" s="10"/>
    </row>
    <row r="871" spans="1:9" s="15" customFormat="1" ht="12.75">
      <c r="A871" s="16"/>
      <c r="B871" s="88"/>
      <c r="C871" s="24"/>
      <c r="D871" s="13"/>
      <c r="E871" s="13"/>
      <c r="F871" s="13"/>
      <c r="G871" s="13"/>
      <c r="H871" s="13"/>
      <c r="I871" s="10"/>
    </row>
    <row r="872" spans="1:9" ht="12.75">
      <c r="A872" s="16"/>
      <c r="B872" s="84" t="s">
        <v>8</v>
      </c>
      <c r="C872" s="42" t="s">
        <v>9</v>
      </c>
      <c r="D872" s="18">
        <v>5042770</v>
      </c>
      <c r="E872" s="18">
        <v>5034666</v>
      </c>
      <c r="F872" s="18">
        <v>4329548</v>
      </c>
      <c r="G872" s="18">
        <v>5062805</v>
      </c>
      <c r="H872" s="18">
        <v>4398008</v>
      </c>
      <c r="I872" s="17"/>
    </row>
    <row r="873" spans="1:9" ht="25.5">
      <c r="A873" s="16"/>
      <c r="B873" s="84" t="s">
        <v>10</v>
      </c>
      <c r="C873" s="42" t="s">
        <v>11</v>
      </c>
      <c r="D873" s="18">
        <v>1353336</v>
      </c>
      <c r="E873" s="18">
        <v>1321349</v>
      </c>
      <c r="F873" s="18">
        <v>1134558</v>
      </c>
      <c r="G873" s="18">
        <v>1330859</v>
      </c>
      <c r="H873" s="18">
        <v>1162519</v>
      </c>
      <c r="I873" s="17"/>
    </row>
    <row r="874" spans="1:9" ht="25.5">
      <c r="A874" s="16"/>
      <c r="B874" s="84" t="s">
        <v>12</v>
      </c>
      <c r="C874" s="42" t="s">
        <v>13</v>
      </c>
      <c r="D874" s="18">
        <v>26858</v>
      </c>
      <c r="E874" s="18">
        <v>24518</v>
      </c>
      <c r="F874" s="18">
        <v>15690</v>
      </c>
      <c r="G874" s="18">
        <v>24172</v>
      </c>
      <c r="H874" s="18">
        <v>17502</v>
      </c>
      <c r="I874" s="17"/>
    </row>
    <row r="875" spans="1:9" ht="12.75">
      <c r="A875" s="16"/>
      <c r="B875" s="84" t="s">
        <v>14</v>
      </c>
      <c r="C875" s="42" t="s">
        <v>15</v>
      </c>
      <c r="D875" s="18">
        <v>7318369</v>
      </c>
      <c r="E875" s="18">
        <v>7029641</v>
      </c>
      <c r="F875" s="18">
        <v>6503742</v>
      </c>
      <c r="G875" s="18">
        <v>7004981</v>
      </c>
      <c r="H875" s="18">
        <v>6709857</v>
      </c>
      <c r="I875" s="17"/>
    </row>
    <row r="876" spans="1:9" ht="38.25">
      <c r="A876" s="16"/>
      <c r="B876" s="84" t="s">
        <v>16</v>
      </c>
      <c r="C876" s="42" t="s">
        <v>17</v>
      </c>
      <c r="D876" s="18">
        <v>6356160</v>
      </c>
      <c r="E876" s="18">
        <v>6063614</v>
      </c>
      <c r="F876" s="18">
        <v>5915139</v>
      </c>
      <c r="G876" s="18">
        <v>6416942</v>
      </c>
      <c r="H876" s="18">
        <v>5572786</v>
      </c>
      <c r="I876" s="17"/>
    </row>
    <row r="877" spans="1:9" ht="12.75">
      <c r="A877" s="16"/>
      <c r="B877" s="84" t="s">
        <v>18</v>
      </c>
      <c r="C877" s="42" t="s">
        <v>19</v>
      </c>
      <c r="D877" s="18">
        <v>2228</v>
      </c>
      <c r="E877" s="18">
        <v>1979</v>
      </c>
      <c r="F877" s="18">
        <v>1930</v>
      </c>
      <c r="G877" s="18">
        <v>1456</v>
      </c>
      <c r="H877" s="18">
        <v>2072</v>
      </c>
      <c r="I877" s="17"/>
    </row>
    <row r="878" spans="1:9" ht="25.5">
      <c r="A878" s="16"/>
      <c r="B878" s="84" t="s">
        <v>20</v>
      </c>
      <c r="C878" s="42" t="s">
        <v>21</v>
      </c>
      <c r="D878" s="18">
        <v>60807</v>
      </c>
      <c r="E878" s="18">
        <v>55012</v>
      </c>
      <c r="F878" s="18">
        <v>14995</v>
      </c>
      <c r="G878" s="18">
        <v>56290</v>
      </c>
      <c r="H878" s="18">
        <v>260163</v>
      </c>
      <c r="I878" s="17"/>
    </row>
    <row r="879" spans="1:9" ht="12.75">
      <c r="A879" s="16"/>
      <c r="B879" s="28" t="s">
        <v>280</v>
      </c>
      <c r="C879" s="37" t="s">
        <v>256</v>
      </c>
      <c r="D879" s="18">
        <v>57361</v>
      </c>
      <c r="E879" s="18">
        <v>51588</v>
      </c>
      <c r="F879" s="18">
        <v>0</v>
      </c>
      <c r="G879" s="18">
        <v>53230</v>
      </c>
      <c r="H879" s="18">
        <v>260163</v>
      </c>
      <c r="I879" s="17"/>
    </row>
    <row r="880" spans="1:9" s="26" customFormat="1" ht="25.5">
      <c r="A880" s="25"/>
      <c r="B880" s="31" t="s">
        <v>282</v>
      </c>
      <c r="C880" s="55" t="s">
        <v>257</v>
      </c>
      <c r="D880" s="20">
        <v>28034</v>
      </c>
      <c r="E880" s="20">
        <v>22360</v>
      </c>
      <c r="F880" s="20">
        <v>0</v>
      </c>
      <c r="G880" s="20">
        <v>23116</v>
      </c>
      <c r="H880" s="20">
        <v>250751</v>
      </c>
      <c r="I880" s="19"/>
    </row>
    <row r="881" spans="1:9" s="26" customFormat="1" ht="39">
      <c r="A881" s="25"/>
      <c r="B881" s="94" t="s">
        <v>22</v>
      </c>
      <c r="C881" s="49" t="s">
        <v>68</v>
      </c>
      <c r="D881" s="20">
        <v>8060</v>
      </c>
      <c r="E881" s="20">
        <v>7973</v>
      </c>
      <c r="F881" s="20">
        <v>6937</v>
      </c>
      <c r="G881" s="20">
        <v>8859</v>
      </c>
      <c r="H881" s="20">
        <v>6075</v>
      </c>
      <c r="I881" s="19"/>
    </row>
    <row r="882" spans="1:9" s="26" customFormat="1" ht="25.5">
      <c r="A882" s="25"/>
      <c r="B882" s="31" t="s">
        <v>285</v>
      </c>
      <c r="C882" s="52" t="s">
        <v>258</v>
      </c>
      <c r="D882" s="20">
        <v>21267</v>
      </c>
      <c r="E882" s="20">
        <v>21255</v>
      </c>
      <c r="F882" s="20">
        <v>0</v>
      </c>
      <c r="G882" s="20">
        <v>21255</v>
      </c>
      <c r="H882" s="20">
        <v>3337</v>
      </c>
      <c r="I882" s="19"/>
    </row>
    <row r="883" spans="1:9" s="26" customFormat="1" ht="25.5">
      <c r="A883" s="25"/>
      <c r="B883" s="28" t="s">
        <v>295</v>
      </c>
      <c r="C883" s="37" t="s">
        <v>269</v>
      </c>
      <c r="D883" s="20">
        <v>1046</v>
      </c>
      <c r="E883" s="20">
        <v>1046</v>
      </c>
      <c r="F883" s="20">
        <v>0</v>
      </c>
      <c r="G883" s="20">
        <v>1046</v>
      </c>
      <c r="H883" s="20">
        <v>0</v>
      </c>
      <c r="I883" s="19"/>
    </row>
    <row r="884" spans="1:9" s="26" customFormat="1" ht="25.5">
      <c r="A884" s="25"/>
      <c r="B884" s="28" t="s">
        <v>281</v>
      </c>
      <c r="C884" s="37" t="s">
        <v>259</v>
      </c>
      <c r="D884" s="20">
        <v>2400</v>
      </c>
      <c r="E884" s="20">
        <v>2378</v>
      </c>
      <c r="F884" s="20">
        <v>0</v>
      </c>
      <c r="G884" s="20">
        <v>2014</v>
      </c>
      <c r="H884" s="20">
        <v>0</v>
      </c>
      <c r="I884" s="19"/>
    </row>
    <row r="885" spans="1:9" ht="15.75" customHeight="1">
      <c r="A885" s="16"/>
      <c r="B885" s="84" t="s">
        <v>24</v>
      </c>
      <c r="C885" s="42" t="s">
        <v>25</v>
      </c>
      <c r="D885" s="18">
        <v>210403</v>
      </c>
      <c r="E885" s="18">
        <v>185158</v>
      </c>
      <c r="F885" s="18">
        <v>123441</v>
      </c>
      <c r="G885" s="18">
        <v>155046</v>
      </c>
      <c r="H885" s="18">
        <v>133053</v>
      </c>
      <c r="I885" s="17"/>
    </row>
    <row r="886" spans="1:9" s="26" customFormat="1" ht="13.5">
      <c r="A886" s="25"/>
      <c r="B886" s="87" t="s">
        <v>79</v>
      </c>
      <c r="C886" s="49" t="s">
        <v>80</v>
      </c>
      <c r="D886" s="20">
        <v>34223</v>
      </c>
      <c r="E886" s="20">
        <v>34223</v>
      </c>
      <c r="F886" s="20">
        <v>32000</v>
      </c>
      <c r="G886" s="20">
        <v>34223</v>
      </c>
      <c r="H886" s="20">
        <v>32000</v>
      </c>
      <c r="I886" s="19"/>
    </row>
    <row r="887" spans="1:9" s="26" customFormat="1" ht="26.25">
      <c r="A887" s="25"/>
      <c r="B887" s="87" t="s">
        <v>28</v>
      </c>
      <c r="C887" s="49" t="s">
        <v>29</v>
      </c>
      <c r="D887" s="20">
        <v>167365</v>
      </c>
      <c r="E887" s="20">
        <v>148941</v>
      </c>
      <c r="F887" s="20">
        <v>84423</v>
      </c>
      <c r="G887" s="20">
        <v>113742</v>
      </c>
      <c r="H887" s="20">
        <v>94649</v>
      </c>
      <c r="I887" s="19"/>
    </row>
    <row r="888" spans="1:9" s="26" customFormat="1" ht="13.5">
      <c r="A888" s="25"/>
      <c r="B888" s="87" t="s">
        <v>30</v>
      </c>
      <c r="C888" s="49" t="s">
        <v>31</v>
      </c>
      <c r="D888" s="20">
        <v>8815</v>
      </c>
      <c r="E888" s="20">
        <v>1994</v>
      </c>
      <c r="F888" s="20">
        <v>6715</v>
      </c>
      <c r="G888" s="20">
        <v>7081</v>
      </c>
      <c r="H888" s="20">
        <v>6404</v>
      </c>
      <c r="I888" s="19"/>
    </row>
    <row r="889" spans="1:9" s="26" customFormat="1" ht="26.25">
      <c r="A889" s="25"/>
      <c r="B889" s="87" t="s">
        <v>32</v>
      </c>
      <c r="C889" s="49" t="s">
        <v>33</v>
      </c>
      <c r="D889" s="20">
        <v>0</v>
      </c>
      <c r="E889" s="20">
        <v>0</v>
      </c>
      <c r="F889" s="20">
        <v>303</v>
      </c>
      <c r="G889" s="20">
        <v>0</v>
      </c>
      <c r="H889" s="20">
        <v>0</v>
      </c>
      <c r="I889" s="19"/>
    </row>
    <row r="890" spans="1:9" ht="12.75">
      <c r="A890" s="16"/>
      <c r="B890" s="84" t="s">
        <v>34</v>
      </c>
      <c r="C890" s="42" t="s">
        <v>35</v>
      </c>
      <c r="D890" s="18">
        <v>4451856</v>
      </c>
      <c r="E890" s="18">
        <v>4157194</v>
      </c>
      <c r="F890" s="18">
        <v>2800848</v>
      </c>
      <c r="G890" s="18">
        <v>6102157</v>
      </c>
      <c r="H890" s="18">
        <v>1631145</v>
      </c>
      <c r="I890" s="17"/>
    </row>
    <row r="891" spans="1:9" ht="12.75">
      <c r="A891" s="16"/>
      <c r="B891" s="84" t="s">
        <v>36</v>
      </c>
      <c r="C891" s="42" t="s">
        <v>37</v>
      </c>
      <c r="D891" s="18">
        <v>27095</v>
      </c>
      <c r="E891" s="18">
        <v>25983</v>
      </c>
      <c r="F891" s="18">
        <v>25989</v>
      </c>
      <c r="G891" s="18">
        <v>36399</v>
      </c>
      <c r="H891" s="18">
        <v>20967</v>
      </c>
      <c r="I891" s="17"/>
    </row>
    <row r="892" spans="1:9" ht="12.75">
      <c r="A892" s="16"/>
      <c r="B892" s="84" t="s">
        <v>38</v>
      </c>
      <c r="C892" s="42" t="s">
        <v>39</v>
      </c>
      <c r="D892" s="18">
        <v>2614774</v>
      </c>
      <c r="E892" s="18">
        <v>2290409</v>
      </c>
      <c r="F892" s="18">
        <v>3772438</v>
      </c>
      <c r="G892" s="18">
        <v>852357</v>
      </c>
      <c r="H892" s="18">
        <v>2419925</v>
      </c>
      <c r="I892" s="17"/>
    </row>
    <row r="893" spans="1:9" ht="25.5">
      <c r="A893" s="16"/>
      <c r="B893" s="84" t="s">
        <v>40</v>
      </c>
      <c r="C893" s="42" t="s">
        <v>41</v>
      </c>
      <c r="D893" s="18">
        <v>-165870</v>
      </c>
      <c r="E893" s="18">
        <v>-164834</v>
      </c>
      <c r="F893" s="18">
        <v>-203643</v>
      </c>
      <c r="G893" s="18">
        <v>2509</v>
      </c>
      <c r="H893" s="18">
        <v>-11818</v>
      </c>
      <c r="I893" s="17"/>
    </row>
    <row r="894" spans="1:9" ht="25.5">
      <c r="A894" s="16"/>
      <c r="B894" s="84" t="s">
        <v>42</v>
      </c>
      <c r="C894" s="42" t="s">
        <v>43</v>
      </c>
      <c r="D894" s="18">
        <v>-1075</v>
      </c>
      <c r="E894" s="18">
        <v>2625</v>
      </c>
      <c r="F894" s="18">
        <v>28114</v>
      </c>
      <c r="G894" s="18">
        <v>0</v>
      </c>
      <c r="H894" s="18">
        <v>3049</v>
      </c>
      <c r="I894" s="17"/>
    </row>
    <row r="895" spans="1:9" ht="12.75">
      <c r="A895" s="16"/>
      <c r="B895" s="84" t="s">
        <v>44</v>
      </c>
      <c r="C895" s="42" t="s">
        <v>45</v>
      </c>
      <c r="D895" s="61" t="s">
        <v>331</v>
      </c>
      <c r="E895" s="61" t="s">
        <v>331</v>
      </c>
      <c r="F895" s="18">
        <v>16000</v>
      </c>
      <c r="G895" s="61" t="s">
        <v>331</v>
      </c>
      <c r="H895" s="18">
        <v>0</v>
      </c>
      <c r="I895" s="17"/>
    </row>
    <row r="896" spans="1:9" s="26" customFormat="1" ht="13.5">
      <c r="A896" s="25"/>
      <c r="B896" s="87" t="s">
        <v>46</v>
      </c>
      <c r="C896" s="49" t="s">
        <v>47</v>
      </c>
      <c r="D896" s="20">
        <v>3500</v>
      </c>
      <c r="E896" s="20">
        <v>3500</v>
      </c>
      <c r="F896" s="20">
        <v>16000</v>
      </c>
      <c r="G896" s="20">
        <v>0</v>
      </c>
      <c r="H896" s="20">
        <v>0</v>
      </c>
      <c r="I896" s="19"/>
    </row>
    <row r="897" spans="1:9" ht="25.5">
      <c r="A897" s="16"/>
      <c r="B897" s="84" t="s">
        <v>85</v>
      </c>
      <c r="C897" s="42" t="s">
        <v>86</v>
      </c>
      <c r="D897" s="61" t="s">
        <v>331</v>
      </c>
      <c r="E897" s="61" t="s">
        <v>331</v>
      </c>
      <c r="F897" s="18">
        <v>6300</v>
      </c>
      <c r="G897" s="61" t="s">
        <v>331</v>
      </c>
      <c r="H897" s="18">
        <v>0</v>
      </c>
      <c r="I897" s="17"/>
    </row>
    <row r="898" spans="1:9" ht="12.75">
      <c r="A898" s="16"/>
      <c r="B898" s="84" t="s">
        <v>48</v>
      </c>
      <c r="C898" s="42" t="s">
        <v>49</v>
      </c>
      <c r="D898" s="61" t="s">
        <v>331</v>
      </c>
      <c r="E898" s="61" t="s">
        <v>331</v>
      </c>
      <c r="F898" s="18">
        <v>5814</v>
      </c>
      <c r="G898" s="61" t="s">
        <v>331</v>
      </c>
      <c r="H898" s="18">
        <v>0</v>
      </c>
      <c r="I898" s="17"/>
    </row>
    <row r="899" spans="1:9" ht="25.5">
      <c r="A899" s="16"/>
      <c r="B899" s="84" t="s">
        <v>50</v>
      </c>
      <c r="C899" s="42" t="s">
        <v>51</v>
      </c>
      <c r="D899" s="18">
        <v>164795</v>
      </c>
      <c r="E899" s="18">
        <v>167459</v>
      </c>
      <c r="F899" s="18">
        <v>231757</v>
      </c>
      <c r="G899" s="18">
        <v>-2509</v>
      </c>
      <c r="H899" s="18">
        <v>14867</v>
      </c>
      <c r="I899" s="17"/>
    </row>
    <row r="900" spans="1:9" ht="25.5">
      <c r="A900" s="16"/>
      <c r="B900" s="84" t="s">
        <v>52</v>
      </c>
      <c r="C900" s="42" t="s">
        <v>53</v>
      </c>
      <c r="D900" s="61" t="s">
        <v>331</v>
      </c>
      <c r="E900" s="61" t="s">
        <v>331</v>
      </c>
      <c r="F900" s="18">
        <v>108858</v>
      </c>
      <c r="G900" s="61" t="s">
        <v>331</v>
      </c>
      <c r="H900" s="18">
        <v>0</v>
      </c>
      <c r="I900" s="17"/>
    </row>
    <row r="901" spans="1:9" s="26" customFormat="1" ht="26.25">
      <c r="A901" s="25"/>
      <c r="B901" s="87" t="s">
        <v>54</v>
      </c>
      <c r="C901" s="49" t="s">
        <v>55</v>
      </c>
      <c r="D901" s="20">
        <v>161829</v>
      </c>
      <c r="E901" s="20">
        <v>161807</v>
      </c>
      <c r="F901" s="20">
        <v>108858</v>
      </c>
      <c r="G901" s="61">
        <v>0</v>
      </c>
      <c r="H901" s="20">
        <v>0</v>
      </c>
      <c r="I901" s="19"/>
    </row>
    <row r="902" spans="1:9" ht="25.5">
      <c r="A902" s="16"/>
      <c r="B902" s="84" t="s">
        <v>116</v>
      </c>
      <c r="C902" s="42" t="s">
        <v>117</v>
      </c>
      <c r="D902" s="61" t="s">
        <v>331</v>
      </c>
      <c r="E902" s="61" t="s">
        <v>331</v>
      </c>
      <c r="F902" s="18">
        <v>120805</v>
      </c>
      <c r="G902" s="61" t="s">
        <v>331</v>
      </c>
      <c r="H902" s="18">
        <v>0</v>
      </c>
      <c r="I902" s="17"/>
    </row>
    <row r="903" spans="1:9" ht="25.5">
      <c r="A903" s="16"/>
      <c r="B903" s="84" t="s">
        <v>56</v>
      </c>
      <c r="C903" s="42" t="s">
        <v>57</v>
      </c>
      <c r="D903" s="61" t="s">
        <v>331</v>
      </c>
      <c r="E903" s="61" t="s">
        <v>331</v>
      </c>
      <c r="F903" s="18">
        <v>2094</v>
      </c>
      <c r="G903" s="61" t="s">
        <v>331</v>
      </c>
      <c r="H903" s="18">
        <v>0</v>
      </c>
      <c r="I903" s="17"/>
    </row>
    <row r="904" spans="1:9" ht="12.75">
      <c r="A904" s="16"/>
      <c r="B904" s="84"/>
      <c r="C904" s="42"/>
      <c r="D904" s="18" t="s">
        <v>255</v>
      </c>
      <c r="E904" s="18"/>
      <c r="F904" s="18"/>
      <c r="G904" s="18"/>
      <c r="H904" s="18"/>
      <c r="I904" s="17"/>
    </row>
    <row r="905" spans="1:9" s="15" customFormat="1" ht="12.75">
      <c r="A905" s="16" t="s">
        <v>162</v>
      </c>
      <c r="B905" s="88" t="s">
        <v>6</v>
      </c>
      <c r="C905" s="24" t="s">
        <v>163</v>
      </c>
      <c r="D905" s="13">
        <f>D907+D908+D909+D910+D911+D912+D913+D917+D920+D921+D922+D923</f>
        <v>3059566</v>
      </c>
      <c r="E905" s="13">
        <f>E907+E908+E909+E910+E911+E912+E913+E917+E920+E921+E922+E923</f>
        <v>2777610</v>
      </c>
      <c r="F905" s="13">
        <f>F907+F908+F909+F910+F911+F912+F913+F917+F920+F921+F922+F923</f>
        <v>3574143</v>
      </c>
      <c r="G905" s="13">
        <f>G907+G908+G909+G910+G911+G912+G913+G917+G920+G921+G922+G923</f>
        <v>2396837</v>
      </c>
      <c r="H905" s="13">
        <f>H907+H908+H909+H910+H911+H912+H913+H917+H920+H921+H922+H923</f>
        <v>2242838</v>
      </c>
      <c r="I905" s="10"/>
    </row>
    <row r="906" spans="1:9" ht="12.75">
      <c r="A906" s="16"/>
      <c r="B906" s="84"/>
      <c r="C906" s="42"/>
      <c r="D906" s="18"/>
      <c r="E906" s="18"/>
      <c r="F906" s="18"/>
      <c r="G906" s="18"/>
      <c r="H906" s="18"/>
      <c r="I906" s="17"/>
    </row>
    <row r="907" spans="1:9" ht="12.75">
      <c r="A907" s="16"/>
      <c r="B907" s="84" t="s">
        <v>8</v>
      </c>
      <c r="C907" s="42" t="s">
        <v>9</v>
      </c>
      <c r="D907" s="18">
        <v>239399</v>
      </c>
      <c r="E907" s="18">
        <v>237377</v>
      </c>
      <c r="F907" s="18">
        <v>91995</v>
      </c>
      <c r="G907" s="18">
        <v>232942</v>
      </c>
      <c r="H907" s="18">
        <v>95324</v>
      </c>
      <c r="I907" s="17"/>
    </row>
    <row r="908" spans="1:9" ht="25.5">
      <c r="A908" s="16"/>
      <c r="B908" s="84" t="s">
        <v>10</v>
      </c>
      <c r="C908" s="42" t="s">
        <v>11</v>
      </c>
      <c r="D908" s="18">
        <v>62604</v>
      </c>
      <c r="E908" s="18">
        <v>61102</v>
      </c>
      <c r="F908" s="18">
        <v>24024</v>
      </c>
      <c r="G908" s="18">
        <v>58784</v>
      </c>
      <c r="H908" s="18">
        <v>24689</v>
      </c>
      <c r="I908" s="17"/>
    </row>
    <row r="909" spans="1:9" ht="25.5">
      <c r="A909" s="16"/>
      <c r="B909" s="84" t="s">
        <v>12</v>
      </c>
      <c r="C909" s="42" t="s">
        <v>13</v>
      </c>
      <c r="D909" s="18">
        <v>199</v>
      </c>
      <c r="E909" s="18">
        <v>55</v>
      </c>
      <c r="F909" s="18">
        <v>34</v>
      </c>
      <c r="G909" s="18">
        <v>55</v>
      </c>
      <c r="H909" s="18">
        <v>299</v>
      </c>
      <c r="I909" s="17"/>
    </row>
    <row r="910" spans="1:9" ht="12.75">
      <c r="A910" s="16"/>
      <c r="B910" s="84" t="s">
        <v>14</v>
      </c>
      <c r="C910" s="42" t="s">
        <v>15</v>
      </c>
      <c r="D910" s="18">
        <v>244216</v>
      </c>
      <c r="E910" s="18">
        <v>243464</v>
      </c>
      <c r="F910" s="18">
        <v>125626</v>
      </c>
      <c r="G910" s="18">
        <v>209124</v>
      </c>
      <c r="H910" s="18">
        <v>137090</v>
      </c>
      <c r="I910" s="17"/>
    </row>
    <row r="911" spans="1:9" ht="38.25">
      <c r="A911" s="16"/>
      <c r="B911" s="84" t="s">
        <v>16</v>
      </c>
      <c r="C911" s="42" t="s">
        <v>17</v>
      </c>
      <c r="D911" s="18">
        <v>314493</v>
      </c>
      <c r="E911" s="18">
        <v>325554</v>
      </c>
      <c r="F911" s="18">
        <v>130773</v>
      </c>
      <c r="G911" s="18">
        <v>297888</v>
      </c>
      <c r="H911" s="18">
        <v>129368</v>
      </c>
      <c r="I911" s="17"/>
    </row>
    <row r="912" spans="1:9" ht="12.75">
      <c r="A912" s="16"/>
      <c r="B912" s="85">
        <v>1600</v>
      </c>
      <c r="C912" s="30" t="s">
        <v>19</v>
      </c>
      <c r="D912" s="18">
        <v>0</v>
      </c>
      <c r="E912" s="18">
        <v>14</v>
      </c>
      <c r="F912" s="18">
        <v>0</v>
      </c>
      <c r="G912" s="18">
        <v>14</v>
      </c>
      <c r="H912" s="18">
        <v>0</v>
      </c>
      <c r="I912" s="17"/>
    </row>
    <row r="913" spans="1:9" ht="25.5">
      <c r="A913" s="16"/>
      <c r="B913" s="84" t="s">
        <v>20</v>
      </c>
      <c r="C913" s="42" t="s">
        <v>21</v>
      </c>
      <c r="D913" s="18">
        <v>137</v>
      </c>
      <c r="E913" s="18">
        <v>137</v>
      </c>
      <c r="F913" s="18">
        <v>137</v>
      </c>
      <c r="G913" s="18">
        <v>137</v>
      </c>
      <c r="H913" s="18">
        <v>176</v>
      </c>
      <c r="I913" s="17"/>
    </row>
    <row r="914" spans="1:9" ht="12.75">
      <c r="A914" s="16"/>
      <c r="B914" s="28" t="s">
        <v>280</v>
      </c>
      <c r="C914" s="37" t="s">
        <v>256</v>
      </c>
      <c r="D914" s="18">
        <v>137</v>
      </c>
      <c r="E914" s="18">
        <v>137</v>
      </c>
      <c r="F914" s="18">
        <v>137</v>
      </c>
      <c r="G914" s="18">
        <v>137</v>
      </c>
      <c r="H914" s="18">
        <v>176</v>
      </c>
      <c r="I914" s="17"/>
    </row>
    <row r="915" spans="1:9" s="26" customFormat="1" ht="38.25">
      <c r="A915" s="25"/>
      <c r="B915" s="87">
        <v>2140</v>
      </c>
      <c r="C915" s="38" t="s">
        <v>266</v>
      </c>
      <c r="D915" s="20">
        <v>137</v>
      </c>
      <c r="E915" s="20">
        <v>137</v>
      </c>
      <c r="F915" s="20">
        <v>137</v>
      </c>
      <c r="G915" s="20">
        <v>137</v>
      </c>
      <c r="H915" s="20">
        <v>0</v>
      </c>
      <c r="I915" s="19"/>
    </row>
    <row r="916" spans="1:9" s="26" customFormat="1" ht="25.5">
      <c r="A916" s="25"/>
      <c r="B916" s="31" t="s">
        <v>285</v>
      </c>
      <c r="C916" s="52" t="s">
        <v>258</v>
      </c>
      <c r="D916" s="20"/>
      <c r="E916" s="20"/>
      <c r="F916" s="20"/>
      <c r="G916" s="20"/>
      <c r="H916" s="20">
        <v>176</v>
      </c>
      <c r="I916" s="19"/>
    </row>
    <row r="917" spans="1:9" ht="12.75">
      <c r="A917" s="16"/>
      <c r="B917" s="84" t="s">
        <v>24</v>
      </c>
      <c r="C917" s="42" t="s">
        <v>25</v>
      </c>
      <c r="D917" s="18">
        <v>22173</v>
      </c>
      <c r="E917" s="18">
        <v>22172</v>
      </c>
      <c r="F917" s="18">
        <v>7623</v>
      </c>
      <c r="G917" s="18">
        <v>12133</v>
      </c>
      <c r="H917" s="18">
        <v>7623</v>
      </c>
      <c r="I917" s="17"/>
    </row>
    <row r="918" spans="1:9" s="26" customFormat="1" ht="26.25">
      <c r="A918" s="25"/>
      <c r="B918" s="87" t="s">
        <v>28</v>
      </c>
      <c r="C918" s="49" t="s">
        <v>29</v>
      </c>
      <c r="D918" s="20">
        <v>22173</v>
      </c>
      <c r="E918" s="20">
        <v>22172</v>
      </c>
      <c r="F918" s="20">
        <v>7623</v>
      </c>
      <c r="G918" s="20">
        <v>12133</v>
      </c>
      <c r="H918" s="20">
        <v>7598</v>
      </c>
      <c r="I918" s="19"/>
    </row>
    <row r="919" spans="1:9" s="26" customFormat="1" ht="13.5">
      <c r="A919" s="25"/>
      <c r="B919" s="87" t="s">
        <v>30</v>
      </c>
      <c r="C919" s="49" t="s">
        <v>31</v>
      </c>
      <c r="D919" s="20"/>
      <c r="E919" s="20"/>
      <c r="F919" s="20">
        <v>25</v>
      </c>
      <c r="G919" s="20"/>
      <c r="H919" s="20">
        <v>25</v>
      </c>
      <c r="I919" s="19"/>
    </row>
    <row r="920" spans="1:9" ht="12.75">
      <c r="A920" s="16"/>
      <c r="B920" s="84" t="s">
        <v>34</v>
      </c>
      <c r="C920" s="42" t="s">
        <v>35</v>
      </c>
      <c r="D920" s="18">
        <v>284325</v>
      </c>
      <c r="E920" s="18">
        <v>280886</v>
      </c>
      <c r="F920" s="18">
        <v>526191</v>
      </c>
      <c r="G920" s="18">
        <v>981968</v>
      </c>
      <c r="H920" s="18">
        <v>253882</v>
      </c>
      <c r="I920" s="17"/>
    </row>
    <row r="921" spans="1:9" ht="12.75">
      <c r="A921" s="16"/>
      <c r="B921" s="84" t="s">
        <v>36</v>
      </c>
      <c r="C921" s="42" t="s">
        <v>37</v>
      </c>
      <c r="D921" s="18"/>
      <c r="E921" s="18"/>
      <c r="F921" s="18">
        <v>3830</v>
      </c>
      <c r="G921" s="18"/>
      <c r="H921" s="18">
        <v>3830</v>
      </c>
      <c r="I921" s="17"/>
    </row>
    <row r="922" spans="1:9" ht="12.75">
      <c r="A922" s="16"/>
      <c r="B922" s="84" t="s">
        <v>38</v>
      </c>
      <c r="C922" s="42" t="s">
        <v>39</v>
      </c>
      <c r="D922" s="18">
        <v>1892020</v>
      </c>
      <c r="E922" s="18">
        <v>1606849</v>
      </c>
      <c r="F922" s="18">
        <v>2660360</v>
      </c>
      <c r="G922" s="18">
        <v>603792</v>
      </c>
      <c r="H922" s="18">
        <v>1587007</v>
      </c>
      <c r="I922" s="17"/>
    </row>
    <row r="923" spans="1:9" ht="25.5">
      <c r="A923" s="16"/>
      <c r="B923" s="84" t="s">
        <v>40</v>
      </c>
      <c r="C923" s="42" t="s">
        <v>41</v>
      </c>
      <c r="D923" s="18">
        <v>0</v>
      </c>
      <c r="E923" s="18">
        <v>0</v>
      </c>
      <c r="F923" s="18">
        <v>3550</v>
      </c>
      <c r="G923" s="18">
        <v>0</v>
      </c>
      <c r="H923" s="18">
        <v>3550</v>
      </c>
      <c r="I923" s="17"/>
    </row>
    <row r="924" spans="1:9" ht="27.75" customHeight="1">
      <c r="A924" s="16"/>
      <c r="B924" s="84" t="s">
        <v>42</v>
      </c>
      <c r="C924" s="42" t="s">
        <v>43</v>
      </c>
      <c r="D924" s="18">
        <v>0</v>
      </c>
      <c r="E924" s="18">
        <v>0</v>
      </c>
      <c r="F924" s="18">
        <v>3550</v>
      </c>
      <c r="G924" s="18">
        <v>0</v>
      </c>
      <c r="H924" s="18">
        <v>3550</v>
      </c>
      <c r="I924" s="17"/>
    </row>
    <row r="925" spans="1:9" ht="25.5">
      <c r="A925" s="16"/>
      <c r="B925" s="84" t="s">
        <v>85</v>
      </c>
      <c r="C925" s="42" t="s">
        <v>86</v>
      </c>
      <c r="D925" s="61" t="s">
        <v>331</v>
      </c>
      <c r="E925" s="61" t="s">
        <v>331</v>
      </c>
      <c r="F925" s="18">
        <v>3550</v>
      </c>
      <c r="G925" s="61" t="s">
        <v>331</v>
      </c>
      <c r="H925" s="18">
        <v>3550</v>
      </c>
      <c r="I925" s="17"/>
    </row>
    <row r="926" spans="1:9" ht="12.75">
      <c r="A926" s="16"/>
      <c r="B926" s="84"/>
      <c r="C926" s="42"/>
      <c r="D926" s="18"/>
      <c r="E926" s="18"/>
      <c r="F926" s="18"/>
      <c r="G926" s="18"/>
      <c r="H926" s="18"/>
      <c r="I926" s="17"/>
    </row>
    <row r="927" spans="1:9" s="15" customFormat="1" ht="25.5">
      <c r="A927" s="16" t="s">
        <v>164</v>
      </c>
      <c r="B927" s="88" t="s">
        <v>6</v>
      </c>
      <c r="C927" s="24" t="s">
        <v>165</v>
      </c>
      <c r="D927" s="13">
        <f>D929+D930+D931+D932+D933+D934+D935+D938+D941+D942+D943+D944</f>
        <v>4851235</v>
      </c>
      <c r="E927" s="13">
        <f>E929+E930+E931+E932+E933+E934+E935+E938+E941+E942+E943+E944</f>
        <v>6748986</v>
      </c>
      <c r="F927" s="13">
        <f>F929+F930+F931+F932+F933+F934+F935+F938+F941+F942+F943+F944</f>
        <v>4645272</v>
      </c>
      <c r="G927" s="13">
        <f>G929+G930+G931+G932+G933+G934+G935+G938+G941+G942+G943+G944</f>
        <v>4284797</v>
      </c>
      <c r="H927" s="13">
        <f>H929+H930+H931+H932+H933+H934+H935+H938+H941+H942+H943+H944</f>
        <v>4700126</v>
      </c>
      <c r="I927" s="10"/>
    </row>
    <row r="928" spans="1:9" s="15" customFormat="1" ht="12.75">
      <c r="A928" s="16"/>
      <c r="B928" s="88"/>
      <c r="C928" s="24"/>
      <c r="D928" s="13"/>
      <c r="E928" s="13"/>
      <c r="F928" s="13"/>
      <c r="G928" s="13"/>
      <c r="H928" s="13"/>
      <c r="I928" s="10"/>
    </row>
    <row r="929" spans="1:9" ht="12.75">
      <c r="A929" s="16"/>
      <c r="B929" s="84" t="s">
        <v>8</v>
      </c>
      <c r="C929" s="42" t="s">
        <v>9</v>
      </c>
      <c r="D929" s="18">
        <v>715984</v>
      </c>
      <c r="E929" s="18">
        <v>685877</v>
      </c>
      <c r="F929" s="18">
        <v>559585</v>
      </c>
      <c r="G929" s="18">
        <v>687797</v>
      </c>
      <c r="H929" s="18">
        <v>577137</v>
      </c>
      <c r="I929" s="17"/>
    </row>
    <row r="930" spans="1:9" ht="25.5">
      <c r="A930" s="16"/>
      <c r="B930" s="84" t="s">
        <v>10</v>
      </c>
      <c r="C930" s="42" t="s">
        <v>11</v>
      </c>
      <c r="D930" s="18">
        <v>192862</v>
      </c>
      <c r="E930" s="18">
        <v>187158</v>
      </c>
      <c r="F930" s="18">
        <v>148133</v>
      </c>
      <c r="G930" s="18">
        <v>186021</v>
      </c>
      <c r="H930" s="18">
        <v>153331</v>
      </c>
      <c r="I930" s="17"/>
    </row>
    <row r="931" spans="1:9" ht="25.5">
      <c r="A931" s="16"/>
      <c r="B931" s="84" t="s">
        <v>12</v>
      </c>
      <c r="C931" s="42" t="s">
        <v>13</v>
      </c>
      <c r="D931" s="18">
        <v>44253</v>
      </c>
      <c r="E931" s="18">
        <v>39740</v>
      </c>
      <c r="F931" s="18">
        <v>20588</v>
      </c>
      <c r="G931" s="18">
        <v>38862</v>
      </c>
      <c r="H931" s="18">
        <v>20567</v>
      </c>
      <c r="I931" s="17"/>
    </row>
    <row r="932" spans="1:9" ht="12.75">
      <c r="A932" s="16"/>
      <c r="B932" s="84" t="s">
        <v>14</v>
      </c>
      <c r="C932" s="42" t="s">
        <v>15</v>
      </c>
      <c r="D932" s="18">
        <v>2514659</v>
      </c>
      <c r="E932" s="18">
        <v>2375765</v>
      </c>
      <c r="F932" s="18">
        <v>2367246</v>
      </c>
      <c r="G932" s="18">
        <v>2125390</v>
      </c>
      <c r="H932" s="18">
        <v>2444306</v>
      </c>
      <c r="I932" s="17"/>
    </row>
    <row r="933" spans="1:9" ht="38.25">
      <c r="A933" s="16"/>
      <c r="B933" s="84" t="s">
        <v>16</v>
      </c>
      <c r="C933" s="42" t="s">
        <v>17</v>
      </c>
      <c r="D933" s="18">
        <v>254145</v>
      </c>
      <c r="E933" s="18">
        <v>226492</v>
      </c>
      <c r="F933" s="18">
        <v>195590</v>
      </c>
      <c r="G933" s="18">
        <v>210612</v>
      </c>
      <c r="H933" s="18">
        <v>198932</v>
      </c>
      <c r="I933" s="17"/>
    </row>
    <row r="934" spans="1:9" ht="12.75">
      <c r="A934" s="16"/>
      <c r="B934" s="84" t="s">
        <v>18</v>
      </c>
      <c r="C934" s="42" t="s">
        <v>19</v>
      </c>
      <c r="D934" s="18">
        <v>190</v>
      </c>
      <c r="E934" s="18">
        <v>236</v>
      </c>
      <c r="F934" s="18">
        <v>259</v>
      </c>
      <c r="G934" s="18">
        <v>182</v>
      </c>
      <c r="H934" s="18">
        <v>217</v>
      </c>
      <c r="I934" s="17"/>
    </row>
    <row r="935" spans="1:9" ht="25.5" customHeight="1">
      <c r="A935" s="16"/>
      <c r="B935" s="84" t="s">
        <v>20</v>
      </c>
      <c r="C935" s="42" t="s">
        <v>21</v>
      </c>
      <c r="D935" s="18">
        <v>0</v>
      </c>
      <c r="E935" s="18">
        <v>5</v>
      </c>
      <c r="F935" s="18">
        <v>5</v>
      </c>
      <c r="G935" s="18">
        <v>0</v>
      </c>
      <c r="H935" s="18">
        <v>5</v>
      </c>
      <c r="I935" s="17"/>
    </row>
    <row r="936" spans="1:9" ht="25.5" customHeight="1">
      <c r="A936" s="16"/>
      <c r="B936" s="28" t="s">
        <v>280</v>
      </c>
      <c r="C936" s="37" t="s">
        <v>256</v>
      </c>
      <c r="D936" s="18">
        <v>0</v>
      </c>
      <c r="E936" s="18">
        <v>5</v>
      </c>
      <c r="F936" s="18">
        <v>5</v>
      </c>
      <c r="G936" s="18">
        <v>0</v>
      </c>
      <c r="H936" s="18">
        <v>5</v>
      </c>
      <c r="I936" s="17"/>
    </row>
    <row r="937" spans="1:9" s="26" customFormat="1" ht="38.25">
      <c r="A937" s="25"/>
      <c r="B937" s="94">
        <v>2140</v>
      </c>
      <c r="C937" s="38" t="s">
        <v>266</v>
      </c>
      <c r="D937" s="20">
        <v>0</v>
      </c>
      <c r="E937" s="20">
        <v>5</v>
      </c>
      <c r="F937" s="20">
        <v>5</v>
      </c>
      <c r="G937" s="20">
        <v>0</v>
      </c>
      <c r="H937" s="20">
        <v>5</v>
      </c>
      <c r="I937" s="19"/>
    </row>
    <row r="938" spans="1:9" ht="12.75">
      <c r="A938" s="16"/>
      <c r="B938" s="84" t="s">
        <v>24</v>
      </c>
      <c r="C938" s="42" t="s">
        <v>25</v>
      </c>
      <c r="D938" s="18">
        <v>212667</v>
      </c>
      <c r="E938" s="18">
        <v>201845</v>
      </c>
      <c r="F938" s="18">
        <v>258565</v>
      </c>
      <c r="G938" s="18">
        <v>166173</v>
      </c>
      <c r="H938" s="18">
        <v>202100</v>
      </c>
      <c r="I938" s="17"/>
    </row>
    <row r="939" spans="1:9" s="26" customFormat="1" ht="26.25">
      <c r="A939" s="25"/>
      <c r="B939" s="87" t="s">
        <v>28</v>
      </c>
      <c r="C939" s="49" t="s">
        <v>29</v>
      </c>
      <c r="D939" s="20">
        <v>212515</v>
      </c>
      <c r="E939" s="20">
        <v>201693</v>
      </c>
      <c r="F939" s="20">
        <v>258518</v>
      </c>
      <c r="G939" s="20">
        <v>166081</v>
      </c>
      <c r="H939" s="20">
        <v>202053</v>
      </c>
      <c r="I939" s="19"/>
    </row>
    <row r="940" spans="1:9" s="26" customFormat="1" ht="13.5">
      <c r="A940" s="25"/>
      <c r="B940" s="87" t="s">
        <v>30</v>
      </c>
      <c r="C940" s="49" t="s">
        <v>31</v>
      </c>
      <c r="D940" s="20">
        <v>152</v>
      </c>
      <c r="E940" s="20">
        <v>152</v>
      </c>
      <c r="F940" s="20">
        <v>47</v>
      </c>
      <c r="G940" s="20">
        <v>92</v>
      </c>
      <c r="H940" s="20">
        <v>47</v>
      </c>
      <c r="I940" s="19"/>
    </row>
    <row r="941" spans="1:9" ht="12.75">
      <c r="A941" s="16"/>
      <c r="B941" s="84" t="s">
        <v>34</v>
      </c>
      <c r="C941" s="42" t="s">
        <v>35</v>
      </c>
      <c r="D941" s="18">
        <v>343736</v>
      </c>
      <c r="E941" s="18">
        <v>344611</v>
      </c>
      <c r="F941" s="18">
        <v>267552</v>
      </c>
      <c r="G941" s="18">
        <v>245724</v>
      </c>
      <c r="H941" s="18">
        <v>217935</v>
      </c>
      <c r="I941" s="17"/>
    </row>
    <row r="942" spans="1:9" ht="12.75">
      <c r="A942" s="16"/>
      <c r="B942" s="84" t="s">
        <v>36</v>
      </c>
      <c r="C942" s="42" t="s">
        <v>37</v>
      </c>
      <c r="D942" s="18">
        <v>0</v>
      </c>
      <c r="E942" s="18">
        <v>0</v>
      </c>
      <c r="F942" s="18">
        <v>1542</v>
      </c>
      <c r="G942" s="18">
        <v>0</v>
      </c>
      <c r="H942" s="18">
        <v>1542</v>
      </c>
      <c r="I942" s="17"/>
    </row>
    <row r="943" spans="1:9" ht="12.75">
      <c r="A943" s="16"/>
      <c r="B943" s="84" t="s">
        <v>38</v>
      </c>
      <c r="C943" s="42" t="s">
        <v>39</v>
      </c>
      <c r="D943" s="18">
        <v>572739</v>
      </c>
      <c r="E943" s="18">
        <v>538620</v>
      </c>
      <c r="F943" s="18">
        <v>541332</v>
      </c>
      <c r="G943" s="18">
        <v>624036</v>
      </c>
      <c r="H943" s="18">
        <v>599179</v>
      </c>
      <c r="I943" s="17"/>
    </row>
    <row r="944" spans="1:9" ht="25.5">
      <c r="A944" s="16"/>
      <c r="B944" s="84" t="s">
        <v>40</v>
      </c>
      <c r="C944" s="42" t="s">
        <v>41</v>
      </c>
      <c r="D944" s="18">
        <v>0</v>
      </c>
      <c r="E944" s="18">
        <v>2148637</v>
      </c>
      <c r="F944" s="18">
        <v>284875</v>
      </c>
      <c r="G944" s="18">
        <v>0</v>
      </c>
      <c r="H944" s="18">
        <v>284875</v>
      </c>
      <c r="I944" s="17"/>
    </row>
    <row r="945" spans="1:9" ht="25.5">
      <c r="A945" s="16"/>
      <c r="B945" s="84" t="s">
        <v>42</v>
      </c>
      <c r="C945" s="42" t="s">
        <v>43</v>
      </c>
      <c r="D945" s="18">
        <v>0</v>
      </c>
      <c r="E945" s="18">
        <v>2148637</v>
      </c>
      <c r="F945" s="18">
        <v>284875</v>
      </c>
      <c r="G945" s="18">
        <v>0</v>
      </c>
      <c r="H945" s="18">
        <v>284875</v>
      </c>
      <c r="I945" s="17"/>
    </row>
    <row r="946" spans="1:9" ht="12.75">
      <c r="A946" s="16"/>
      <c r="B946" s="84" t="s">
        <v>44</v>
      </c>
      <c r="C946" s="42" t="s">
        <v>45</v>
      </c>
      <c r="D946" s="61" t="s">
        <v>331</v>
      </c>
      <c r="E946" s="61" t="s">
        <v>331</v>
      </c>
      <c r="F946" s="18">
        <v>284875</v>
      </c>
      <c r="G946" s="61" t="s">
        <v>331</v>
      </c>
      <c r="H946" s="18">
        <v>0</v>
      </c>
      <c r="I946" s="17"/>
    </row>
    <row r="947" spans="1:9" ht="12.75">
      <c r="A947" s="16"/>
      <c r="B947" s="84" t="s">
        <v>46</v>
      </c>
      <c r="C947" s="42" t="s">
        <v>47</v>
      </c>
      <c r="D947" s="61" t="s">
        <v>331</v>
      </c>
      <c r="E947" s="18">
        <v>2272211</v>
      </c>
      <c r="F947" s="18">
        <v>284875</v>
      </c>
      <c r="G947" s="18">
        <v>0</v>
      </c>
      <c r="H947" s="18">
        <v>284875</v>
      </c>
      <c r="I947" s="17"/>
    </row>
    <row r="948" spans="1:9" s="26" customFormat="1" ht="26.25">
      <c r="A948" s="25"/>
      <c r="B948" s="94">
        <v>8212</v>
      </c>
      <c r="C948" s="48" t="s">
        <v>296</v>
      </c>
      <c r="D948" s="61">
        <v>0</v>
      </c>
      <c r="E948" s="20">
        <v>123574</v>
      </c>
      <c r="F948" s="20">
        <v>0</v>
      </c>
      <c r="G948" s="20">
        <v>0</v>
      </c>
      <c r="H948" s="20">
        <v>0</v>
      </c>
      <c r="I948" s="19"/>
    </row>
    <row r="949" spans="1:9" ht="12.75">
      <c r="A949" s="16"/>
      <c r="B949" s="84"/>
      <c r="C949" s="42"/>
      <c r="D949" s="18"/>
      <c r="E949" s="18"/>
      <c r="F949" s="18"/>
      <c r="G949" s="18"/>
      <c r="H949" s="18"/>
      <c r="I949" s="17"/>
    </row>
    <row r="950" spans="1:9" s="15" customFormat="1" ht="12.75">
      <c r="A950" s="16" t="s">
        <v>166</v>
      </c>
      <c r="B950" s="88" t="s">
        <v>6</v>
      </c>
      <c r="C950" s="24" t="s">
        <v>167</v>
      </c>
      <c r="D950" s="13">
        <f>D952+D953+D954+D955+D956+D957+D959+D960</f>
        <v>4271077</v>
      </c>
      <c r="E950" s="13">
        <f>E952+E953+E954+E955+E956+E957+E959+E960</f>
        <v>4033120</v>
      </c>
      <c r="F950" s="13">
        <f>F952+F953+F954+F955+F956+F957+F959+F960</f>
        <v>3670233</v>
      </c>
      <c r="G950" s="13">
        <f>G952+G953+G954+G955+G956+G957+G959+G960</f>
        <v>3768347</v>
      </c>
      <c r="H950" s="13">
        <f>H952+H953+H954+H955+H956+H957+H959+H960</f>
        <v>3667088</v>
      </c>
      <c r="I950" s="10"/>
    </row>
    <row r="951" spans="1:9" ht="12.75">
      <c r="A951" s="16"/>
      <c r="B951" s="84"/>
      <c r="C951" s="42"/>
      <c r="D951" s="18"/>
      <c r="E951" s="18"/>
      <c r="F951" s="18"/>
      <c r="G951" s="18"/>
      <c r="H951" s="18"/>
      <c r="I951" s="17"/>
    </row>
    <row r="952" spans="1:9" ht="12.75">
      <c r="A952" s="16"/>
      <c r="B952" s="84" t="s">
        <v>8</v>
      </c>
      <c r="C952" s="42" t="s">
        <v>9</v>
      </c>
      <c r="D952" s="18">
        <v>46120</v>
      </c>
      <c r="E952" s="18">
        <v>45960</v>
      </c>
      <c r="F952" s="18">
        <v>103293</v>
      </c>
      <c r="G952" s="18">
        <v>45690</v>
      </c>
      <c r="H952" s="18">
        <v>108508</v>
      </c>
      <c r="I952" s="17"/>
    </row>
    <row r="953" spans="1:9" ht="25.5">
      <c r="A953" s="16"/>
      <c r="B953" s="84" t="s">
        <v>10</v>
      </c>
      <c r="C953" s="42" t="s">
        <v>11</v>
      </c>
      <c r="D953" s="18">
        <v>11194</v>
      </c>
      <c r="E953" s="18">
        <v>11131</v>
      </c>
      <c r="F953" s="18">
        <v>23990</v>
      </c>
      <c r="G953" s="18">
        <v>11047</v>
      </c>
      <c r="H953" s="18">
        <v>26960</v>
      </c>
      <c r="I953" s="17"/>
    </row>
    <row r="954" spans="1:9" ht="25.5">
      <c r="A954" s="16"/>
      <c r="B954" s="84" t="s">
        <v>12</v>
      </c>
      <c r="C954" s="42" t="s">
        <v>13</v>
      </c>
      <c r="D954" s="18">
        <v>0</v>
      </c>
      <c r="E954" s="18">
        <v>0</v>
      </c>
      <c r="F954" s="18">
        <v>213</v>
      </c>
      <c r="G954" s="18">
        <v>0</v>
      </c>
      <c r="H954" s="18">
        <v>213</v>
      </c>
      <c r="I954" s="17"/>
    </row>
    <row r="955" spans="1:9" ht="12.75">
      <c r="A955" s="16"/>
      <c r="B955" s="84" t="s">
        <v>14</v>
      </c>
      <c r="C955" s="42" t="s">
        <v>15</v>
      </c>
      <c r="D955" s="18">
        <v>414485</v>
      </c>
      <c r="E955" s="18">
        <v>392883</v>
      </c>
      <c r="F955" s="18">
        <v>372237</v>
      </c>
      <c r="G955" s="18">
        <v>468728</v>
      </c>
      <c r="H955" s="18">
        <v>381827</v>
      </c>
      <c r="I955" s="17"/>
    </row>
    <row r="956" spans="1:9" ht="38.25">
      <c r="A956" s="16"/>
      <c r="B956" s="84" t="s">
        <v>16</v>
      </c>
      <c r="C956" s="42" t="s">
        <v>17</v>
      </c>
      <c r="D956" s="18">
        <v>839286</v>
      </c>
      <c r="E956" s="18">
        <v>826144</v>
      </c>
      <c r="F956" s="18">
        <v>730801</v>
      </c>
      <c r="G956" s="18">
        <v>836084</v>
      </c>
      <c r="H956" s="18">
        <v>737138</v>
      </c>
      <c r="I956" s="17"/>
    </row>
    <row r="957" spans="1:9" ht="12.75">
      <c r="A957" s="16"/>
      <c r="B957" s="84" t="s">
        <v>24</v>
      </c>
      <c r="C957" s="42" t="s">
        <v>25</v>
      </c>
      <c r="D957" s="18">
        <v>2374491</v>
      </c>
      <c r="E957" s="18">
        <v>2374491</v>
      </c>
      <c r="F957" s="18">
        <v>1832812</v>
      </c>
      <c r="G957" s="18">
        <v>2374491</v>
      </c>
      <c r="H957" s="18">
        <v>1835112</v>
      </c>
      <c r="I957" s="17"/>
    </row>
    <row r="958" spans="1:9" s="26" customFormat="1" ht="26.25">
      <c r="A958" s="25"/>
      <c r="B958" s="87" t="s">
        <v>28</v>
      </c>
      <c r="C958" s="49" t="s">
        <v>29</v>
      </c>
      <c r="D958" s="20">
        <v>2374491</v>
      </c>
      <c r="E958" s="20">
        <v>2374491</v>
      </c>
      <c r="F958" s="20">
        <v>1832812</v>
      </c>
      <c r="G958" s="20">
        <v>2374491</v>
      </c>
      <c r="H958" s="20">
        <v>1835112</v>
      </c>
      <c r="I958" s="19"/>
    </row>
    <row r="959" spans="1:9" ht="12.75">
      <c r="A959" s="16"/>
      <c r="B959" s="84" t="s">
        <v>34</v>
      </c>
      <c r="C959" s="42" t="s">
        <v>35</v>
      </c>
      <c r="D959" s="18">
        <v>64791</v>
      </c>
      <c r="E959" s="18">
        <v>60873</v>
      </c>
      <c r="F959" s="18">
        <v>68360</v>
      </c>
      <c r="G959" s="18">
        <v>32307</v>
      </c>
      <c r="H959" s="18">
        <v>38803</v>
      </c>
      <c r="I959" s="17"/>
    </row>
    <row r="960" spans="1:9" ht="12.75">
      <c r="A960" s="16"/>
      <c r="B960" s="84" t="s">
        <v>38</v>
      </c>
      <c r="C960" s="42" t="s">
        <v>39</v>
      </c>
      <c r="D960" s="18">
        <v>520710</v>
      </c>
      <c r="E960" s="18">
        <v>321638</v>
      </c>
      <c r="F960" s="18">
        <v>538527</v>
      </c>
      <c r="G960" s="18">
        <v>0</v>
      </c>
      <c r="H960" s="18">
        <v>538527</v>
      </c>
      <c r="I960" s="17"/>
    </row>
    <row r="961" spans="1:9" ht="12.75">
      <c r="A961" s="16"/>
      <c r="B961" s="84"/>
      <c r="C961" s="42"/>
      <c r="D961" s="18"/>
      <c r="E961" s="18"/>
      <c r="F961" s="18"/>
      <c r="G961" s="18"/>
      <c r="H961" s="18"/>
      <c r="I961" s="17"/>
    </row>
    <row r="962" spans="1:9" s="15" customFormat="1" ht="51">
      <c r="A962" s="16" t="s">
        <v>168</v>
      </c>
      <c r="B962" s="88" t="s">
        <v>6</v>
      </c>
      <c r="C962" s="24" t="s">
        <v>169</v>
      </c>
      <c r="D962" s="13">
        <f>D964+D965+D966+D967+D968+D969+D970+D975+D979+D980+D981+D982</f>
        <v>36097884</v>
      </c>
      <c r="E962" s="13">
        <f>E964+E965+E966+E967+E968+E969+E970+E975+E979+E980+E981+E982</f>
        <v>32836773</v>
      </c>
      <c r="F962" s="13">
        <f>F964+F965+F966+F967+F968+F969+F970+F975+F979+F980+F981+F982</f>
        <v>35708023</v>
      </c>
      <c r="G962" s="13">
        <f>G964+G965+G966+G967+G968+G969+G970+G975+G979+G980+G981+G982</f>
        <v>16275337</v>
      </c>
      <c r="H962" s="13">
        <f>H964+H965+H966+H967+H968+H969+H970+H975+H979+H980+H981+H982</f>
        <v>13401082</v>
      </c>
      <c r="I962" s="10"/>
    </row>
    <row r="963" spans="1:9" s="15" customFormat="1" ht="12.75">
      <c r="A963" s="16"/>
      <c r="B963" s="88"/>
      <c r="C963" s="24"/>
      <c r="D963" s="13"/>
      <c r="E963" s="13"/>
      <c r="F963" s="13"/>
      <c r="G963" s="13"/>
      <c r="H963" s="13"/>
      <c r="I963" s="10"/>
    </row>
    <row r="964" spans="1:9" ht="12.75">
      <c r="A964" s="16"/>
      <c r="B964" s="84" t="s">
        <v>8</v>
      </c>
      <c r="C964" s="42" t="s">
        <v>9</v>
      </c>
      <c r="D964" s="18">
        <v>806198</v>
      </c>
      <c r="E964" s="18">
        <v>795830</v>
      </c>
      <c r="F964" s="18">
        <v>672808</v>
      </c>
      <c r="G964" s="18">
        <v>794917</v>
      </c>
      <c r="H964" s="18">
        <v>670891</v>
      </c>
      <c r="I964" s="17"/>
    </row>
    <row r="965" spans="1:9" ht="25.5">
      <c r="A965" s="16"/>
      <c r="B965" s="84" t="s">
        <v>10</v>
      </c>
      <c r="C965" s="42" t="s">
        <v>11</v>
      </c>
      <c r="D965" s="18">
        <v>215952</v>
      </c>
      <c r="E965" s="18">
        <v>207615</v>
      </c>
      <c r="F965" s="18">
        <v>195202</v>
      </c>
      <c r="G965" s="18">
        <v>206383</v>
      </c>
      <c r="H965" s="18">
        <v>198881</v>
      </c>
      <c r="I965" s="17"/>
    </row>
    <row r="966" spans="1:9" ht="25.5">
      <c r="A966" s="16"/>
      <c r="B966" s="84" t="s">
        <v>12</v>
      </c>
      <c r="C966" s="42" t="s">
        <v>13</v>
      </c>
      <c r="D966" s="18">
        <v>6367</v>
      </c>
      <c r="E966" s="18">
        <v>5512</v>
      </c>
      <c r="F966" s="18">
        <v>6015</v>
      </c>
      <c r="G966" s="18">
        <v>5554</v>
      </c>
      <c r="H966" s="18">
        <v>6398</v>
      </c>
      <c r="I966" s="17"/>
    </row>
    <row r="967" spans="1:9" ht="12.75">
      <c r="A967" s="16"/>
      <c r="B967" s="84" t="s">
        <v>14</v>
      </c>
      <c r="C967" s="42" t="s">
        <v>15</v>
      </c>
      <c r="D967" s="18">
        <v>3316240</v>
      </c>
      <c r="E967" s="18">
        <v>3083549</v>
      </c>
      <c r="F967" s="18">
        <v>2034069</v>
      </c>
      <c r="G967" s="18">
        <v>2949707</v>
      </c>
      <c r="H967" s="18">
        <v>2089986</v>
      </c>
      <c r="I967" s="17"/>
    </row>
    <row r="968" spans="1:9" ht="38.25">
      <c r="A968" s="16"/>
      <c r="B968" s="84" t="s">
        <v>16</v>
      </c>
      <c r="C968" s="42" t="s">
        <v>17</v>
      </c>
      <c r="D968" s="18">
        <v>695461</v>
      </c>
      <c r="E968" s="18">
        <v>642867</v>
      </c>
      <c r="F968" s="18">
        <v>880825</v>
      </c>
      <c r="G968" s="18">
        <v>697283</v>
      </c>
      <c r="H968" s="18">
        <v>738505</v>
      </c>
      <c r="I968" s="17"/>
    </row>
    <row r="969" spans="1:9" ht="12.75">
      <c r="A969" s="16"/>
      <c r="B969" s="84" t="s">
        <v>18</v>
      </c>
      <c r="C969" s="42" t="s">
        <v>19</v>
      </c>
      <c r="D969" s="18">
        <v>693</v>
      </c>
      <c r="E969" s="18">
        <v>1069</v>
      </c>
      <c r="F969" s="18">
        <v>524</v>
      </c>
      <c r="G969" s="18">
        <v>1019</v>
      </c>
      <c r="H969" s="18">
        <v>564</v>
      </c>
      <c r="I969" s="17"/>
    </row>
    <row r="970" spans="1:9" ht="25.5">
      <c r="A970" s="16"/>
      <c r="B970" s="84" t="s">
        <v>20</v>
      </c>
      <c r="C970" s="42" t="s">
        <v>21</v>
      </c>
      <c r="D970" s="18">
        <v>11278</v>
      </c>
      <c r="E970" s="18">
        <v>9867</v>
      </c>
      <c r="F970" s="18">
        <v>3217</v>
      </c>
      <c r="G970" s="18">
        <v>10563</v>
      </c>
      <c r="H970" s="18">
        <v>3217</v>
      </c>
      <c r="I970" s="17"/>
    </row>
    <row r="971" spans="1:9" ht="12.75">
      <c r="A971" s="16"/>
      <c r="B971" s="28" t="s">
        <v>280</v>
      </c>
      <c r="C971" s="37" t="s">
        <v>256</v>
      </c>
      <c r="D971" s="18">
        <v>11278</v>
      </c>
      <c r="E971" s="18">
        <v>9867</v>
      </c>
      <c r="F971" s="18">
        <v>0</v>
      </c>
      <c r="G971" s="18">
        <v>10563</v>
      </c>
      <c r="H971" s="18">
        <v>3217</v>
      </c>
      <c r="I971" s="17"/>
    </row>
    <row r="972" spans="1:9" s="26" customFormat="1" ht="25.5">
      <c r="A972" s="25"/>
      <c r="B972" s="31" t="s">
        <v>282</v>
      </c>
      <c r="C972" s="51" t="s">
        <v>257</v>
      </c>
      <c r="D972" s="20">
        <v>2601</v>
      </c>
      <c r="E972" s="20">
        <v>2601</v>
      </c>
      <c r="F972" s="20">
        <v>0</v>
      </c>
      <c r="G972" s="20">
        <v>2601</v>
      </c>
      <c r="H972" s="20">
        <v>2982</v>
      </c>
      <c r="I972" s="19"/>
    </row>
    <row r="973" spans="1:9" s="26" customFormat="1" ht="39">
      <c r="A973" s="25"/>
      <c r="B973" s="87" t="s">
        <v>22</v>
      </c>
      <c r="C973" s="49" t="s">
        <v>68</v>
      </c>
      <c r="D973" s="20">
        <v>8677</v>
      </c>
      <c r="E973" s="20">
        <v>7266</v>
      </c>
      <c r="F973" s="20">
        <v>235</v>
      </c>
      <c r="G973" s="20">
        <v>7266</v>
      </c>
      <c r="H973" s="20">
        <v>235</v>
      </c>
      <c r="I973" s="19"/>
    </row>
    <row r="974" spans="1:9" s="26" customFormat="1" ht="25.5">
      <c r="A974" s="25"/>
      <c r="B974" s="31" t="s">
        <v>285</v>
      </c>
      <c r="C974" s="56" t="s">
        <v>258</v>
      </c>
      <c r="D974" s="20">
        <v>0</v>
      </c>
      <c r="E974" s="20">
        <v>0</v>
      </c>
      <c r="F974" s="20">
        <v>0</v>
      </c>
      <c r="G974" s="20">
        <v>696</v>
      </c>
      <c r="H974" s="20">
        <v>0</v>
      </c>
      <c r="I974" s="19"/>
    </row>
    <row r="975" spans="1:9" ht="12.75">
      <c r="A975" s="16"/>
      <c r="B975" s="84" t="s">
        <v>24</v>
      </c>
      <c r="C975" s="42" t="s">
        <v>25</v>
      </c>
      <c r="D975" s="18">
        <v>7195981</v>
      </c>
      <c r="E975" s="18">
        <v>7159343</v>
      </c>
      <c r="F975" s="18">
        <v>6517743</v>
      </c>
      <c r="G975" s="18">
        <v>7263248</v>
      </c>
      <c r="H975" s="18">
        <v>6485042</v>
      </c>
      <c r="I975" s="17"/>
    </row>
    <row r="976" spans="1:9" s="26" customFormat="1" ht="13.5">
      <c r="A976" s="25"/>
      <c r="B976" s="87" t="s">
        <v>79</v>
      </c>
      <c r="C976" s="49" t="s">
        <v>80</v>
      </c>
      <c r="D976" s="20">
        <v>15340</v>
      </c>
      <c r="E976" s="20">
        <v>15340</v>
      </c>
      <c r="F976" s="20">
        <v>0</v>
      </c>
      <c r="G976" s="20">
        <v>15340</v>
      </c>
      <c r="H976" s="20">
        <v>0</v>
      </c>
      <c r="I976" s="19"/>
    </row>
    <row r="977" spans="1:9" s="26" customFormat="1" ht="26.25">
      <c r="A977" s="25"/>
      <c r="B977" s="87" t="s">
        <v>28</v>
      </c>
      <c r="C977" s="49" t="s">
        <v>29</v>
      </c>
      <c r="D977" s="20">
        <v>7173279</v>
      </c>
      <c r="E977" s="20">
        <v>7136651</v>
      </c>
      <c r="F977" s="20">
        <v>6508606</v>
      </c>
      <c r="G977" s="20">
        <v>7240658</v>
      </c>
      <c r="H977" s="20">
        <v>6475902</v>
      </c>
      <c r="I977" s="19"/>
    </row>
    <row r="978" spans="1:9" s="26" customFormat="1" ht="13.5">
      <c r="A978" s="25"/>
      <c r="B978" s="87" t="s">
        <v>30</v>
      </c>
      <c r="C978" s="49" t="s">
        <v>31</v>
      </c>
      <c r="D978" s="20">
        <v>7362</v>
      </c>
      <c r="E978" s="20">
        <v>7352</v>
      </c>
      <c r="F978" s="20">
        <v>9137</v>
      </c>
      <c r="G978" s="20">
        <v>7250</v>
      </c>
      <c r="H978" s="20">
        <v>9140</v>
      </c>
      <c r="I978" s="19"/>
    </row>
    <row r="979" spans="1:9" ht="12.75">
      <c r="A979" s="16"/>
      <c r="B979" s="84" t="s">
        <v>34</v>
      </c>
      <c r="C979" s="42" t="s">
        <v>35</v>
      </c>
      <c r="D979" s="18">
        <v>1802028</v>
      </c>
      <c r="E979" s="18">
        <v>1621955</v>
      </c>
      <c r="F979" s="18">
        <v>1597856</v>
      </c>
      <c r="G979" s="18">
        <v>1768176</v>
      </c>
      <c r="H979" s="18">
        <v>1321351</v>
      </c>
      <c r="I979" s="17"/>
    </row>
    <row r="980" spans="1:9" ht="12.75">
      <c r="A980" s="16"/>
      <c r="B980" s="84" t="s">
        <v>36</v>
      </c>
      <c r="C980" s="42" t="s">
        <v>37</v>
      </c>
      <c r="D980" s="18">
        <v>1403976</v>
      </c>
      <c r="E980" s="18">
        <v>1212579</v>
      </c>
      <c r="F980" s="18">
        <v>917723</v>
      </c>
      <c r="G980" s="18">
        <v>1603531</v>
      </c>
      <c r="H980" s="18">
        <v>917866</v>
      </c>
      <c r="I980" s="17"/>
    </row>
    <row r="981" spans="1:9" ht="12.75">
      <c r="A981" s="16"/>
      <c r="B981" s="84" t="s">
        <v>38</v>
      </c>
      <c r="C981" s="42" t="s">
        <v>39</v>
      </c>
      <c r="D981" s="18">
        <v>20663030</v>
      </c>
      <c r="E981" s="18">
        <v>18118534</v>
      </c>
      <c r="F981" s="18">
        <v>22897616</v>
      </c>
      <c r="G981" s="18">
        <v>974956</v>
      </c>
      <c r="H981" s="18">
        <v>971851</v>
      </c>
      <c r="I981" s="17"/>
    </row>
    <row r="982" spans="1:9" ht="25.5">
      <c r="A982" s="16"/>
      <c r="B982" s="84" t="s">
        <v>40</v>
      </c>
      <c r="C982" s="42" t="s">
        <v>41</v>
      </c>
      <c r="D982" s="18">
        <v>-19320</v>
      </c>
      <c r="E982" s="18">
        <v>-21947</v>
      </c>
      <c r="F982" s="18">
        <v>-15575</v>
      </c>
      <c r="G982" s="18">
        <v>0</v>
      </c>
      <c r="H982" s="18">
        <v>-3470</v>
      </c>
      <c r="I982" s="17"/>
    </row>
    <row r="983" spans="1:9" ht="25.5">
      <c r="A983" s="16"/>
      <c r="B983" s="84" t="s">
        <v>50</v>
      </c>
      <c r="C983" s="42" t="s">
        <v>51</v>
      </c>
      <c r="D983" s="18">
        <v>19320</v>
      </c>
      <c r="E983" s="18">
        <v>21947</v>
      </c>
      <c r="F983" s="18">
        <v>15575</v>
      </c>
      <c r="G983" s="18">
        <v>0</v>
      </c>
      <c r="H983" s="18">
        <v>3470</v>
      </c>
      <c r="I983" s="17"/>
    </row>
    <row r="984" spans="1:9" ht="25.5">
      <c r="A984" s="16"/>
      <c r="B984" s="84" t="s">
        <v>116</v>
      </c>
      <c r="C984" s="42" t="s">
        <v>117</v>
      </c>
      <c r="D984" s="61" t="s">
        <v>332</v>
      </c>
      <c r="E984" s="61" t="s">
        <v>332</v>
      </c>
      <c r="F984" s="18">
        <v>15575</v>
      </c>
      <c r="G984" s="61" t="s">
        <v>332</v>
      </c>
      <c r="H984" s="18">
        <v>0</v>
      </c>
      <c r="I984" s="17"/>
    </row>
    <row r="985" spans="1:9" ht="12.75">
      <c r="A985" s="16"/>
      <c r="B985" s="84"/>
      <c r="C985" s="42"/>
      <c r="D985" s="18"/>
      <c r="E985" s="18"/>
      <c r="F985" s="18"/>
      <c r="G985" s="18"/>
      <c r="H985" s="18"/>
      <c r="I985" s="17"/>
    </row>
    <row r="986" spans="1:9" s="23" customFormat="1" ht="31.5">
      <c r="A986" s="9" t="s">
        <v>170</v>
      </c>
      <c r="B986" s="83" t="s">
        <v>6</v>
      </c>
      <c r="C986" s="11" t="s">
        <v>171</v>
      </c>
      <c r="D986" s="12">
        <f>D988+D989+D990+D991+D992+D993+D994+D999+D1005+D1006+D1007+D1008</f>
        <v>41803399</v>
      </c>
      <c r="E986" s="12">
        <f>E988+E989+E990+E991+E992+E993+E994+E999+E1005+E1006+E1007+E1008</f>
        <v>34716969</v>
      </c>
      <c r="F986" s="12">
        <f>F988+F989+F990+F991+F992+F993+F994+F999+F1005+F1006+F1007+F1008</f>
        <v>35049242</v>
      </c>
      <c r="G986" s="12">
        <f>G988+G989+G990+G991+G992+G993+G994+G999+G1005+G1006+G1007+G1008</f>
        <v>28357875</v>
      </c>
      <c r="H986" s="12">
        <f>H988+H989+H990+H991+H992+H993+H994+H999+H1005+H1006+H1007+H1008</f>
        <v>34051188</v>
      </c>
      <c r="I986" s="22"/>
    </row>
    <row r="987" spans="1:9" ht="12.75">
      <c r="A987" s="16"/>
      <c r="B987" s="84"/>
      <c r="C987" s="42"/>
      <c r="D987" s="18"/>
      <c r="E987" s="18"/>
      <c r="F987" s="18"/>
      <c r="G987" s="18"/>
      <c r="H987" s="18"/>
      <c r="I987" s="17"/>
    </row>
    <row r="988" spans="1:9" ht="12.75">
      <c r="A988" s="16"/>
      <c r="B988" s="84" t="s">
        <v>8</v>
      </c>
      <c r="C988" s="42" t="s">
        <v>9</v>
      </c>
      <c r="D988" s="18">
        <v>10629024</v>
      </c>
      <c r="E988" s="18">
        <f>E1014+E1027+E1068+E1086+E1105+E1123+E1130+E1145+E1154+E1173+E1183+E1196+E1219+E1047</f>
        <v>10451379</v>
      </c>
      <c r="F988" s="18">
        <v>9272464</v>
      </c>
      <c r="G988" s="18">
        <v>10516250</v>
      </c>
      <c r="H988" s="18">
        <v>9348676</v>
      </c>
      <c r="I988" s="17"/>
    </row>
    <row r="989" spans="1:9" ht="25.5">
      <c r="A989" s="16"/>
      <c r="B989" s="84" t="s">
        <v>10</v>
      </c>
      <c r="C989" s="42" t="s">
        <v>11</v>
      </c>
      <c r="D989" s="18">
        <v>2707646</v>
      </c>
      <c r="E989" s="18">
        <f>E1015+E1028+E1048+E1069+E1087+E1106+E1131+E1146+E1155+E1174+E1184+E1197+E1210+E1220</f>
        <v>2637963</v>
      </c>
      <c r="F989" s="18">
        <v>2343895</v>
      </c>
      <c r="G989" s="18">
        <v>2656250</v>
      </c>
      <c r="H989" s="18">
        <v>2366614</v>
      </c>
      <c r="I989" s="17"/>
    </row>
    <row r="990" spans="1:9" ht="25.5">
      <c r="A990" s="16"/>
      <c r="B990" s="84" t="s">
        <v>12</v>
      </c>
      <c r="C990" s="42" t="s">
        <v>13</v>
      </c>
      <c r="D990" s="18">
        <v>400511</v>
      </c>
      <c r="E990" s="18">
        <f>E1016+E1029+E1049+E1060+E1070+E1088+E1107+E1132+E1147+E1156+E1175+E1185+E1198+E1221</f>
        <v>384466</v>
      </c>
      <c r="F990" s="18">
        <v>222011</v>
      </c>
      <c r="G990" s="18">
        <v>471633</v>
      </c>
      <c r="H990" s="18">
        <v>220584</v>
      </c>
      <c r="I990" s="17"/>
    </row>
    <row r="991" spans="1:9" ht="12.75">
      <c r="A991" s="16"/>
      <c r="B991" s="84" t="s">
        <v>14</v>
      </c>
      <c r="C991" s="42" t="s">
        <v>15</v>
      </c>
      <c r="D991" s="18">
        <v>6194349</v>
      </c>
      <c r="E991" s="18">
        <f>E1017+E1030+E1050+E1061+E1071+E1089+E1108+E1133+E1148+E1157+E1176+E1186+E1192+E1199+E1206+E1211+E1222</f>
        <v>5871114</v>
      </c>
      <c r="F991" s="18">
        <v>6666464</v>
      </c>
      <c r="G991" s="18">
        <v>5706368</v>
      </c>
      <c r="H991" s="18">
        <v>6506257</v>
      </c>
      <c r="I991" s="17"/>
    </row>
    <row r="992" spans="1:9" ht="38.25">
      <c r="A992" s="16"/>
      <c r="B992" s="84" t="s">
        <v>16</v>
      </c>
      <c r="C992" s="42" t="s">
        <v>17</v>
      </c>
      <c r="D992" s="18">
        <v>3856451</v>
      </c>
      <c r="E992" s="18">
        <f>E1018+E1031+E1051+E1062+E1072+E1090+E1109+E1134+E1149+E1158+E1177+E1187+E1200+E1212+E1223</f>
        <v>3711167</v>
      </c>
      <c r="F992" s="18">
        <v>3277942</v>
      </c>
      <c r="G992" s="18">
        <v>3686048</v>
      </c>
      <c r="H992" s="18">
        <v>3368332</v>
      </c>
      <c r="I992" s="17"/>
    </row>
    <row r="993" spans="1:9" ht="12.75">
      <c r="A993" s="16"/>
      <c r="B993" s="84" t="s">
        <v>18</v>
      </c>
      <c r="C993" s="42" t="s">
        <v>19</v>
      </c>
      <c r="D993" s="18">
        <v>865796</v>
      </c>
      <c r="E993" s="18">
        <f>E1019+E1032+E1052+E1073+E1091+E1110+E1135+E1159+E1224</f>
        <v>855851</v>
      </c>
      <c r="F993" s="18">
        <v>747882</v>
      </c>
      <c r="G993" s="18">
        <v>797650</v>
      </c>
      <c r="H993" s="18">
        <v>718627</v>
      </c>
      <c r="I993" s="17"/>
    </row>
    <row r="994" spans="1:9" ht="25.5">
      <c r="A994" s="16"/>
      <c r="B994" s="84" t="s">
        <v>20</v>
      </c>
      <c r="C994" s="42" t="s">
        <v>21</v>
      </c>
      <c r="D994" s="18">
        <v>19157</v>
      </c>
      <c r="E994" s="18">
        <f>E1033+E1074+E1092+E1111+E1160+E1225</f>
        <v>18872</v>
      </c>
      <c r="F994" s="18">
        <v>7734</v>
      </c>
      <c r="G994" s="18">
        <v>13630</v>
      </c>
      <c r="H994" s="18">
        <v>6987</v>
      </c>
      <c r="I994" s="17"/>
    </row>
    <row r="995" spans="1:9" ht="12.75">
      <c r="A995" s="16"/>
      <c r="B995" s="89" t="s">
        <v>280</v>
      </c>
      <c r="C995" s="42" t="s">
        <v>256</v>
      </c>
      <c r="D995" s="18">
        <v>18398</v>
      </c>
      <c r="E995" s="18">
        <v>18237</v>
      </c>
      <c r="F995" s="18">
        <v>7734</v>
      </c>
      <c r="G995" s="18">
        <v>12995</v>
      </c>
      <c r="H995" s="18">
        <v>6987</v>
      </c>
      <c r="I995" s="17"/>
    </row>
    <row r="996" spans="1:9" s="26" customFormat="1" ht="26.25">
      <c r="A996" s="25"/>
      <c r="B996" s="87" t="s">
        <v>282</v>
      </c>
      <c r="C996" s="49" t="s">
        <v>257</v>
      </c>
      <c r="D996" s="20">
        <v>2138</v>
      </c>
      <c r="E996" s="20">
        <v>2138</v>
      </c>
      <c r="F996" s="20">
        <v>0</v>
      </c>
      <c r="G996" s="20">
        <v>385</v>
      </c>
      <c r="H996" s="20">
        <v>0</v>
      </c>
      <c r="I996" s="19"/>
    </row>
    <row r="997" spans="1:9" s="26" customFormat="1" ht="39">
      <c r="A997" s="25"/>
      <c r="B997" s="87" t="s">
        <v>22</v>
      </c>
      <c r="C997" s="49" t="s">
        <v>68</v>
      </c>
      <c r="D997" s="18">
        <v>16260</v>
      </c>
      <c r="E997" s="20">
        <v>16099</v>
      </c>
      <c r="F997" s="20">
        <v>7734</v>
      </c>
      <c r="G997" s="20">
        <v>12610</v>
      </c>
      <c r="H997" s="20">
        <v>6987</v>
      </c>
      <c r="I997" s="19"/>
    </row>
    <row r="998" spans="1:9" s="26" customFormat="1" ht="26.25">
      <c r="A998" s="25"/>
      <c r="B998" s="89" t="s">
        <v>295</v>
      </c>
      <c r="C998" s="42" t="s">
        <v>269</v>
      </c>
      <c r="D998" s="18">
        <v>759</v>
      </c>
      <c r="E998" s="18">
        <v>635</v>
      </c>
      <c r="F998" s="18">
        <v>0</v>
      </c>
      <c r="G998" s="18">
        <v>635</v>
      </c>
      <c r="H998" s="18">
        <v>0</v>
      </c>
      <c r="I998" s="17"/>
    </row>
    <row r="999" spans="1:9" ht="12.75">
      <c r="A999" s="16"/>
      <c r="B999" s="84" t="s">
        <v>24</v>
      </c>
      <c r="C999" s="42" t="s">
        <v>25</v>
      </c>
      <c r="D999" s="18">
        <v>1964919</v>
      </c>
      <c r="E999" s="18">
        <f>E1020+E1036+E1053+E1063+E1077+E1096+E1115+E1124+E1136+E1164+E1188+E1201+E1213+E1228</f>
        <v>1915281</v>
      </c>
      <c r="F999" s="18">
        <v>5081330</v>
      </c>
      <c r="G999" s="18">
        <v>1794920</v>
      </c>
      <c r="H999" s="18">
        <v>5054178</v>
      </c>
      <c r="I999" s="17"/>
    </row>
    <row r="1000" spans="1:9" s="26" customFormat="1" ht="13.5">
      <c r="A1000" s="25"/>
      <c r="B1000" s="87" t="s">
        <v>79</v>
      </c>
      <c r="C1000" s="49" t="s">
        <v>80</v>
      </c>
      <c r="D1000" s="20">
        <v>15140</v>
      </c>
      <c r="E1000" s="20">
        <v>15140</v>
      </c>
      <c r="F1000" s="20">
        <v>23840</v>
      </c>
      <c r="G1000" s="20">
        <v>16039</v>
      </c>
      <c r="H1000" s="20">
        <v>23509</v>
      </c>
      <c r="I1000" s="19"/>
    </row>
    <row r="1001" spans="1:9" s="26" customFormat="1" ht="26.25">
      <c r="A1001" s="25"/>
      <c r="B1001" s="87" t="s">
        <v>26</v>
      </c>
      <c r="C1001" s="49" t="s">
        <v>27</v>
      </c>
      <c r="D1001" s="20">
        <v>0</v>
      </c>
      <c r="E1001" s="20">
        <v>0</v>
      </c>
      <c r="F1001" s="20">
        <f>117800-112000-4925-875</f>
        <v>0</v>
      </c>
      <c r="G1001" s="20">
        <v>0</v>
      </c>
      <c r="H1001" s="20">
        <v>115958</v>
      </c>
      <c r="I1001" s="19"/>
    </row>
    <row r="1002" spans="1:9" s="26" customFormat="1" ht="26.25">
      <c r="A1002" s="25"/>
      <c r="B1002" s="87" t="s">
        <v>28</v>
      </c>
      <c r="C1002" s="49" t="s">
        <v>29</v>
      </c>
      <c r="D1002" s="20">
        <v>1930223</v>
      </c>
      <c r="E1002" s="20">
        <v>1879312</v>
      </c>
      <c r="F1002" s="20">
        <v>4999697</v>
      </c>
      <c r="G1002" s="20">
        <v>1754892</v>
      </c>
      <c r="H1002" s="20">
        <v>4992164</v>
      </c>
      <c r="I1002" s="19"/>
    </row>
    <row r="1003" spans="1:9" s="26" customFormat="1" ht="13.5">
      <c r="A1003" s="25"/>
      <c r="B1003" s="87" t="s">
        <v>30</v>
      </c>
      <c r="C1003" s="49" t="s">
        <v>31</v>
      </c>
      <c r="D1003" s="20">
        <v>19556</v>
      </c>
      <c r="E1003" s="20">
        <v>20829</v>
      </c>
      <c r="F1003" s="20">
        <v>57793</v>
      </c>
      <c r="G1003" s="20">
        <v>23989</v>
      </c>
      <c r="H1003" s="20">
        <v>38505</v>
      </c>
      <c r="I1003" s="19"/>
    </row>
    <row r="1004" spans="1:9" s="26" customFormat="1" ht="26.25">
      <c r="A1004" s="25"/>
      <c r="B1004" s="87" t="s">
        <v>32</v>
      </c>
      <c r="C1004" s="49" t="s">
        <v>33</v>
      </c>
      <c r="D1004" s="67" t="s">
        <v>331</v>
      </c>
      <c r="E1004" s="67" t="s">
        <v>331</v>
      </c>
      <c r="F1004" s="67">
        <v>540185</v>
      </c>
      <c r="G1004" s="67" t="s">
        <v>331</v>
      </c>
      <c r="H1004" s="20">
        <v>540456</v>
      </c>
      <c r="I1004" s="19"/>
    </row>
    <row r="1005" spans="1:9" ht="12.75">
      <c r="A1005" s="16"/>
      <c r="B1005" s="84" t="s">
        <v>34</v>
      </c>
      <c r="C1005" s="42" t="s">
        <v>35</v>
      </c>
      <c r="D1005" s="18">
        <v>3456961</v>
      </c>
      <c r="E1005" s="18">
        <f>E1022+E1041+E1055+E1081+E1099+E1119+E1126+E1139+E1150+E1168+E1179+E1203+E1215+E1231</f>
        <v>3090718</v>
      </c>
      <c r="F1005" s="18">
        <v>2069276</v>
      </c>
      <c r="G1005" s="18">
        <v>2044975</v>
      </c>
      <c r="H1005" s="18">
        <v>1179044</v>
      </c>
      <c r="I1005" s="17"/>
    </row>
    <row r="1006" spans="1:9" ht="12.75">
      <c r="A1006" s="16"/>
      <c r="B1006" s="84" t="s">
        <v>36</v>
      </c>
      <c r="C1006" s="42" t="s">
        <v>37</v>
      </c>
      <c r="D1006" s="18">
        <v>526</v>
      </c>
      <c r="E1006" s="18">
        <v>0</v>
      </c>
      <c r="F1006" s="18">
        <v>0</v>
      </c>
      <c r="G1006" s="18">
        <v>37935</v>
      </c>
      <c r="H1006" s="18">
        <v>0</v>
      </c>
      <c r="I1006" s="17"/>
    </row>
    <row r="1007" spans="1:9" ht="12.75">
      <c r="A1007" s="16"/>
      <c r="B1007" s="84" t="s">
        <v>38</v>
      </c>
      <c r="C1007" s="42" t="s">
        <v>39</v>
      </c>
      <c r="D1007" s="18">
        <v>11706809</v>
      </c>
      <c r="E1007" s="18">
        <f>E1023+E1043+E1056+E1082+E1101+E1120+E1127+E1169+E1232</f>
        <v>5778908</v>
      </c>
      <c r="F1007" s="18">
        <v>5360244</v>
      </c>
      <c r="G1007" s="18">
        <v>632216</v>
      </c>
      <c r="H1007" s="18">
        <v>5281889</v>
      </c>
      <c r="I1007" s="17"/>
    </row>
    <row r="1008" spans="1:9" ht="25.5">
      <c r="A1008" s="16"/>
      <c r="B1008" s="84" t="s">
        <v>40</v>
      </c>
      <c r="C1008" s="42" t="s">
        <v>297</v>
      </c>
      <c r="D1008" s="18">
        <v>1250</v>
      </c>
      <c r="E1008" s="18">
        <f>E1140</f>
        <v>1250</v>
      </c>
      <c r="F1008" s="18">
        <v>0</v>
      </c>
      <c r="G1008" s="18">
        <v>0</v>
      </c>
      <c r="H1008" s="18">
        <v>0</v>
      </c>
      <c r="I1008" s="17"/>
    </row>
    <row r="1009" spans="1:9" ht="25.5">
      <c r="A1009" s="16"/>
      <c r="B1009" s="84" t="s">
        <v>42</v>
      </c>
      <c r="C1009" s="42" t="s">
        <v>43</v>
      </c>
      <c r="D1009" s="18">
        <v>1250</v>
      </c>
      <c r="E1009" s="18">
        <v>1250</v>
      </c>
      <c r="F1009" s="18">
        <v>0</v>
      </c>
      <c r="G1009" s="18">
        <v>0</v>
      </c>
      <c r="H1009" s="18">
        <v>0</v>
      </c>
      <c r="I1009" s="17"/>
    </row>
    <row r="1010" spans="1:9" s="26" customFormat="1" ht="13.5">
      <c r="A1010" s="25"/>
      <c r="B1010" s="87" t="s">
        <v>46</v>
      </c>
      <c r="C1010" s="49" t="s">
        <v>274</v>
      </c>
      <c r="D1010" s="20">
        <v>1250</v>
      </c>
      <c r="E1010" s="20">
        <v>1250</v>
      </c>
      <c r="F1010" s="20">
        <v>0</v>
      </c>
      <c r="G1010" s="20">
        <v>0</v>
      </c>
      <c r="H1010" s="20">
        <v>0</v>
      </c>
      <c r="I1010" s="19"/>
    </row>
    <row r="1011" spans="1:9" ht="12.75">
      <c r="A1011" s="16"/>
      <c r="B1011" s="84"/>
      <c r="C1011" s="42"/>
      <c r="D1011" s="18"/>
      <c r="E1011" s="18"/>
      <c r="F1011" s="18"/>
      <c r="G1011" s="18"/>
      <c r="H1011" s="18"/>
      <c r="I1011" s="17"/>
    </row>
    <row r="1012" spans="1:9" s="15" customFormat="1" ht="25.5">
      <c r="A1012" s="16" t="s">
        <v>172</v>
      </c>
      <c r="B1012" s="88" t="s">
        <v>6</v>
      </c>
      <c r="C1012" s="24" t="s">
        <v>173</v>
      </c>
      <c r="D1012" s="13">
        <f>D1014+D1015+D1016+D1017+D1018+D1019+D1020+D1022+D1023</f>
        <v>590402</v>
      </c>
      <c r="E1012" s="13">
        <f>E1014+E1015+E1016+E1017+E1018+E1019+E1020+E1022+E1023</f>
        <v>575425</v>
      </c>
      <c r="F1012" s="13">
        <f>F1014+F1015+F1016+F1017+F1018+F1019+F1020+F1022+F1023</f>
        <v>431136</v>
      </c>
      <c r="G1012" s="13">
        <f>G1014+G1015+G1016+G1017+G1018+G1019+G1020+G1022+G1023</f>
        <v>575235</v>
      </c>
      <c r="H1012" s="13">
        <f>H1014+H1015+H1016+H1017+H1018+H1019+H1020+H1022+H1023</f>
        <v>416226</v>
      </c>
      <c r="I1012" s="10"/>
    </row>
    <row r="1013" spans="1:9" s="15" customFormat="1" ht="12.75">
      <c r="A1013" s="16"/>
      <c r="B1013" s="88"/>
      <c r="C1013" s="24"/>
      <c r="D1013" s="13"/>
      <c r="E1013" s="13"/>
      <c r="F1013" s="13"/>
      <c r="G1013" s="13"/>
      <c r="H1013" s="13"/>
      <c r="I1013" s="10"/>
    </row>
    <row r="1014" spans="1:9" ht="12.75">
      <c r="A1014" s="16"/>
      <c r="B1014" s="84" t="s">
        <v>8</v>
      </c>
      <c r="C1014" s="42" t="s">
        <v>9</v>
      </c>
      <c r="D1014" s="18">
        <v>306227</v>
      </c>
      <c r="E1014" s="18">
        <v>304508</v>
      </c>
      <c r="F1014" s="18">
        <v>228953</v>
      </c>
      <c r="G1014" s="18">
        <v>310338</v>
      </c>
      <c r="H1014" s="18">
        <v>232285</v>
      </c>
      <c r="I1014" s="17"/>
    </row>
    <row r="1015" spans="1:9" ht="25.5">
      <c r="A1015" s="16"/>
      <c r="B1015" s="84" t="s">
        <v>10</v>
      </c>
      <c r="C1015" s="42" t="s">
        <v>11</v>
      </c>
      <c r="D1015" s="18">
        <v>77943</v>
      </c>
      <c r="E1015" s="18">
        <v>76493</v>
      </c>
      <c r="F1015" s="18">
        <v>58534</v>
      </c>
      <c r="G1015" s="18">
        <v>79361</v>
      </c>
      <c r="H1015" s="18">
        <v>59347</v>
      </c>
      <c r="I1015" s="17"/>
    </row>
    <row r="1016" spans="1:9" ht="25.5">
      <c r="A1016" s="16"/>
      <c r="B1016" s="84" t="s">
        <v>12</v>
      </c>
      <c r="C1016" s="42" t="s">
        <v>13</v>
      </c>
      <c r="D1016" s="18">
        <v>790</v>
      </c>
      <c r="E1016" s="18">
        <v>792</v>
      </c>
      <c r="F1016" s="18">
        <v>5388</v>
      </c>
      <c r="G1016" s="18">
        <v>812</v>
      </c>
      <c r="H1016" s="18">
        <v>5681</v>
      </c>
      <c r="I1016" s="17"/>
    </row>
    <row r="1017" spans="1:9" ht="12.75">
      <c r="A1017" s="16"/>
      <c r="B1017" s="84" t="s">
        <v>14</v>
      </c>
      <c r="C1017" s="42" t="s">
        <v>15</v>
      </c>
      <c r="D1017" s="18">
        <v>84852</v>
      </c>
      <c r="E1017" s="18">
        <v>84241</v>
      </c>
      <c r="F1017" s="18">
        <v>63825</v>
      </c>
      <c r="G1017" s="18">
        <v>76137</v>
      </c>
      <c r="H1017" s="18">
        <v>64984</v>
      </c>
      <c r="I1017" s="17"/>
    </row>
    <row r="1018" spans="1:9" ht="38.25">
      <c r="A1018" s="16"/>
      <c r="B1018" s="84" t="s">
        <v>16</v>
      </c>
      <c r="C1018" s="42" t="s">
        <v>17</v>
      </c>
      <c r="D1018" s="18">
        <v>64024</v>
      </c>
      <c r="E1018" s="18">
        <v>53211</v>
      </c>
      <c r="F1018" s="18">
        <v>40538</v>
      </c>
      <c r="G1018" s="18">
        <v>64654</v>
      </c>
      <c r="H1018" s="18">
        <v>45872</v>
      </c>
      <c r="I1018" s="17"/>
    </row>
    <row r="1019" spans="1:9" ht="12.75">
      <c r="A1019" s="16"/>
      <c r="B1019" s="84" t="s">
        <v>18</v>
      </c>
      <c r="C1019" s="42" t="s">
        <v>19</v>
      </c>
      <c r="D1019" s="18">
        <v>147</v>
      </c>
      <c r="E1019" s="18">
        <v>154</v>
      </c>
      <c r="F1019" s="18">
        <v>45</v>
      </c>
      <c r="G1019" s="18">
        <v>140</v>
      </c>
      <c r="H1019" s="18">
        <v>302</v>
      </c>
      <c r="I1019" s="17"/>
    </row>
    <row r="1020" spans="1:9" ht="12.75">
      <c r="A1020" s="16"/>
      <c r="B1020" s="84" t="s">
        <v>24</v>
      </c>
      <c r="C1020" s="42" t="s">
        <v>25</v>
      </c>
      <c r="D1020" s="18">
        <v>93</v>
      </c>
      <c r="E1020" s="18">
        <v>93</v>
      </c>
      <c r="F1020" s="18">
        <v>0</v>
      </c>
      <c r="G1020" s="18">
        <v>93</v>
      </c>
      <c r="H1020" s="18">
        <v>0</v>
      </c>
      <c r="I1020" s="17"/>
    </row>
    <row r="1021" spans="1:9" s="26" customFormat="1" ht="13.5">
      <c r="A1021" s="25"/>
      <c r="B1021" s="87" t="s">
        <v>30</v>
      </c>
      <c r="C1021" s="49" t="s">
        <v>31</v>
      </c>
      <c r="D1021" s="20">
        <v>93</v>
      </c>
      <c r="E1021" s="20">
        <v>93</v>
      </c>
      <c r="F1021" s="20">
        <v>0</v>
      </c>
      <c r="G1021" s="20">
        <v>93</v>
      </c>
      <c r="H1021" s="20">
        <v>0</v>
      </c>
      <c r="I1021" s="19"/>
    </row>
    <row r="1022" spans="1:9" ht="12.75">
      <c r="A1022" s="16"/>
      <c r="B1022" s="84" t="s">
        <v>34</v>
      </c>
      <c r="C1022" s="42" t="s">
        <v>35</v>
      </c>
      <c r="D1022" s="18">
        <v>55851</v>
      </c>
      <c r="E1022" s="18">
        <v>55458</v>
      </c>
      <c r="F1022" s="18">
        <v>24353</v>
      </c>
      <c r="G1022" s="18">
        <v>42750</v>
      </c>
      <c r="H1022" s="18">
        <v>-1745</v>
      </c>
      <c r="I1022" s="17"/>
    </row>
    <row r="1023" spans="1:9" ht="12.75">
      <c r="A1023" s="16"/>
      <c r="B1023" s="84" t="s">
        <v>38</v>
      </c>
      <c r="C1023" s="42" t="s">
        <v>39</v>
      </c>
      <c r="D1023" s="18">
        <v>475</v>
      </c>
      <c r="E1023" s="18">
        <v>475</v>
      </c>
      <c r="F1023" s="18">
        <v>9500</v>
      </c>
      <c r="G1023" s="18">
        <v>950</v>
      </c>
      <c r="H1023" s="18">
        <v>9500</v>
      </c>
      <c r="I1023" s="17"/>
    </row>
    <row r="1024" spans="1:9" ht="12.75">
      <c r="A1024" s="16"/>
      <c r="B1024" s="84"/>
      <c r="C1024" s="42"/>
      <c r="D1024" s="18"/>
      <c r="E1024" s="18"/>
      <c r="F1024" s="18"/>
      <c r="G1024" s="18"/>
      <c r="H1024" s="18"/>
      <c r="I1024" s="17"/>
    </row>
    <row r="1025" spans="1:9" s="15" customFormat="1" ht="12.75">
      <c r="A1025" s="16" t="s">
        <v>174</v>
      </c>
      <c r="B1025" s="88" t="s">
        <v>6</v>
      </c>
      <c r="C1025" s="24" t="s">
        <v>175</v>
      </c>
      <c r="D1025" s="13">
        <f>D1027+D1028+D1029+D1030+D1031+D1032+D1033+D1036+D1041+D1043+D1042</f>
        <v>3330055</v>
      </c>
      <c r="E1025" s="13">
        <f>E1027+E1028+E1029+E1030+E1031+E1032+E1033+E1036+E1041+E1043+E1042</f>
        <v>3278447</v>
      </c>
      <c r="F1025" s="13">
        <f>F1027+F1028+F1029+F1030+F1031+F1032+F1033+F1036+F1041+F1043+F1042</f>
        <v>3642302</v>
      </c>
      <c r="G1025" s="13">
        <f>G1027+G1028+G1029+G1030+G1031+G1032+G1033+G1036+G1041+G1043+G1042</f>
        <v>2447999</v>
      </c>
      <c r="H1025" s="13">
        <f>H1027+H1028+H1029+H1030+H1031+H1032+H1033+H1036+H1041+H1043+H1042</f>
        <v>3765231</v>
      </c>
      <c r="I1025" s="10"/>
    </row>
    <row r="1026" spans="1:9" ht="12.75">
      <c r="A1026" s="16"/>
      <c r="B1026" s="84"/>
      <c r="C1026" s="42"/>
      <c r="D1026" s="18"/>
      <c r="E1026" s="18"/>
      <c r="F1026" s="18"/>
      <c r="G1026" s="18"/>
      <c r="H1026" s="18"/>
      <c r="I1026" s="17"/>
    </row>
    <row r="1027" spans="1:9" ht="12.75">
      <c r="A1027" s="16"/>
      <c r="B1027" s="84" t="s">
        <v>8</v>
      </c>
      <c r="C1027" s="42" t="s">
        <v>9</v>
      </c>
      <c r="D1027" s="18">
        <v>474983</v>
      </c>
      <c r="E1027" s="18">
        <v>459832</v>
      </c>
      <c r="F1027" s="18">
        <v>408181</v>
      </c>
      <c r="G1027" s="18">
        <v>461947</v>
      </c>
      <c r="H1027" s="18">
        <v>411427</v>
      </c>
      <c r="I1027" s="17"/>
    </row>
    <row r="1028" spans="1:9" ht="25.5">
      <c r="A1028" s="16"/>
      <c r="B1028" s="84" t="s">
        <v>10</v>
      </c>
      <c r="C1028" s="42" t="s">
        <v>11</v>
      </c>
      <c r="D1028" s="18">
        <v>118538</v>
      </c>
      <c r="E1028" s="18">
        <v>115133</v>
      </c>
      <c r="F1028" s="18">
        <v>95667</v>
      </c>
      <c r="G1028" s="18">
        <v>115379</v>
      </c>
      <c r="H1028" s="18">
        <v>97393</v>
      </c>
      <c r="I1028" s="17"/>
    </row>
    <row r="1029" spans="1:9" ht="25.5">
      <c r="A1029" s="16"/>
      <c r="B1029" s="84" t="s">
        <v>12</v>
      </c>
      <c r="C1029" s="42" t="s">
        <v>13</v>
      </c>
      <c r="D1029" s="18">
        <v>71220</v>
      </c>
      <c r="E1029" s="18">
        <v>69185</v>
      </c>
      <c r="F1029" s="18">
        <v>53271</v>
      </c>
      <c r="G1029" s="18">
        <v>71897</v>
      </c>
      <c r="H1029" s="18">
        <v>52606</v>
      </c>
      <c r="I1029" s="17"/>
    </row>
    <row r="1030" spans="1:9" ht="12.75">
      <c r="A1030" s="16"/>
      <c r="B1030" s="84" t="s">
        <v>14</v>
      </c>
      <c r="C1030" s="42" t="s">
        <v>15</v>
      </c>
      <c r="D1030" s="18">
        <v>706242</v>
      </c>
      <c r="E1030" s="18">
        <v>701622</v>
      </c>
      <c r="F1030" s="18">
        <v>547277</v>
      </c>
      <c r="G1030" s="18">
        <v>703718</v>
      </c>
      <c r="H1030" s="18">
        <v>563844</v>
      </c>
      <c r="I1030" s="17"/>
    </row>
    <row r="1031" spans="1:9" ht="38.25">
      <c r="A1031" s="16"/>
      <c r="B1031" s="84" t="s">
        <v>16</v>
      </c>
      <c r="C1031" s="42" t="s">
        <v>17</v>
      </c>
      <c r="D1031" s="18">
        <v>397448</v>
      </c>
      <c r="E1031" s="18">
        <v>386520</v>
      </c>
      <c r="F1031" s="18">
        <v>365674</v>
      </c>
      <c r="G1031" s="18">
        <v>379842</v>
      </c>
      <c r="H1031" s="18">
        <v>360974</v>
      </c>
      <c r="I1031" s="17"/>
    </row>
    <row r="1032" spans="1:9" ht="12.75">
      <c r="A1032" s="16"/>
      <c r="B1032" s="84" t="s">
        <v>18</v>
      </c>
      <c r="C1032" s="42" t="s">
        <v>19</v>
      </c>
      <c r="D1032" s="18">
        <v>363</v>
      </c>
      <c r="E1032" s="18">
        <v>607</v>
      </c>
      <c r="F1032" s="18">
        <v>48</v>
      </c>
      <c r="G1032" s="18">
        <v>520</v>
      </c>
      <c r="H1032" s="18">
        <v>33</v>
      </c>
      <c r="I1032" s="17"/>
    </row>
    <row r="1033" spans="1:9" ht="25.5">
      <c r="A1033" s="16"/>
      <c r="B1033" s="84" t="s">
        <v>20</v>
      </c>
      <c r="C1033" s="42" t="s">
        <v>21</v>
      </c>
      <c r="D1033" s="18">
        <v>3209</v>
      </c>
      <c r="E1033" s="18">
        <v>3179</v>
      </c>
      <c r="F1033" s="18">
        <v>0</v>
      </c>
      <c r="G1033" s="18">
        <v>0</v>
      </c>
      <c r="H1033" s="18">
        <v>0</v>
      </c>
      <c r="I1033" s="17"/>
    </row>
    <row r="1034" spans="1:9" ht="12.75">
      <c r="A1034" s="16"/>
      <c r="B1034" s="84" t="s">
        <v>280</v>
      </c>
      <c r="C1034" s="42" t="s">
        <v>256</v>
      </c>
      <c r="D1034" s="18">
        <v>3209</v>
      </c>
      <c r="E1034" s="18">
        <v>3179</v>
      </c>
      <c r="F1034" s="18">
        <v>0</v>
      </c>
      <c r="G1034" s="18">
        <v>0</v>
      </c>
      <c r="H1034" s="18">
        <v>0</v>
      </c>
      <c r="I1034" s="17"/>
    </row>
    <row r="1035" spans="1:9" s="26" customFormat="1" ht="39">
      <c r="A1035" s="25"/>
      <c r="B1035" s="87" t="s">
        <v>22</v>
      </c>
      <c r="C1035" s="49" t="s">
        <v>266</v>
      </c>
      <c r="D1035" s="20">
        <v>3209</v>
      </c>
      <c r="E1035" s="20">
        <v>3179</v>
      </c>
      <c r="F1035" s="20">
        <v>0</v>
      </c>
      <c r="G1035" s="20">
        <v>0</v>
      </c>
      <c r="H1035" s="20">
        <v>0</v>
      </c>
      <c r="I1035" s="19"/>
    </row>
    <row r="1036" spans="1:9" ht="12.75">
      <c r="A1036" s="16"/>
      <c r="B1036" s="84" t="s">
        <v>24</v>
      </c>
      <c r="C1036" s="42" t="s">
        <v>25</v>
      </c>
      <c r="D1036" s="18">
        <v>574324</v>
      </c>
      <c r="E1036" s="18">
        <v>568987</v>
      </c>
      <c r="F1036" s="18">
        <v>1507400</v>
      </c>
      <c r="G1036" s="18">
        <v>521000</v>
      </c>
      <c r="H1036" s="18">
        <v>1487608</v>
      </c>
      <c r="I1036" s="17"/>
    </row>
    <row r="1037" spans="1:9" s="26" customFormat="1" ht="13.5">
      <c r="A1037" s="25"/>
      <c r="B1037" s="87" t="s">
        <v>79</v>
      </c>
      <c r="C1037" s="49" t="s">
        <v>80</v>
      </c>
      <c r="D1037" s="20">
        <v>14200</v>
      </c>
      <c r="E1037" s="20">
        <v>14200</v>
      </c>
      <c r="F1037" s="20">
        <v>16100</v>
      </c>
      <c r="G1037" s="20">
        <v>15099</v>
      </c>
      <c r="H1037" s="20">
        <v>15769</v>
      </c>
      <c r="I1037" s="19"/>
    </row>
    <row r="1038" spans="1:9" s="26" customFormat="1" ht="26.25">
      <c r="A1038" s="25"/>
      <c r="B1038" s="87" t="s">
        <v>28</v>
      </c>
      <c r="C1038" s="49" t="s">
        <v>29</v>
      </c>
      <c r="D1038" s="20">
        <v>552160</v>
      </c>
      <c r="E1038" s="20">
        <v>546432</v>
      </c>
      <c r="F1038" s="20">
        <v>1457845</v>
      </c>
      <c r="G1038" s="20">
        <v>497632</v>
      </c>
      <c r="H1038" s="20">
        <v>1458781</v>
      </c>
      <c r="I1038" s="19"/>
    </row>
    <row r="1039" spans="1:9" s="26" customFormat="1" ht="13.5">
      <c r="A1039" s="25"/>
      <c r="B1039" s="87" t="s">
        <v>30</v>
      </c>
      <c r="C1039" s="49" t="s">
        <v>31</v>
      </c>
      <c r="D1039" s="20">
        <v>7964</v>
      </c>
      <c r="E1039" s="20">
        <v>8355</v>
      </c>
      <c r="F1039" s="20">
        <v>33455</v>
      </c>
      <c r="G1039" s="20">
        <v>8269</v>
      </c>
      <c r="H1039" s="20">
        <v>13058</v>
      </c>
      <c r="I1039" s="19"/>
    </row>
    <row r="1040" spans="1:9" s="26" customFormat="1" ht="26.25">
      <c r="A1040" s="25"/>
      <c r="B1040" s="87" t="s">
        <v>32</v>
      </c>
      <c r="C1040" s="49" t="s">
        <v>95</v>
      </c>
      <c r="D1040" s="67" t="s">
        <v>331</v>
      </c>
      <c r="E1040" s="67" t="s">
        <v>331</v>
      </c>
      <c r="F1040" s="67">
        <v>540051</v>
      </c>
      <c r="G1040" s="67" t="s">
        <v>331</v>
      </c>
      <c r="H1040" s="67">
        <v>0</v>
      </c>
      <c r="I1040" s="19"/>
    </row>
    <row r="1041" spans="1:9" ht="12.75">
      <c r="A1041" s="16"/>
      <c r="B1041" s="84" t="s">
        <v>34</v>
      </c>
      <c r="C1041" s="42" t="s">
        <v>35</v>
      </c>
      <c r="D1041" s="18">
        <v>858831</v>
      </c>
      <c r="E1041" s="18">
        <v>849029</v>
      </c>
      <c r="F1041" s="18">
        <v>547479</v>
      </c>
      <c r="G1041" s="18">
        <v>169113</v>
      </c>
      <c r="H1041" s="18">
        <v>749675</v>
      </c>
      <c r="I1041" s="17"/>
    </row>
    <row r="1042" spans="1:9" ht="12.75">
      <c r="A1042" s="16"/>
      <c r="B1042" s="84">
        <v>6000</v>
      </c>
      <c r="C1042" s="42" t="s">
        <v>37</v>
      </c>
      <c r="D1042" s="18">
        <v>526</v>
      </c>
      <c r="E1042" s="18">
        <v>0</v>
      </c>
      <c r="F1042" s="18">
        <v>0</v>
      </c>
      <c r="G1042" s="18">
        <v>0</v>
      </c>
      <c r="H1042" s="18">
        <v>0</v>
      </c>
      <c r="I1042" s="17"/>
    </row>
    <row r="1043" spans="1:9" ht="12.75">
      <c r="A1043" s="16"/>
      <c r="B1043" s="84" t="s">
        <v>38</v>
      </c>
      <c r="C1043" s="42" t="s">
        <v>39</v>
      </c>
      <c r="D1043" s="18">
        <v>124371</v>
      </c>
      <c r="E1043" s="18">
        <v>124353</v>
      </c>
      <c r="F1043" s="18">
        <v>117305</v>
      </c>
      <c r="G1043" s="18">
        <v>24583</v>
      </c>
      <c r="H1043" s="18">
        <v>41671</v>
      </c>
      <c r="I1043" s="17"/>
    </row>
    <row r="1044" spans="1:9" ht="12.75">
      <c r="A1044" s="16"/>
      <c r="B1044" s="84"/>
      <c r="C1044" s="42"/>
      <c r="D1044" s="18"/>
      <c r="E1044" s="18"/>
      <c r="F1044" s="18"/>
      <c r="G1044" s="18"/>
      <c r="H1044" s="18"/>
      <c r="I1044" s="17"/>
    </row>
    <row r="1045" spans="1:9" ht="12.75">
      <c r="A1045" s="33" t="s">
        <v>328</v>
      </c>
      <c r="B1045" s="97"/>
      <c r="C1045" s="43" t="s">
        <v>329</v>
      </c>
      <c r="D1045" s="62">
        <f>D1047+D1048+D1049+D1050+D1051+D1052+D1053+D1055+D1056</f>
        <v>5410628</v>
      </c>
      <c r="E1045" s="62">
        <f>E1047+E1048+E1049+E1050+E1051+E1052+E1053+E1055+E1056</f>
        <v>2549824</v>
      </c>
      <c r="F1045" s="64" t="s">
        <v>331</v>
      </c>
      <c r="G1045" s="62">
        <f>G1047+G1048+G1049+G1050+G1051+G1052+G1053+G1055+G1056</f>
        <v>2235767</v>
      </c>
      <c r="H1045" s="64" t="s">
        <v>331</v>
      </c>
      <c r="I1045" s="17"/>
    </row>
    <row r="1046" spans="1:9" ht="12.75">
      <c r="A1046" s="57"/>
      <c r="B1046" s="98"/>
      <c r="C1046" s="42"/>
      <c r="D1046" s="50"/>
      <c r="E1046" s="50"/>
      <c r="F1046" s="39"/>
      <c r="G1046" s="50"/>
      <c r="H1046" s="39"/>
      <c r="I1046" s="17"/>
    </row>
    <row r="1047" spans="1:8" ht="12.75">
      <c r="A1047" s="57"/>
      <c r="B1047" s="99" t="s">
        <v>8</v>
      </c>
      <c r="C1047" s="46" t="s">
        <v>9</v>
      </c>
      <c r="D1047" s="76">
        <v>187155</v>
      </c>
      <c r="E1047" s="76">
        <v>187081</v>
      </c>
      <c r="F1047" s="77" t="s">
        <v>331</v>
      </c>
      <c r="G1047" s="76">
        <v>180328</v>
      </c>
      <c r="H1047" s="77" t="s">
        <v>331</v>
      </c>
    </row>
    <row r="1048" spans="1:8" ht="25.5">
      <c r="A1048" s="57"/>
      <c r="B1048" s="99" t="s">
        <v>10</v>
      </c>
      <c r="C1048" s="46" t="s">
        <v>11</v>
      </c>
      <c r="D1048" s="76">
        <v>49608</v>
      </c>
      <c r="E1048" s="76">
        <v>49572</v>
      </c>
      <c r="F1048" s="77" t="s">
        <v>331</v>
      </c>
      <c r="G1048" s="76">
        <v>59391</v>
      </c>
      <c r="H1048" s="77" t="s">
        <v>331</v>
      </c>
    </row>
    <row r="1049" spans="1:8" ht="25.5">
      <c r="A1049" s="57"/>
      <c r="B1049" s="99" t="s">
        <v>12</v>
      </c>
      <c r="C1049" s="46" t="s">
        <v>13</v>
      </c>
      <c r="D1049" s="76">
        <v>104144</v>
      </c>
      <c r="E1049" s="76">
        <v>104144</v>
      </c>
      <c r="F1049" s="77" t="s">
        <v>331</v>
      </c>
      <c r="G1049" s="76">
        <v>187606</v>
      </c>
      <c r="H1049" s="77" t="s">
        <v>331</v>
      </c>
    </row>
    <row r="1050" spans="1:8" ht="12.75">
      <c r="A1050" s="57"/>
      <c r="B1050" s="99" t="s">
        <v>14</v>
      </c>
      <c r="C1050" s="46" t="s">
        <v>15</v>
      </c>
      <c r="D1050" s="76">
        <v>128555</v>
      </c>
      <c r="E1050" s="76">
        <v>123389</v>
      </c>
      <c r="F1050" s="77" t="s">
        <v>331</v>
      </c>
      <c r="G1050" s="76">
        <v>133575</v>
      </c>
      <c r="H1050" s="77" t="s">
        <v>331</v>
      </c>
    </row>
    <row r="1051" spans="1:8" ht="38.25">
      <c r="A1051" s="57"/>
      <c r="B1051" s="99" t="s">
        <v>16</v>
      </c>
      <c r="C1051" s="46" t="s">
        <v>299</v>
      </c>
      <c r="D1051" s="76">
        <v>93385</v>
      </c>
      <c r="E1051" s="76">
        <v>92660</v>
      </c>
      <c r="F1051" s="77" t="s">
        <v>331</v>
      </c>
      <c r="G1051" s="76">
        <v>71522</v>
      </c>
      <c r="H1051" s="77" t="s">
        <v>331</v>
      </c>
    </row>
    <row r="1052" spans="1:8" ht="12.75">
      <c r="A1052" s="57"/>
      <c r="B1052" s="99" t="s">
        <v>18</v>
      </c>
      <c r="C1052" s="46" t="s">
        <v>19</v>
      </c>
      <c r="D1052" s="76">
        <v>532</v>
      </c>
      <c r="E1052" s="76">
        <v>532</v>
      </c>
      <c r="F1052" s="77" t="s">
        <v>331</v>
      </c>
      <c r="G1052" s="76">
        <v>67</v>
      </c>
      <c r="H1052" s="77" t="s">
        <v>331</v>
      </c>
    </row>
    <row r="1053" spans="1:8" ht="12.75">
      <c r="A1053" s="57"/>
      <c r="B1053" s="99" t="s">
        <v>24</v>
      </c>
      <c r="C1053" s="46" t="s">
        <v>25</v>
      </c>
      <c r="D1053" s="76">
        <v>247111</v>
      </c>
      <c r="E1053" s="76">
        <v>238341</v>
      </c>
      <c r="F1053" s="77" t="s">
        <v>331</v>
      </c>
      <c r="G1053" s="76">
        <v>170791</v>
      </c>
      <c r="H1053" s="77" t="s">
        <v>331</v>
      </c>
    </row>
    <row r="1054" spans="1:8" s="26" customFormat="1" ht="25.5">
      <c r="A1054" s="72"/>
      <c r="B1054" s="100" t="s">
        <v>28</v>
      </c>
      <c r="C1054" s="58" t="s">
        <v>29</v>
      </c>
      <c r="D1054" s="78">
        <v>247111</v>
      </c>
      <c r="E1054" s="78">
        <v>238341</v>
      </c>
      <c r="F1054" s="79" t="s">
        <v>331</v>
      </c>
      <c r="G1054" s="78">
        <v>170791</v>
      </c>
      <c r="H1054" s="79" t="s">
        <v>331</v>
      </c>
    </row>
    <row r="1055" spans="1:8" ht="12.75">
      <c r="A1055" s="57"/>
      <c r="B1055" s="99" t="s">
        <v>34</v>
      </c>
      <c r="C1055" s="46" t="s">
        <v>35</v>
      </c>
      <c r="D1055" s="76">
        <v>18352</v>
      </c>
      <c r="E1055" s="76">
        <v>18352</v>
      </c>
      <c r="F1055" s="77" t="s">
        <v>331</v>
      </c>
      <c r="G1055" s="76">
        <v>1232722</v>
      </c>
      <c r="H1055" s="77" t="s">
        <v>331</v>
      </c>
    </row>
    <row r="1056" spans="1:8" ht="12.75">
      <c r="A1056" s="57"/>
      <c r="B1056" s="99" t="s">
        <v>38</v>
      </c>
      <c r="C1056" s="46" t="s">
        <v>39</v>
      </c>
      <c r="D1056" s="76">
        <v>4581786</v>
      </c>
      <c r="E1056" s="76">
        <v>1735753</v>
      </c>
      <c r="F1056" s="77" t="s">
        <v>331</v>
      </c>
      <c r="G1056" s="76">
        <v>199765</v>
      </c>
      <c r="H1056" s="77" t="s">
        <v>331</v>
      </c>
    </row>
    <row r="1057" spans="1:9" ht="12.75">
      <c r="A1057" s="16"/>
      <c r="B1057" s="84"/>
      <c r="C1057" s="42"/>
      <c r="D1057" s="18"/>
      <c r="E1057" s="18"/>
      <c r="F1057" s="18"/>
      <c r="G1057" s="18"/>
      <c r="H1057" s="18"/>
      <c r="I1057" s="17"/>
    </row>
    <row r="1058" spans="1:9" ht="12.75">
      <c r="A1058" s="16" t="s">
        <v>298</v>
      </c>
      <c r="B1058" s="84" t="s">
        <v>6</v>
      </c>
      <c r="C1058" s="24" t="s">
        <v>300</v>
      </c>
      <c r="D1058" s="13">
        <f>D1060+D1061+D1062+D1063</f>
        <v>22182</v>
      </c>
      <c r="E1058" s="13">
        <f>E1060+E1061+E1062+E1063</f>
        <v>22181</v>
      </c>
      <c r="F1058" s="64" t="s">
        <v>331</v>
      </c>
      <c r="G1058" s="13">
        <f>G1060+G1061+G1062+G1063</f>
        <v>20497</v>
      </c>
      <c r="H1058" s="64" t="s">
        <v>331</v>
      </c>
      <c r="I1058" s="17"/>
    </row>
    <row r="1059" spans="1:9" ht="12.75">
      <c r="A1059" s="16"/>
      <c r="B1059" s="84"/>
      <c r="C1059" s="42"/>
      <c r="D1059" s="18"/>
      <c r="E1059" s="18"/>
      <c r="F1059" s="18"/>
      <c r="G1059" s="18"/>
      <c r="I1059" s="17"/>
    </row>
    <row r="1060" spans="1:9" ht="25.5">
      <c r="A1060" s="16"/>
      <c r="B1060" s="84" t="s">
        <v>12</v>
      </c>
      <c r="C1060" s="42" t="s">
        <v>13</v>
      </c>
      <c r="D1060" s="18">
        <v>954</v>
      </c>
      <c r="E1060" s="18">
        <v>954</v>
      </c>
      <c r="F1060" s="77" t="s">
        <v>331</v>
      </c>
      <c r="G1060" s="18">
        <v>954</v>
      </c>
      <c r="H1060" s="77" t="s">
        <v>331</v>
      </c>
      <c r="I1060" s="17"/>
    </row>
    <row r="1061" spans="1:9" ht="12.75">
      <c r="A1061" s="16"/>
      <c r="B1061" s="84" t="s">
        <v>14</v>
      </c>
      <c r="C1061" s="42" t="s">
        <v>15</v>
      </c>
      <c r="D1061" s="18">
        <v>2163</v>
      </c>
      <c r="E1061" s="18">
        <v>2162</v>
      </c>
      <c r="F1061" s="77" t="s">
        <v>331</v>
      </c>
      <c r="G1061" s="18">
        <v>2162</v>
      </c>
      <c r="H1061" s="77" t="s">
        <v>331</v>
      </c>
      <c r="I1061" s="17"/>
    </row>
    <row r="1062" spans="1:9" ht="38.25">
      <c r="A1062" s="16"/>
      <c r="B1062" s="84" t="s">
        <v>16</v>
      </c>
      <c r="C1062" s="42" t="s">
        <v>299</v>
      </c>
      <c r="D1062" s="18">
        <v>1849</v>
      </c>
      <c r="E1062" s="18">
        <v>1849</v>
      </c>
      <c r="F1062" s="77" t="s">
        <v>331</v>
      </c>
      <c r="G1062" s="18">
        <v>165</v>
      </c>
      <c r="H1062" s="77" t="s">
        <v>331</v>
      </c>
      <c r="I1062" s="17"/>
    </row>
    <row r="1063" spans="1:9" ht="12.75">
      <c r="A1063" s="16"/>
      <c r="B1063" s="84" t="s">
        <v>24</v>
      </c>
      <c r="C1063" s="42" t="s">
        <v>25</v>
      </c>
      <c r="D1063" s="18">
        <v>17216</v>
      </c>
      <c r="E1063" s="18">
        <v>17216</v>
      </c>
      <c r="F1063" s="77" t="s">
        <v>331</v>
      </c>
      <c r="G1063" s="18">
        <v>17216</v>
      </c>
      <c r="H1063" s="77" t="s">
        <v>331</v>
      </c>
      <c r="I1063" s="17"/>
    </row>
    <row r="1064" spans="1:9" s="26" customFormat="1" ht="26.25">
      <c r="A1064" s="25"/>
      <c r="B1064" s="87" t="s">
        <v>28</v>
      </c>
      <c r="C1064" s="49" t="s">
        <v>29</v>
      </c>
      <c r="D1064" s="20">
        <v>17216</v>
      </c>
      <c r="E1064" s="20">
        <v>17216</v>
      </c>
      <c r="F1064" s="79" t="s">
        <v>331</v>
      </c>
      <c r="G1064" s="20">
        <v>17216</v>
      </c>
      <c r="H1064" s="79" t="s">
        <v>331</v>
      </c>
      <c r="I1064" s="19"/>
    </row>
    <row r="1065" spans="1:9" ht="12.75">
      <c r="A1065" s="16"/>
      <c r="B1065" s="84"/>
      <c r="C1065" s="42"/>
      <c r="D1065" s="18"/>
      <c r="E1065" s="18"/>
      <c r="F1065" s="18"/>
      <c r="G1065" s="18"/>
      <c r="H1065" s="18"/>
      <c r="I1065" s="17"/>
    </row>
    <row r="1066" spans="1:9" s="15" customFormat="1" ht="12.75">
      <c r="A1066" s="16" t="s">
        <v>176</v>
      </c>
      <c r="B1066" s="88" t="s">
        <v>6</v>
      </c>
      <c r="C1066" s="24" t="s">
        <v>177</v>
      </c>
      <c r="D1066" s="13">
        <f>D1068+D1069+D1070+D1071+D1072+D1073+D1074+D1077+D1081+D1082</f>
        <v>6503566</v>
      </c>
      <c r="E1066" s="13">
        <f>E1068+E1069+E1070+E1071+E1072+E1073+E1074+E1077+E1081+E1082</f>
        <v>6427054</v>
      </c>
      <c r="F1066" s="13">
        <f>F1068+F1069+F1070+F1071+F1072+F1073+F1074+F1077+F1081+F1082</f>
        <v>5803808</v>
      </c>
      <c r="G1066" s="13">
        <f>G1068+G1069+G1070+G1071+G1072+G1073+G1074+G1077+G1081+G1082</f>
        <v>6144145</v>
      </c>
      <c r="H1066" s="13">
        <f>H1068+H1069+H1070+H1071+H1072+H1073+H1074+H1077+H1081+H1082</f>
        <v>5703386</v>
      </c>
      <c r="I1066" s="10"/>
    </row>
    <row r="1067" spans="1:9" ht="12.75">
      <c r="A1067" s="16"/>
      <c r="B1067" s="84"/>
      <c r="C1067" s="42"/>
      <c r="D1067" s="18"/>
      <c r="E1067" s="18"/>
      <c r="F1067" s="18"/>
      <c r="G1067" s="18"/>
      <c r="H1067" s="18"/>
      <c r="I1067" s="17"/>
    </row>
    <row r="1068" spans="1:9" ht="12.75">
      <c r="A1068" s="16"/>
      <c r="B1068" s="84" t="s">
        <v>8</v>
      </c>
      <c r="C1068" s="42" t="s">
        <v>9</v>
      </c>
      <c r="D1068" s="18">
        <v>3009227</v>
      </c>
      <c r="E1068" s="18">
        <v>3028435</v>
      </c>
      <c r="F1068" s="18">
        <v>2808071</v>
      </c>
      <c r="G1068" s="18">
        <v>3039265</v>
      </c>
      <c r="H1068" s="18">
        <v>2837369</v>
      </c>
      <c r="I1068" s="17"/>
    </row>
    <row r="1069" spans="1:9" ht="25.5">
      <c r="A1069" s="16"/>
      <c r="B1069" s="84" t="s">
        <v>10</v>
      </c>
      <c r="C1069" s="42" t="s">
        <v>11</v>
      </c>
      <c r="D1069" s="18">
        <v>767464</v>
      </c>
      <c r="E1069" s="18">
        <v>767193</v>
      </c>
      <c r="F1069" s="18">
        <v>720305</v>
      </c>
      <c r="G1069" s="18">
        <v>769523</v>
      </c>
      <c r="H1069" s="18">
        <v>725390</v>
      </c>
      <c r="I1069" s="17"/>
    </row>
    <row r="1070" spans="1:9" ht="25.5">
      <c r="A1070" s="16"/>
      <c r="B1070" s="84" t="s">
        <v>12</v>
      </c>
      <c r="C1070" s="42" t="s">
        <v>13</v>
      </c>
      <c r="D1070" s="18">
        <v>31878</v>
      </c>
      <c r="E1070" s="18">
        <v>28757</v>
      </c>
      <c r="F1070" s="18">
        <v>26999</v>
      </c>
      <c r="G1070" s="18">
        <v>28804</v>
      </c>
      <c r="H1070" s="18">
        <v>26112</v>
      </c>
      <c r="I1070" s="17"/>
    </row>
    <row r="1071" spans="1:9" ht="12.75">
      <c r="A1071" s="16"/>
      <c r="B1071" s="84" t="s">
        <v>14</v>
      </c>
      <c r="C1071" s="42" t="s">
        <v>15</v>
      </c>
      <c r="D1071" s="18">
        <v>838951</v>
      </c>
      <c r="E1071" s="18">
        <v>807529</v>
      </c>
      <c r="F1071" s="18">
        <v>762037</v>
      </c>
      <c r="G1071" s="18">
        <v>788601</v>
      </c>
      <c r="H1071" s="18">
        <v>771854</v>
      </c>
      <c r="I1071" s="17"/>
    </row>
    <row r="1072" spans="1:9" ht="38.25">
      <c r="A1072" s="16"/>
      <c r="B1072" s="84" t="s">
        <v>16</v>
      </c>
      <c r="C1072" s="42" t="s">
        <v>17</v>
      </c>
      <c r="D1072" s="18">
        <v>609229</v>
      </c>
      <c r="E1072" s="18">
        <v>578394</v>
      </c>
      <c r="F1072" s="18">
        <v>528289</v>
      </c>
      <c r="G1072" s="18">
        <v>561591</v>
      </c>
      <c r="H1072" s="18">
        <v>534075</v>
      </c>
      <c r="I1072" s="17"/>
    </row>
    <row r="1073" spans="1:9" ht="12.75">
      <c r="A1073" s="16"/>
      <c r="B1073" s="84" t="s">
        <v>18</v>
      </c>
      <c r="C1073" s="42" t="s">
        <v>19</v>
      </c>
      <c r="D1073" s="18">
        <v>846390</v>
      </c>
      <c r="E1073" s="18">
        <v>834974</v>
      </c>
      <c r="F1073" s="18">
        <v>731262</v>
      </c>
      <c r="G1073" s="18">
        <v>779669</v>
      </c>
      <c r="H1073" s="18">
        <v>702106</v>
      </c>
      <c r="I1073" s="17"/>
    </row>
    <row r="1074" spans="1:9" ht="25.5">
      <c r="A1074" s="16"/>
      <c r="B1074" s="84" t="s">
        <v>20</v>
      </c>
      <c r="C1074" s="42" t="s">
        <v>264</v>
      </c>
      <c r="D1074" s="18">
        <v>555</v>
      </c>
      <c r="E1074" s="18">
        <v>555</v>
      </c>
      <c r="F1074" s="18">
        <v>0</v>
      </c>
      <c r="G1074" s="18">
        <v>555</v>
      </c>
      <c r="H1074" s="18">
        <v>0</v>
      </c>
      <c r="I1074" s="17"/>
    </row>
    <row r="1075" spans="1:9" ht="12.75">
      <c r="A1075" s="16"/>
      <c r="B1075" s="89" t="s">
        <v>280</v>
      </c>
      <c r="C1075" s="42" t="s">
        <v>256</v>
      </c>
      <c r="D1075" s="18">
        <v>555</v>
      </c>
      <c r="E1075" s="18">
        <v>555</v>
      </c>
      <c r="F1075" s="18">
        <v>0</v>
      </c>
      <c r="G1075" s="18">
        <v>555</v>
      </c>
      <c r="H1075" s="18">
        <v>0</v>
      </c>
      <c r="I1075" s="17"/>
    </row>
    <row r="1076" spans="1:9" s="26" customFormat="1" ht="39">
      <c r="A1076" s="25"/>
      <c r="B1076" s="87" t="s">
        <v>22</v>
      </c>
      <c r="C1076" s="49" t="s">
        <v>266</v>
      </c>
      <c r="D1076" s="20">
        <v>555</v>
      </c>
      <c r="E1076" s="20">
        <v>555</v>
      </c>
      <c r="F1076" s="20">
        <v>0</v>
      </c>
      <c r="G1076" s="20">
        <v>555</v>
      </c>
      <c r="H1076" s="20">
        <v>0</v>
      </c>
      <c r="I1076" s="19"/>
    </row>
    <row r="1077" spans="1:9" ht="12.75">
      <c r="A1077" s="16"/>
      <c r="B1077" s="84" t="s">
        <v>24</v>
      </c>
      <c r="C1077" s="42" t="s">
        <v>25</v>
      </c>
      <c r="D1077" s="18">
        <v>18673</v>
      </c>
      <c r="E1077" s="18">
        <v>18593</v>
      </c>
      <c r="F1077" s="18">
        <v>17824</v>
      </c>
      <c r="G1077" s="18">
        <v>15478</v>
      </c>
      <c r="H1077" s="18">
        <v>17624</v>
      </c>
      <c r="I1077" s="17"/>
    </row>
    <row r="1078" spans="1:9" s="26" customFormat="1" ht="26.25">
      <c r="A1078" s="25"/>
      <c r="B1078" s="87" t="s">
        <v>28</v>
      </c>
      <c r="C1078" s="49" t="s">
        <v>29</v>
      </c>
      <c r="D1078" s="20">
        <v>17699</v>
      </c>
      <c r="E1078" s="20">
        <v>17687</v>
      </c>
      <c r="F1078" s="20">
        <v>17380</v>
      </c>
      <c r="G1078" s="20">
        <v>14537</v>
      </c>
      <c r="H1078" s="20">
        <v>17180</v>
      </c>
      <c r="I1078" s="19"/>
    </row>
    <row r="1079" spans="1:9" s="26" customFormat="1" ht="13.5">
      <c r="A1079" s="25"/>
      <c r="B1079" s="87" t="s">
        <v>30</v>
      </c>
      <c r="C1079" s="49" t="s">
        <v>31</v>
      </c>
      <c r="D1079" s="20">
        <v>974</v>
      </c>
      <c r="E1079" s="20">
        <v>906</v>
      </c>
      <c r="F1079" s="20">
        <v>444</v>
      </c>
      <c r="G1079" s="20">
        <v>941</v>
      </c>
      <c r="H1079" s="20">
        <v>444</v>
      </c>
      <c r="I1079" s="19"/>
    </row>
    <row r="1080" spans="1:9" s="26" customFormat="1" ht="26.25">
      <c r="A1080" s="25"/>
      <c r="B1080" s="87" t="s">
        <v>32</v>
      </c>
      <c r="C1080" s="49" t="s">
        <v>95</v>
      </c>
      <c r="D1080" s="20">
        <v>0</v>
      </c>
      <c r="E1080" s="20">
        <v>0</v>
      </c>
      <c r="F1080" s="20">
        <v>69</v>
      </c>
      <c r="G1080" s="20">
        <v>0</v>
      </c>
      <c r="H1080" s="20">
        <v>0</v>
      </c>
      <c r="I1080" s="19"/>
    </row>
    <row r="1081" spans="1:9" ht="12.75">
      <c r="A1081" s="16"/>
      <c r="B1081" s="84" t="s">
        <v>34</v>
      </c>
      <c r="C1081" s="42" t="s">
        <v>35</v>
      </c>
      <c r="D1081" s="18">
        <v>332835</v>
      </c>
      <c r="E1081" s="18">
        <v>324134</v>
      </c>
      <c r="F1081" s="18">
        <v>206621</v>
      </c>
      <c r="G1081" s="18">
        <v>121563</v>
      </c>
      <c r="H1081" s="18">
        <v>87856</v>
      </c>
      <c r="I1081" s="17"/>
    </row>
    <row r="1082" spans="1:9" ht="12.75">
      <c r="A1082" s="16"/>
      <c r="B1082" s="84" t="s">
        <v>38</v>
      </c>
      <c r="C1082" s="42" t="s">
        <v>39</v>
      </c>
      <c r="D1082" s="18">
        <v>48364</v>
      </c>
      <c r="E1082" s="18">
        <v>38490</v>
      </c>
      <c r="F1082" s="18">
        <v>2400</v>
      </c>
      <c r="G1082" s="18">
        <v>39096</v>
      </c>
      <c r="H1082" s="18">
        <v>1000</v>
      </c>
      <c r="I1082" s="17"/>
    </row>
    <row r="1083" spans="1:9" ht="12.75">
      <c r="A1083" s="16"/>
      <c r="B1083" s="84"/>
      <c r="C1083" s="42"/>
      <c r="D1083" s="18"/>
      <c r="E1083" s="18"/>
      <c r="F1083" s="18"/>
      <c r="G1083" s="18"/>
      <c r="H1083" s="18"/>
      <c r="I1083" s="17"/>
    </row>
    <row r="1084" spans="1:9" s="15" customFormat="1" ht="12.75">
      <c r="A1084" s="16" t="s">
        <v>178</v>
      </c>
      <c r="B1084" s="88" t="s">
        <v>6</v>
      </c>
      <c r="C1084" s="24" t="s">
        <v>179</v>
      </c>
      <c r="D1084" s="13">
        <f>D1086+D1087+D1088+D1089+D1090+D1091+D1092+D1096+D1099+D1100+D1101</f>
        <v>2120500</v>
      </c>
      <c r="E1084" s="13">
        <f>E1086+E1087+E1088+E1089+E1090+E1091+E1092+E1096+E1099+E1100+E1101</f>
        <v>2004103</v>
      </c>
      <c r="F1084" s="13">
        <f>F1086+F1087+F1088+F1089+F1090+F1091+F1092+F1096+F1099+F1100+F1101</f>
        <v>1940908</v>
      </c>
      <c r="G1084" s="13">
        <f>G1086+G1087+G1088+G1089+G1090+G1091+G1092+G1096+G1099+G1100+G1101</f>
        <v>1898213</v>
      </c>
      <c r="H1084" s="13">
        <f>H1086+H1087+H1088+H1089+H1090+H1091+H1092+H1096+H1099+H1100+H1101</f>
        <v>1622655</v>
      </c>
      <c r="I1084" s="10"/>
    </row>
    <row r="1085" spans="1:9" ht="12.75">
      <c r="A1085" s="16"/>
      <c r="B1085" s="84"/>
      <c r="C1085" s="42"/>
      <c r="D1085" s="18"/>
      <c r="E1085" s="18"/>
      <c r="F1085" s="18"/>
      <c r="G1085" s="18"/>
      <c r="H1085" s="18"/>
      <c r="I1085" s="17"/>
    </row>
    <row r="1086" spans="1:9" ht="12.75">
      <c r="A1086" s="16"/>
      <c r="B1086" s="84" t="s">
        <v>8</v>
      </c>
      <c r="C1086" s="42" t="s">
        <v>9</v>
      </c>
      <c r="D1086" s="18">
        <v>973425</v>
      </c>
      <c r="E1086" s="18">
        <v>937014</v>
      </c>
      <c r="F1086" s="18">
        <v>831332</v>
      </c>
      <c r="G1086" s="18">
        <v>944726</v>
      </c>
      <c r="H1086" s="18">
        <v>839901</v>
      </c>
      <c r="I1086" s="17"/>
    </row>
    <row r="1087" spans="1:9" ht="25.5">
      <c r="A1087" s="16"/>
      <c r="B1087" s="84" t="s">
        <v>10</v>
      </c>
      <c r="C1087" s="42" t="s">
        <v>11</v>
      </c>
      <c r="D1087" s="18">
        <v>248707</v>
      </c>
      <c r="E1087" s="18">
        <v>235681</v>
      </c>
      <c r="F1087" s="18">
        <v>209199</v>
      </c>
      <c r="G1087" s="18">
        <v>234880</v>
      </c>
      <c r="H1087" s="18">
        <v>212263</v>
      </c>
      <c r="I1087" s="17"/>
    </row>
    <row r="1088" spans="1:9" ht="25.5">
      <c r="A1088" s="16"/>
      <c r="B1088" s="84" t="s">
        <v>12</v>
      </c>
      <c r="C1088" s="42" t="s">
        <v>13</v>
      </c>
      <c r="D1088" s="18">
        <v>24392</v>
      </c>
      <c r="E1088" s="18">
        <v>23571</v>
      </c>
      <c r="F1088" s="18">
        <v>11479</v>
      </c>
      <c r="G1088" s="18">
        <v>23750</v>
      </c>
      <c r="H1088" s="18">
        <v>11268</v>
      </c>
      <c r="I1088" s="17"/>
    </row>
    <row r="1089" spans="1:9" ht="12.75">
      <c r="A1089" s="16"/>
      <c r="B1089" s="84" t="s">
        <v>14</v>
      </c>
      <c r="C1089" s="42" t="s">
        <v>15</v>
      </c>
      <c r="D1089" s="18">
        <v>283924</v>
      </c>
      <c r="E1089" s="18">
        <v>268666</v>
      </c>
      <c r="F1089" s="18">
        <v>221133</v>
      </c>
      <c r="G1089" s="18">
        <v>260168</v>
      </c>
      <c r="H1089" s="18">
        <v>213429</v>
      </c>
      <c r="I1089" s="17"/>
    </row>
    <row r="1090" spans="1:9" ht="38.25">
      <c r="A1090" s="16"/>
      <c r="B1090" s="84" t="s">
        <v>16</v>
      </c>
      <c r="C1090" s="42" t="s">
        <v>17</v>
      </c>
      <c r="D1090" s="18">
        <v>258445</v>
      </c>
      <c r="E1090" s="18">
        <v>251789</v>
      </c>
      <c r="F1090" s="18">
        <v>203744</v>
      </c>
      <c r="G1090" s="18">
        <v>257400</v>
      </c>
      <c r="H1090" s="18">
        <v>225154</v>
      </c>
      <c r="I1090" s="17"/>
    </row>
    <row r="1091" spans="1:9" ht="12.75">
      <c r="A1091" s="16"/>
      <c r="B1091" s="84" t="s">
        <v>18</v>
      </c>
      <c r="C1091" s="42" t="s">
        <v>19</v>
      </c>
      <c r="D1091" s="18">
        <v>3870</v>
      </c>
      <c r="E1091" s="18">
        <v>3546</v>
      </c>
      <c r="F1091" s="18">
        <v>4922</v>
      </c>
      <c r="G1091" s="18">
        <v>4151</v>
      </c>
      <c r="H1091" s="18">
        <v>4998</v>
      </c>
      <c r="I1091" s="17"/>
    </row>
    <row r="1092" spans="1:9" ht="25.5">
      <c r="A1092" s="16"/>
      <c r="B1092" s="84" t="s">
        <v>20</v>
      </c>
      <c r="C1092" s="42" t="s">
        <v>21</v>
      </c>
      <c r="D1092" s="18">
        <v>385</v>
      </c>
      <c r="E1092" s="18">
        <v>385</v>
      </c>
      <c r="F1092" s="18">
        <v>0</v>
      </c>
      <c r="G1092" s="18">
        <v>385</v>
      </c>
      <c r="H1092" s="18">
        <v>0</v>
      </c>
      <c r="I1092" s="17"/>
    </row>
    <row r="1093" spans="1:9" ht="12.75">
      <c r="A1093" s="16"/>
      <c r="B1093" s="89">
        <v>2100</v>
      </c>
      <c r="C1093" s="42" t="s">
        <v>333</v>
      </c>
      <c r="D1093" s="18">
        <v>385</v>
      </c>
      <c r="E1093" s="18">
        <v>385</v>
      </c>
      <c r="F1093" s="18">
        <v>0</v>
      </c>
      <c r="G1093" s="18">
        <v>385</v>
      </c>
      <c r="H1093" s="18">
        <v>0</v>
      </c>
      <c r="I1093" s="17"/>
    </row>
    <row r="1094" spans="1:9" s="26" customFormat="1" ht="26.25">
      <c r="A1094" s="25"/>
      <c r="B1094" s="87" t="s">
        <v>282</v>
      </c>
      <c r="C1094" s="49" t="s">
        <v>257</v>
      </c>
      <c r="D1094" s="20">
        <v>385</v>
      </c>
      <c r="E1094" s="20">
        <v>385</v>
      </c>
      <c r="F1094" s="20">
        <v>0</v>
      </c>
      <c r="G1094" s="20">
        <v>385</v>
      </c>
      <c r="H1094" s="20">
        <v>0</v>
      </c>
      <c r="I1094" s="19"/>
    </row>
    <row r="1095" spans="1:9" s="26" customFormat="1" ht="39">
      <c r="A1095" s="25"/>
      <c r="B1095" s="87" t="s">
        <v>22</v>
      </c>
      <c r="C1095" s="49" t="s">
        <v>266</v>
      </c>
      <c r="D1095" s="20">
        <v>385</v>
      </c>
      <c r="E1095" s="20">
        <v>385</v>
      </c>
      <c r="F1095" s="20">
        <v>0</v>
      </c>
      <c r="G1095" s="20">
        <v>385</v>
      </c>
      <c r="H1095" s="20">
        <v>0</v>
      </c>
      <c r="I1095" s="19"/>
    </row>
    <row r="1096" spans="1:9" ht="12.75">
      <c r="A1096" s="16"/>
      <c r="B1096" s="84" t="s">
        <v>24</v>
      </c>
      <c r="C1096" s="42" t="s">
        <v>25</v>
      </c>
      <c r="D1096" s="18">
        <v>14390</v>
      </c>
      <c r="E1096" s="18">
        <v>4390</v>
      </c>
      <c r="F1096" s="18">
        <v>500</v>
      </c>
      <c r="G1096" s="18">
        <v>4390</v>
      </c>
      <c r="H1096" s="18">
        <v>500</v>
      </c>
      <c r="I1096" s="17"/>
    </row>
    <row r="1097" spans="1:9" s="26" customFormat="1" ht="26.25">
      <c r="A1097" s="25"/>
      <c r="B1097" s="87" t="s">
        <v>28</v>
      </c>
      <c r="C1097" s="49" t="s">
        <v>29</v>
      </c>
      <c r="D1097" s="20">
        <v>14310</v>
      </c>
      <c r="E1097" s="20">
        <v>4310</v>
      </c>
      <c r="F1097" s="20">
        <v>425</v>
      </c>
      <c r="G1097" s="20">
        <v>4310</v>
      </c>
      <c r="H1097" s="20">
        <v>425</v>
      </c>
      <c r="I1097" s="19"/>
    </row>
    <row r="1098" spans="1:9" s="26" customFormat="1" ht="13.5">
      <c r="A1098" s="25"/>
      <c r="B1098" s="87" t="s">
        <v>30</v>
      </c>
      <c r="C1098" s="49" t="s">
        <v>31</v>
      </c>
      <c r="D1098" s="20">
        <v>80</v>
      </c>
      <c r="E1098" s="20">
        <v>80</v>
      </c>
      <c r="F1098" s="20">
        <v>75</v>
      </c>
      <c r="G1098" s="20">
        <v>80</v>
      </c>
      <c r="H1098" s="20">
        <v>75</v>
      </c>
      <c r="I1098" s="19"/>
    </row>
    <row r="1099" spans="1:9" ht="12.75">
      <c r="A1099" s="16"/>
      <c r="B1099" s="84" t="s">
        <v>34</v>
      </c>
      <c r="C1099" s="42" t="s">
        <v>35</v>
      </c>
      <c r="D1099" s="18">
        <v>277013</v>
      </c>
      <c r="E1099" s="18">
        <v>243112</v>
      </c>
      <c r="F1099" s="18">
        <v>452799</v>
      </c>
      <c r="G1099" s="18">
        <v>94479</v>
      </c>
      <c r="H1099" s="18">
        <v>109342</v>
      </c>
      <c r="I1099" s="17"/>
    </row>
    <row r="1100" spans="1:9" ht="12.75">
      <c r="A1100" s="16"/>
      <c r="B1100" s="84" t="s">
        <v>36</v>
      </c>
      <c r="C1100" s="42" t="s">
        <v>37</v>
      </c>
      <c r="D1100" s="18">
        <v>0</v>
      </c>
      <c r="E1100" s="18">
        <v>0</v>
      </c>
      <c r="F1100" s="18">
        <v>0</v>
      </c>
      <c r="G1100" s="18">
        <v>37935</v>
      </c>
      <c r="H1100" s="18">
        <v>0</v>
      </c>
      <c r="I1100" s="17"/>
    </row>
    <row r="1101" spans="1:9" ht="12.75">
      <c r="A1101" s="16"/>
      <c r="B1101" s="84" t="s">
        <v>38</v>
      </c>
      <c r="C1101" s="42" t="s">
        <v>39</v>
      </c>
      <c r="D1101" s="18">
        <v>35949</v>
      </c>
      <c r="E1101" s="18">
        <v>35949</v>
      </c>
      <c r="F1101" s="18">
        <v>5800</v>
      </c>
      <c r="G1101" s="18">
        <v>35949</v>
      </c>
      <c r="H1101" s="18">
        <v>5800</v>
      </c>
      <c r="I1101" s="17"/>
    </row>
    <row r="1102" spans="1:9" ht="12.75">
      <c r="A1102" s="16"/>
      <c r="B1102" s="84"/>
      <c r="C1102" s="42"/>
      <c r="D1102" s="18"/>
      <c r="E1102" s="18"/>
      <c r="F1102" s="18"/>
      <c r="G1102" s="18"/>
      <c r="H1102" s="18"/>
      <c r="I1102" s="17"/>
    </row>
    <row r="1103" spans="1:9" s="15" customFormat="1" ht="12.75">
      <c r="A1103" s="16" t="s">
        <v>180</v>
      </c>
      <c r="B1103" s="88" t="s">
        <v>6</v>
      </c>
      <c r="C1103" s="24" t="s">
        <v>181</v>
      </c>
      <c r="D1103" s="13">
        <f>D1105+D1106+D1107+D1108+D1109+D1110+D1111+D1115+D1119+D1120</f>
        <v>10529861</v>
      </c>
      <c r="E1103" s="13">
        <f>E1105+E1106+E1107+E1108+E1109+E1110+E1111+E1115+E1119+E1120</f>
        <v>10069972</v>
      </c>
      <c r="F1103" s="13">
        <f>F1105+F1106+F1107+F1108+F1109+F1110+F1111+F1115+F1119+F1120</f>
        <v>8585313</v>
      </c>
      <c r="G1103" s="13">
        <f>G1105+G1106+G1107+G1108+G1109+G1110+G1111+G1115+G1119+G1120</f>
        <v>8610701</v>
      </c>
      <c r="H1103" s="13">
        <f>H1105+H1106+H1107+H1108+H1109+H1110+H1111+H1115+H1119+H1120</f>
        <v>8146773</v>
      </c>
      <c r="I1103" s="10"/>
    </row>
    <row r="1104" spans="1:9" ht="12.75">
      <c r="A1104" s="16"/>
      <c r="B1104" s="84"/>
      <c r="C1104" s="42"/>
      <c r="D1104" s="18"/>
      <c r="E1104" s="18"/>
      <c r="F1104" s="18"/>
      <c r="G1104" s="18"/>
      <c r="H1104" s="18"/>
      <c r="I1104" s="17"/>
    </row>
    <row r="1105" spans="1:9" ht="12.75">
      <c r="A1105" s="16"/>
      <c r="B1105" s="84" t="s">
        <v>8</v>
      </c>
      <c r="C1105" s="42" t="s">
        <v>9</v>
      </c>
      <c r="D1105" s="18">
        <v>3744477</v>
      </c>
      <c r="E1105" s="18">
        <v>3651725</v>
      </c>
      <c r="F1105" s="18">
        <v>3371678</v>
      </c>
      <c r="G1105" s="18">
        <v>3689121</v>
      </c>
      <c r="H1105" s="18">
        <v>3411012</v>
      </c>
      <c r="I1105" s="17"/>
    </row>
    <row r="1106" spans="1:9" ht="25.5">
      <c r="A1106" s="16"/>
      <c r="B1106" s="84" t="s">
        <v>10</v>
      </c>
      <c r="C1106" s="42" t="s">
        <v>11</v>
      </c>
      <c r="D1106" s="18">
        <v>969177</v>
      </c>
      <c r="E1106" s="18">
        <v>933582</v>
      </c>
      <c r="F1106" s="18">
        <v>857167</v>
      </c>
      <c r="G1106" s="18">
        <v>936195</v>
      </c>
      <c r="H1106" s="18">
        <v>870086</v>
      </c>
      <c r="I1106" s="17"/>
    </row>
    <row r="1107" spans="1:9" ht="25.5">
      <c r="A1107" s="16"/>
      <c r="B1107" s="84" t="s">
        <v>12</v>
      </c>
      <c r="C1107" s="42" t="s">
        <v>13</v>
      </c>
      <c r="D1107" s="18">
        <v>38673</v>
      </c>
      <c r="E1107" s="18">
        <v>32775</v>
      </c>
      <c r="F1107" s="18">
        <v>37599</v>
      </c>
      <c r="G1107" s="18">
        <v>32434</v>
      </c>
      <c r="H1107" s="18">
        <v>37677</v>
      </c>
      <c r="I1107" s="17"/>
    </row>
    <row r="1108" spans="1:9" ht="12.75">
      <c r="A1108" s="16"/>
      <c r="B1108" s="84" t="s">
        <v>14</v>
      </c>
      <c r="C1108" s="42" t="s">
        <v>15</v>
      </c>
      <c r="D1108" s="18">
        <v>1995378</v>
      </c>
      <c r="E1108" s="18">
        <v>1859712</v>
      </c>
      <c r="F1108" s="18">
        <v>1644582</v>
      </c>
      <c r="G1108" s="18">
        <v>1765812</v>
      </c>
      <c r="H1108" s="18">
        <v>1652269</v>
      </c>
      <c r="I1108" s="17"/>
    </row>
    <row r="1109" spans="1:9" ht="38.25">
      <c r="A1109" s="16"/>
      <c r="B1109" s="84" t="s">
        <v>16</v>
      </c>
      <c r="C1109" s="42" t="s">
        <v>17</v>
      </c>
      <c r="D1109" s="18">
        <v>1866951</v>
      </c>
      <c r="E1109" s="18">
        <v>1806564</v>
      </c>
      <c r="F1109" s="18">
        <v>1714507</v>
      </c>
      <c r="G1109" s="18">
        <v>1791394</v>
      </c>
      <c r="H1109" s="18">
        <v>1751418</v>
      </c>
      <c r="I1109" s="17"/>
    </row>
    <row r="1110" spans="1:9" ht="12.75">
      <c r="A1110" s="16"/>
      <c r="B1110" s="84" t="s">
        <v>18</v>
      </c>
      <c r="C1110" s="42" t="s">
        <v>19</v>
      </c>
      <c r="D1110" s="18">
        <v>8901</v>
      </c>
      <c r="E1110" s="18">
        <v>8595</v>
      </c>
      <c r="F1110" s="18">
        <v>7620</v>
      </c>
      <c r="G1110" s="18">
        <v>8324</v>
      </c>
      <c r="H1110" s="18">
        <v>7468</v>
      </c>
      <c r="I1110" s="17"/>
    </row>
    <row r="1111" spans="1:9" ht="25.5">
      <c r="A1111" s="16"/>
      <c r="B1111" s="84" t="s">
        <v>20</v>
      </c>
      <c r="C1111" s="42" t="s">
        <v>21</v>
      </c>
      <c r="D1111" s="18">
        <v>9330</v>
      </c>
      <c r="E1111" s="18">
        <v>9146</v>
      </c>
      <c r="F1111" s="18">
        <v>7664</v>
      </c>
      <c r="G1111" s="18">
        <v>9146</v>
      </c>
      <c r="H1111" s="18">
        <v>6917</v>
      </c>
      <c r="I1111" s="17"/>
    </row>
    <row r="1112" spans="1:9" ht="12.75">
      <c r="A1112" s="16"/>
      <c r="B1112" s="89" t="s">
        <v>280</v>
      </c>
      <c r="C1112" s="42" t="s">
        <v>256</v>
      </c>
      <c r="D1112" s="18">
        <v>8571</v>
      </c>
      <c r="E1112" s="18">
        <v>8511</v>
      </c>
      <c r="F1112" s="18">
        <v>7664</v>
      </c>
      <c r="G1112" s="18">
        <v>8511</v>
      </c>
      <c r="H1112" s="18">
        <v>6917</v>
      </c>
      <c r="I1112" s="17"/>
    </row>
    <row r="1113" spans="1:9" s="26" customFormat="1" ht="39">
      <c r="A1113" s="25"/>
      <c r="B1113" s="87" t="s">
        <v>22</v>
      </c>
      <c r="C1113" s="49" t="s">
        <v>68</v>
      </c>
      <c r="D1113" s="20">
        <v>8571</v>
      </c>
      <c r="E1113" s="20">
        <v>8511</v>
      </c>
      <c r="F1113" s="20">
        <v>7664</v>
      </c>
      <c r="G1113" s="20">
        <v>8511</v>
      </c>
      <c r="H1113" s="20">
        <v>6917</v>
      </c>
      <c r="I1113" s="19"/>
    </row>
    <row r="1114" spans="1:9" s="26" customFormat="1" ht="26.25">
      <c r="A1114" s="25"/>
      <c r="B1114" s="89" t="s">
        <v>295</v>
      </c>
      <c r="C1114" s="42" t="s">
        <v>269</v>
      </c>
      <c r="D1114" s="18">
        <v>759</v>
      </c>
      <c r="E1114" s="18">
        <v>635</v>
      </c>
      <c r="F1114" s="18">
        <v>0</v>
      </c>
      <c r="G1114" s="18">
        <v>635</v>
      </c>
      <c r="H1114" s="18">
        <v>0</v>
      </c>
      <c r="I1114" s="17"/>
    </row>
    <row r="1115" spans="1:9" ht="12.75">
      <c r="A1115" s="16"/>
      <c r="B1115" s="84" t="s">
        <v>24</v>
      </c>
      <c r="C1115" s="42" t="s">
        <v>25</v>
      </c>
      <c r="D1115" s="18">
        <v>336511</v>
      </c>
      <c r="E1115" s="18">
        <v>331752</v>
      </c>
      <c r="F1115" s="18">
        <v>188917</v>
      </c>
      <c r="G1115" s="18">
        <v>330804</v>
      </c>
      <c r="H1115" s="18">
        <v>174841</v>
      </c>
      <c r="I1115" s="17"/>
    </row>
    <row r="1116" spans="1:9" s="26" customFormat="1" ht="26.25">
      <c r="A1116" s="25"/>
      <c r="B1116" s="87" t="s">
        <v>28</v>
      </c>
      <c r="C1116" s="49" t="s">
        <v>29</v>
      </c>
      <c r="D1116" s="20">
        <v>334954</v>
      </c>
      <c r="E1116" s="20">
        <v>329941</v>
      </c>
      <c r="F1116" s="20">
        <v>184097</v>
      </c>
      <c r="G1116" s="20">
        <v>328787</v>
      </c>
      <c r="H1116" s="20">
        <v>170002</v>
      </c>
      <c r="I1116" s="19"/>
    </row>
    <row r="1117" spans="1:9" s="26" customFormat="1" ht="13.5">
      <c r="A1117" s="25"/>
      <c r="B1117" s="87" t="s">
        <v>30</v>
      </c>
      <c r="C1117" s="49" t="s">
        <v>31</v>
      </c>
      <c r="D1117" s="20">
        <v>1557</v>
      </c>
      <c r="E1117" s="20">
        <v>1811</v>
      </c>
      <c r="F1117" s="20">
        <v>4820</v>
      </c>
      <c r="G1117" s="20">
        <v>2017</v>
      </c>
      <c r="H1117" s="20">
        <v>4839</v>
      </c>
      <c r="I1117" s="19"/>
    </row>
    <row r="1118" spans="1:9" s="26" customFormat="1" ht="26.25">
      <c r="A1118" s="25"/>
      <c r="B1118" s="87" t="s">
        <v>32</v>
      </c>
      <c r="C1118" s="49" t="s">
        <v>95</v>
      </c>
      <c r="D1118" s="67" t="s">
        <v>331</v>
      </c>
      <c r="E1118" s="67" t="s">
        <v>331</v>
      </c>
      <c r="F1118" s="67">
        <v>65</v>
      </c>
      <c r="G1118" s="67" t="s">
        <v>331</v>
      </c>
      <c r="H1118" s="67">
        <v>0</v>
      </c>
      <c r="I1118" s="19"/>
    </row>
    <row r="1119" spans="1:9" ht="12.75">
      <c r="A1119" s="16"/>
      <c r="B1119" s="84" t="s">
        <v>34</v>
      </c>
      <c r="C1119" s="42" t="s">
        <v>35</v>
      </c>
      <c r="D1119" s="18">
        <v>777694</v>
      </c>
      <c r="E1119" s="18">
        <v>711754</v>
      </c>
      <c r="F1119" s="18">
        <v>707302</v>
      </c>
      <c r="G1119" s="18">
        <v>-15143</v>
      </c>
      <c r="H1119" s="18">
        <v>187129</v>
      </c>
      <c r="I1119" s="17"/>
    </row>
    <row r="1120" spans="1:9" ht="12.75">
      <c r="A1120" s="16"/>
      <c r="B1120" s="84" t="s">
        <v>38</v>
      </c>
      <c r="C1120" s="42" t="s">
        <v>39</v>
      </c>
      <c r="D1120" s="18">
        <v>782769</v>
      </c>
      <c r="E1120" s="18">
        <v>724367</v>
      </c>
      <c r="F1120" s="18">
        <v>48277</v>
      </c>
      <c r="G1120" s="18">
        <v>62614</v>
      </c>
      <c r="H1120" s="18">
        <v>47956</v>
      </c>
      <c r="I1120" s="17"/>
    </row>
    <row r="1121" spans="1:9" ht="12.75">
      <c r="A1121" s="16"/>
      <c r="B1121" s="84"/>
      <c r="C1121" s="42"/>
      <c r="D1121" s="18"/>
      <c r="E1121" s="18"/>
      <c r="F1121" s="18"/>
      <c r="G1121" s="18"/>
      <c r="H1121" s="18"/>
      <c r="I1121" s="17"/>
    </row>
    <row r="1122" spans="1:9" ht="25.5" customHeight="1">
      <c r="A1122" s="16" t="s">
        <v>302</v>
      </c>
      <c r="B1122" s="84"/>
      <c r="C1122" s="24" t="s">
        <v>301</v>
      </c>
      <c r="D1122" s="13">
        <f>D1123+D1124+D1126+D1127</f>
        <v>3913764</v>
      </c>
      <c r="E1122" s="13">
        <f>E1123+E1124+E1126+E1127</f>
        <v>1066605</v>
      </c>
      <c r="F1122" s="63" t="s">
        <v>331</v>
      </c>
      <c r="G1122" s="13">
        <f>G1123+G1124+G1126+G1127</f>
        <v>437742</v>
      </c>
      <c r="H1122" s="63" t="s">
        <v>331</v>
      </c>
      <c r="I1122" s="17"/>
    </row>
    <row r="1123" spans="1:9" ht="12.75">
      <c r="A1123" s="16"/>
      <c r="B1123" s="84" t="s">
        <v>8</v>
      </c>
      <c r="C1123" s="42" t="s">
        <v>9</v>
      </c>
      <c r="D1123" s="18">
        <v>60</v>
      </c>
      <c r="E1123" s="18">
        <v>60</v>
      </c>
      <c r="F1123" s="61" t="s">
        <v>331</v>
      </c>
      <c r="G1123" s="18">
        <v>60</v>
      </c>
      <c r="H1123" s="61" t="s">
        <v>331</v>
      </c>
      <c r="I1123" s="17"/>
    </row>
    <row r="1124" spans="1:9" ht="12.75">
      <c r="A1124" s="16"/>
      <c r="B1124" s="84" t="s">
        <v>24</v>
      </c>
      <c r="C1124" s="42" t="s">
        <v>25</v>
      </c>
      <c r="D1124" s="18">
        <v>151145</v>
      </c>
      <c r="E1124" s="18">
        <v>151141</v>
      </c>
      <c r="F1124" s="61" t="s">
        <v>331</v>
      </c>
      <c r="G1124" s="18">
        <v>151141</v>
      </c>
      <c r="H1124" s="61" t="s">
        <v>331</v>
      </c>
      <c r="I1124" s="17"/>
    </row>
    <row r="1125" spans="1:9" s="26" customFormat="1" ht="26.25">
      <c r="A1125" s="25"/>
      <c r="B1125" s="87" t="s">
        <v>28</v>
      </c>
      <c r="C1125" s="49" t="s">
        <v>29</v>
      </c>
      <c r="D1125" s="20">
        <v>151145</v>
      </c>
      <c r="E1125" s="20">
        <v>151141</v>
      </c>
      <c r="F1125" s="67" t="s">
        <v>331</v>
      </c>
      <c r="G1125" s="20">
        <v>151141</v>
      </c>
      <c r="H1125" s="67" t="s">
        <v>331</v>
      </c>
      <c r="I1125" s="19"/>
    </row>
    <row r="1126" spans="1:9" ht="12.75">
      <c r="A1126" s="16"/>
      <c r="B1126" s="84" t="s">
        <v>34</v>
      </c>
      <c r="C1126" s="42" t="s">
        <v>35</v>
      </c>
      <c r="D1126" s="18">
        <v>25000</v>
      </c>
      <c r="E1126" s="18">
        <v>24978</v>
      </c>
      <c r="F1126" s="61" t="s">
        <v>331</v>
      </c>
      <c r="G1126" s="18">
        <v>24978</v>
      </c>
      <c r="H1126" s="61" t="s">
        <v>331</v>
      </c>
      <c r="I1126" s="17"/>
    </row>
    <row r="1127" spans="1:9" ht="12.75">
      <c r="A1127" s="16"/>
      <c r="B1127" s="84" t="s">
        <v>38</v>
      </c>
      <c r="C1127" s="42" t="s">
        <v>39</v>
      </c>
      <c r="D1127" s="18">
        <v>3737559</v>
      </c>
      <c r="E1127" s="18">
        <v>890426</v>
      </c>
      <c r="F1127" s="61" t="s">
        <v>331</v>
      </c>
      <c r="G1127" s="18">
        <v>261563</v>
      </c>
      <c r="H1127" s="61" t="s">
        <v>331</v>
      </c>
      <c r="I1127" s="17"/>
    </row>
    <row r="1128" spans="1:9" ht="12.75">
      <c r="A1128" s="16"/>
      <c r="B1128" s="84"/>
      <c r="C1128" s="42"/>
      <c r="D1128" s="18"/>
      <c r="E1128" s="18"/>
      <c r="F1128" s="18"/>
      <c r="G1128" s="18"/>
      <c r="H1128" s="18"/>
      <c r="I1128" s="17"/>
    </row>
    <row r="1129" spans="1:9" ht="25.5">
      <c r="A1129" s="16" t="s">
        <v>303</v>
      </c>
      <c r="B1129" s="84"/>
      <c r="C1129" s="24" t="s">
        <v>304</v>
      </c>
      <c r="D1129" s="13">
        <f>D1130+D1131+D1132+D1133+D1134+D1135+D1136+D1139+D1140</f>
        <v>1394835</v>
      </c>
      <c r="E1129" s="13">
        <f>E1130+E1131+E1132+E1133+E1134+E1135+E1136+E1139+E1140</f>
        <v>1329154</v>
      </c>
      <c r="F1129" s="63" t="s">
        <v>331</v>
      </c>
      <c r="G1129" s="13">
        <f>G1130+G1131+G1132+G1133+G1134+G1135+G1136+G1139+G1140</f>
        <v>1351230</v>
      </c>
      <c r="H1129" s="63" t="s">
        <v>331</v>
      </c>
      <c r="I1129" s="17"/>
    </row>
    <row r="1130" spans="1:9" ht="12.75">
      <c r="A1130" s="16"/>
      <c r="B1130" s="84" t="s">
        <v>8</v>
      </c>
      <c r="C1130" s="42" t="s">
        <v>9</v>
      </c>
      <c r="D1130" s="18">
        <v>115922</v>
      </c>
      <c r="E1130" s="18">
        <v>94846</v>
      </c>
      <c r="F1130" s="18">
        <v>0</v>
      </c>
      <c r="G1130" s="18">
        <v>98319</v>
      </c>
      <c r="H1130" s="61" t="s">
        <v>331</v>
      </c>
      <c r="I1130" s="17"/>
    </row>
    <row r="1131" spans="1:9" ht="25.5">
      <c r="A1131" s="16"/>
      <c r="B1131" s="84" t="s">
        <v>10</v>
      </c>
      <c r="C1131" s="42" t="s">
        <v>11</v>
      </c>
      <c r="D1131" s="18">
        <v>12651</v>
      </c>
      <c r="E1131" s="18">
        <v>12325</v>
      </c>
      <c r="F1131" s="61"/>
      <c r="G1131" s="18">
        <v>13348</v>
      </c>
      <c r="H1131" s="61" t="s">
        <v>331</v>
      </c>
      <c r="I1131" s="17"/>
    </row>
    <row r="1132" spans="1:9" ht="25.5">
      <c r="A1132" s="16"/>
      <c r="B1132" s="84" t="s">
        <v>12</v>
      </c>
      <c r="C1132" s="42" t="s">
        <v>13</v>
      </c>
      <c r="D1132" s="18">
        <v>76575</v>
      </c>
      <c r="E1132" s="18">
        <v>76432</v>
      </c>
      <c r="F1132" s="61" t="s">
        <v>331</v>
      </c>
      <c r="G1132" s="18">
        <v>80259</v>
      </c>
      <c r="H1132" s="61" t="s">
        <v>331</v>
      </c>
      <c r="I1132" s="17"/>
    </row>
    <row r="1133" spans="1:9" ht="12.75">
      <c r="A1133" s="16"/>
      <c r="B1133" s="84" t="s">
        <v>14</v>
      </c>
      <c r="C1133" s="42" t="s">
        <v>15</v>
      </c>
      <c r="D1133" s="18">
        <v>972112</v>
      </c>
      <c r="E1133" s="18">
        <v>930926</v>
      </c>
      <c r="F1133" s="61" t="s">
        <v>331</v>
      </c>
      <c r="G1133" s="18">
        <v>945081</v>
      </c>
      <c r="H1133" s="61" t="s">
        <v>331</v>
      </c>
      <c r="I1133" s="17"/>
    </row>
    <row r="1134" spans="1:9" ht="38.25">
      <c r="A1134" s="16"/>
      <c r="B1134" s="84" t="s">
        <v>16</v>
      </c>
      <c r="C1134" s="42" t="s">
        <v>299</v>
      </c>
      <c r="D1134" s="18">
        <v>106599</v>
      </c>
      <c r="E1134" s="18">
        <v>105722</v>
      </c>
      <c r="F1134" s="61" t="s">
        <v>331</v>
      </c>
      <c r="G1134" s="18">
        <v>104750</v>
      </c>
      <c r="H1134" s="61" t="s">
        <v>331</v>
      </c>
      <c r="I1134" s="17"/>
    </row>
    <row r="1135" spans="1:9" ht="12.75">
      <c r="A1135" s="16"/>
      <c r="B1135" s="84" t="s">
        <v>18</v>
      </c>
      <c r="C1135" s="42" t="s">
        <v>19</v>
      </c>
      <c r="D1135" s="18">
        <v>1078</v>
      </c>
      <c r="E1135" s="18">
        <v>1220</v>
      </c>
      <c r="F1135" s="61" t="s">
        <v>331</v>
      </c>
      <c r="G1135" s="18">
        <v>1070</v>
      </c>
      <c r="H1135" s="61" t="s">
        <v>331</v>
      </c>
      <c r="I1135" s="17"/>
    </row>
    <row r="1136" spans="1:9" ht="12.75">
      <c r="A1136" s="16"/>
      <c r="B1136" s="84" t="s">
        <v>24</v>
      </c>
      <c r="C1136" s="42" t="s">
        <v>25</v>
      </c>
      <c r="D1136" s="18">
        <v>85472</v>
      </c>
      <c r="E1136" s="18">
        <v>83737</v>
      </c>
      <c r="F1136" s="61" t="s">
        <v>331</v>
      </c>
      <c r="G1136" s="18">
        <v>83408</v>
      </c>
      <c r="H1136" s="61" t="s">
        <v>331</v>
      </c>
      <c r="I1136" s="17"/>
    </row>
    <row r="1137" spans="1:9" s="26" customFormat="1" ht="26.25">
      <c r="A1137" s="25"/>
      <c r="B1137" s="87" t="s">
        <v>28</v>
      </c>
      <c r="C1137" s="49" t="s">
        <v>29</v>
      </c>
      <c r="D1137" s="20">
        <v>83922</v>
      </c>
      <c r="E1137" s="20">
        <v>82397</v>
      </c>
      <c r="F1137" s="67" t="s">
        <v>331</v>
      </c>
      <c r="G1137" s="20">
        <v>82068</v>
      </c>
      <c r="H1137" s="67" t="s">
        <v>331</v>
      </c>
      <c r="I1137" s="19"/>
    </row>
    <row r="1138" spans="1:9" s="26" customFormat="1" ht="13.5">
      <c r="A1138" s="25"/>
      <c r="B1138" s="87" t="s">
        <v>30</v>
      </c>
      <c r="C1138" s="49" t="s">
        <v>31</v>
      </c>
      <c r="D1138" s="20">
        <v>1550</v>
      </c>
      <c r="E1138" s="20">
        <v>1340</v>
      </c>
      <c r="F1138" s="67" t="s">
        <v>331</v>
      </c>
      <c r="G1138" s="20">
        <v>1340</v>
      </c>
      <c r="H1138" s="67" t="s">
        <v>331</v>
      </c>
      <c r="I1138" s="19"/>
    </row>
    <row r="1139" spans="1:9" ht="12.75">
      <c r="A1139" s="16"/>
      <c r="B1139" s="84" t="s">
        <v>34</v>
      </c>
      <c r="C1139" s="42" t="s">
        <v>35</v>
      </c>
      <c r="D1139" s="18">
        <v>23176</v>
      </c>
      <c r="E1139" s="18">
        <v>22696</v>
      </c>
      <c r="F1139" s="61" t="s">
        <v>331</v>
      </c>
      <c r="G1139" s="18">
        <v>24995</v>
      </c>
      <c r="H1139" s="61" t="s">
        <v>331</v>
      </c>
      <c r="I1139" s="17"/>
    </row>
    <row r="1140" spans="1:9" ht="25.5">
      <c r="A1140" s="16"/>
      <c r="B1140" s="84" t="s">
        <v>40</v>
      </c>
      <c r="C1140" s="42" t="s">
        <v>297</v>
      </c>
      <c r="D1140" s="18">
        <v>1250</v>
      </c>
      <c r="E1140" s="18">
        <v>1250</v>
      </c>
      <c r="F1140" s="61" t="s">
        <v>331</v>
      </c>
      <c r="G1140" s="18">
        <v>0</v>
      </c>
      <c r="H1140" s="61" t="s">
        <v>331</v>
      </c>
      <c r="I1140" s="17"/>
    </row>
    <row r="1141" spans="1:9" ht="25.5">
      <c r="A1141" s="16"/>
      <c r="B1141" s="84" t="s">
        <v>42</v>
      </c>
      <c r="C1141" s="42" t="s">
        <v>43</v>
      </c>
      <c r="D1141" s="18">
        <v>1250</v>
      </c>
      <c r="E1141" s="18">
        <v>1250</v>
      </c>
      <c r="F1141" s="61" t="s">
        <v>331</v>
      </c>
      <c r="G1141" s="18">
        <v>0</v>
      </c>
      <c r="H1141" s="61" t="s">
        <v>331</v>
      </c>
      <c r="I1141" s="17"/>
    </row>
    <row r="1142" spans="1:9" ht="12.75">
      <c r="A1142" s="16"/>
      <c r="B1142" s="84"/>
      <c r="C1142" s="42"/>
      <c r="D1142" s="18"/>
      <c r="E1142" s="18"/>
      <c r="F1142" s="18"/>
      <c r="G1142" s="18"/>
      <c r="H1142" s="18"/>
      <c r="I1142" s="17"/>
    </row>
    <row r="1143" spans="1:9" ht="51">
      <c r="A1143" s="16" t="s">
        <v>305</v>
      </c>
      <c r="B1143" s="84"/>
      <c r="C1143" s="24" t="s">
        <v>306</v>
      </c>
      <c r="D1143" s="13">
        <f>D1145+D1146+D1147+D1148+D1149+D1150</f>
        <v>765782</v>
      </c>
      <c r="E1143" s="13">
        <f>E1145+E1146+E1147+E1148+E1149+E1150</f>
        <v>761562</v>
      </c>
      <c r="F1143" s="63" t="s">
        <v>331</v>
      </c>
      <c r="G1143" s="13">
        <f>G1145+G1146+G1147+G1148+G1149+G1150</f>
        <v>757104</v>
      </c>
      <c r="H1143" s="63" t="s">
        <v>331</v>
      </c>
      <c r="I1143" s="17"/>
    </row>
    <row r="1144" spans="1:9" ht="12.75">
      <c r="A1144" s="16"/>
      <c r="B1144" s="84"/>
      <c r="C1144" s="42"/>
      <c r="D1144" s="18"/>
      <c r="E1144" s="18"/>
      <c r="F1144" s="18"/>
      <c r="G1144" s="18"/>
      <c r="I1144" s="17"/>
    </row>
    <row r="1145" spans="1:9" ht="12.75">
      <c r="A1145" s="16"/>
      <c r="B1145" s="84" t="s">
        <v>8</v>
      </c>
      <c r="C1145" s="42" t="s">
        <v>9</v>
      </c>
      <c r="D1145" s="18">
        <v>601154</v>
      </c>
      <c r="E1145" s="18">
        <v>600448</v>
      </c>
      <c r="F1145" s="61" t="s">
        <v>331</v>
      </c>
      <c r="G1145" s="18">
        <v>598162</v>
      </c>
      <c r="H1145" s="61" t="s">
        <v>331</v>
      </c>
      <c r="I1145" s="17"/>
    </row>
    <row r="1146" spans="1:9" ht="25.5">
      <c r="A1146" s="16"/>
      <c r="B1146" s="84" t="s">
        <v>10</v>
      </c>
      <c r="C1146" s="42" t="s">
        <v>11</v>
      </c>
      <c r="D1146" s="18">
        <v>155751</v>
      </c>
      <c r="E1146" s="18">
        <v>153330</v>
      </c>
      <c r="F1146" s="61" t="s">
        <v>331</v>
      </c>
      <c r="G1146" s="18">
        <v>151482</v>
      </c>
      <c r="H1146" s="61" t="s">
        <v>331</v>
      </c>
      <c r="I1146" s="17"/>
    </row>
    <row r="1147" spans="1:9" ht="25.5">
      <c r="A1147" s="16"/>
      <c r="B1147" s="84" t="s">
        <v>12</v>
      </c>
      <c r="C1147" s="42" t="s">
        <v>13</v>
      </c>
      <c r="D1147" s="18">
        <v>60</v>
      </c>
      <c r="E1147" s="18">
        <v>48</v>
      </c>
      <c r="F1147" s="61" t="s">
        <v>331</v>
      </c>
      <c r="G1147" s="18">
        <v>48</v>
      </c>
      <c r="H1147" s="61" t="s">
        <v>331</v>
      </c>
      <c r="I1147" s="17"/>
    </row>
    <row r="1148" spans="1:9" ht="12.75">
      <c r="A1148" s="16"/>
      <c r="B1148" s="84" t="s">
        <v>14</v>
      </c>
      <c r="C1148" s="42" t="s">
        <v>15</v>
      </c>
      <c r="D1148" s="18">
        <v>6677</v>
      </c>
      <c r="E1148" s="18">
        <v>5647</v>
      </c>
      <c r="F1148" s="61" t="s">
        <v>331</v>
      </c>
      <c r="G1148" s="18">
        <v>4087</v>
      </c>
      <c r="H1148" s="61" t="s">
        <v>331</v>
      </c>
      <c r="I1148" s="17"/>
    </row>
    <row r="1149" spans="1:9" ht="38.25">
      <c r="A1149" s="16"/>
      <c r="B1149" s="84" t="s">
        <v>16</v>
      </c>
      <c r="C1149" s="42" t="s">
        <v>299</v>
      </c>
      <c r="D1149" s="18">
        <v>1740</v>
      </c>
      <c r="E1149" s="18">
        <v>1752</v>
      </c>
      <c r="F1149" s="61" t="s">
        <v>331</v>
      </c>
      <c r="G1149" s="18">
        <v>3216</v>
      </c>
      <c r="H1149" s="61" t="s">
        <v>331</v>
      </c>
      <c r="I1149" s="17"/>
    </row>
    <row r="1150" spans="1:9" ht="12.75">
      <c r="A1150" s="16"/>
      <c r="B1150" s="84" t="s">
        <v>34</v>
      </c>
      <c r="C1150" s="42" t="s">
        <v>35</v>
      </c>
      <c r="D1150" s="18">
        <v>400</v>
      </c>
      <c r="E1150" s="18">
        <v>337</v>
      </c>
      <c r="F1150" s="61" t="s">
        <v>331</v>
      </c>
      <c r="G1150" s="18">
        <v>109</v>
      </c>
      <c r="H1150" s="61" t="s">
        <v>331</v>
      </c>
      <c r="I1150" s="17"/>
    </row>
    <row r="1151" spans="1:9" ht="12.75">
      <c r="A1151" s="16"/>
      <c r="B1151" s="84"/>
      <c r="C1151" s="42"/>
      <c r="D1151" s="18"/>
      <c r="E1151" s="18"/>
      <c r="F1151" s="18"/>
      <c r="G1151" s="18"/>
      <c r="H1151" s="18"/>
      <c r="I1151" s="17"/>
    </row>
    <row r="1152" spans="1:9" s="15" customFormat="1" ht="25.5">
      <c r="A1152" s="16" t="s">
        <v>182</v>
      </c>
      <c r="B1152" s="88" t="s">
        <v>6</v>
      </c>
      <c r="C1152" s="24" t="s">
        <v>183</v>
      </c>
      <c r="D1152" s="13">
        <f>D1154+D1155+D1156+D1157+D1158+D1159+D1160+D1164+D1168+D1169</f>
        <v>6084666</v>
      </c>
      <c r="E1152" s="13">
        <f>E1154+E1155+E1156+E1157+E1158+E1159+E1160+E1164+E1168+E1169</f>
        <v>5714805</v>
      </c>
      <c r="F1152" s="13">
        <f>F1154+F1155+F1156+F1157+F1158+F1159+F1160+F1164+F1168+F1169</f>
        <v>14534130</v>
      </c>
      <c r="G1152" s="13">
        <f>G1154+G1155+G1156+G1157+G1158+G1159+G1160+G1164+G1168+G1169</f>
        <v>2997483</v>
      </c>
      <c r="H1152" s="13">
        <f>H1154+H1155+H1156+H1157+H1158+H1159+H1160+H1164+H1168+H1169</f>
        <v>14284416</v>
      </c>
      <c r="I1152" s="10"/>
    </row>
    <row r="1153" spans="1:9" ht="12.75">
      <c r="A1153" s="16"/>
      <c r="B1153" s="84"/>
      <c r="C1153" s="42"/>
      <c r="D1153" s="18"/>
      <c r="E1153" s="18"/>
      <c r="F1153" s="18"/>
      <c r="G1153" s="18"/>
      <c r="H1153" s="18"/>
      <c r="I1153" s="17"/>
    </row>
    <row r="1154" spans="1:9" ht="12.75">
      <c r="A1154" s="16"/>
      <c r="B1154" s="84" t="s">
        <v>8</v>
      </c>
      <c r="C1154" s="42" t="s">
        <v>9</v>
      </c>
      <c r="D1154" s="18">
        <v>1067069</v>
      </c>
      <c r="E1154" s="18">
        <v>1062559</v>
      </c>
      <c r="F1154" s="18">
        <v>1550705</v>
      </c>
      <c r="G1154" s="18">
        <v>1072837</v>
      </c>
      <c r="H1154" s="18">
        <v>1542674</v>
      </c>
      <c r="I1154" s="17"/>
    </row>
    <row r="1155" spans="1:9" ht="25.5">
      <c r="A1155" s="16"/>
      <c r="B1155" s="84" t="s">
        <v>10</v>
      </c>
      <c r="C1155" s="42" t="s">
        <v>11</v>
      </c>
      <c r="D1155" s="18">
        <v>269569</v>
      </c>
      <c r="E1155" s="18">
        <v>262919</v>
      </c>
      <c r="F1155" s="18">
        <v>383750</v>
      </c>
      <c r="G1155" s="18">
        <v>264744</v>
      </c>
      <c r="H1155" s="18">
        <v>383027</v>
      </c>
      <c r="I1155" s="17"/>
    </row>
    <row r="1156" spans="1:9" ht="25.5">
      <c r="A1156" s="16"/>
      <c r="B1156" s="84" t="s">
        <v>12</v>
      </c>
      <c r="C1156" s="42" t="s">
        <v>13</v>
      </c>
      <c r="D1156" s="18">
        <v>40976</v>
      </c>
      <c r="E1156" s="18">
        <v>39316</v>
      </c>
      <c r="F1156" s="18">
        <v>87196</v>
      </c>
      <c r="G1156" s="18">
        <v>38703</v>
      </c>
      <c r="H1156" s="18">
        <v>87161</v>
      </c>
      <c r="I1156" s="17"/>
    </row>
    <row r="1157" spans="1:9" ht="12.75">
      <c r="A1157" s="16"/>
      <c r="B1157" s="84" t="s">
        <v>14</v>
      </c>
      <c r="C1157" s="42" t="s">
        <v>15</v>
      </c>
      <c r="D1157" s="18">
        <v>779603</v>
      </c>
      <c r="E1157" s="18">
        <v>728485</v>
      </c>
      <c r="F1157" s="18">
        <v>3414950</v>
      </c>
      <c r="G1157" s="18">
        <v>712361</v>
      </c>
      <c r="H1157" s="18">
        <v>3227715</v>
      </c>
      <c r="I1157" s="17"/>
    </row>
    <row r="1158" spans="1:9" ht="38.25">
      <c r="A1158" s="16"/>
      <c r="B1158" s="84" t="s">
        <v>16</v>
      </c>
      <c r="C1158" s="42" t="s">
        <v>17</v>
      </c>
      <c r="D1158" s="18">
        <v>398605</v>
      </c>
      <c r="E1158" s="18">
        <v>373788</v>
      </c>
      <c r="F1158" s="18">
        <v>420739</v>
      </c>
      <c r="G1158" s="18">
        <v>392603</v>
      </c>
      <c r="H1158" s="18">
        <v>446198</v>
      </c>
      <c r="I1158" s="17"/>
    </row>
    <row r="1159" spans="1:9" ht="12.75">
      <c r="A1159" s="16"/>
      <c r="B1159" s="84" t="s">
        <v>18</v>
      </c>
      <c r="C1159" s="42" t="s">
        <v>19</v>
      </c>
      <c r="D1159" s="18">
        <v>3490</v>
      </c>
      <c r="E1159" s="18">
        <v>3235</v>
      </c>
      <c r="F1159" s="18">
        <v>3985</v>
      </c>
      <c r="G1159" s="18">
        <v>3375</v>
      </c>
      <c r="H1159" s="18">
        <v>3720</v>
      </c>
      <c r="I1159" s="17"/>
    </row>
    <row r="1160" spans="1:9" ht="25.5">
      <c r="A1160" s="16"/>
      <c r="B1160" s="84" t="s">
        <v>20</v>
      </c>
      <c r="C1160" s="42" t="s">
        <v>21</v>
      </c>
      <c r="D1160" s="18">
        <v>4553</v>
      </c>
      <c r="E1160" s="18">
        <v>4482</v>
      </c>
      <c r="F1160" s="18">
        <v>70</v>
      </c>
      <c r="G1160" s="18">
        <v>3058</v>
      </c>
      <c r="H1160" s="18">
        <v>70</v>
      </c>
      <c r="I1160" s="17"/>
    </row>
    <row r="1161" spans="1:9" ht="12.75">
      <c r="A1161" s="16"/>
      <c r="B1161" s="89">
        <v>2100</v>
      </c>
      <c r="C1161" s="42" t="s">
        <v>256</v>
      </c>
      <c r="D1161" s="18">
        <v>4553</v>
      </c>
      <c r="E1161" s="18">
        <v>4482</v>
      </c>
      <c r="F1161" s="18">
        <v>70</v>
      </c>
      <c r="G1161" s="18">
        <v>3058</v>
      </c>
      <c r="H1161" s="18">
        <v>70</v>
      </c>
      <c r="I1161" s="17"/>
    </row>
    <row r="1162" spans="1:9" s="26" customFormat="1" ht="26.25">
      <c r="A1162" s="25"/>
      <c r="B1162" s="87">
        <v>2130</v>
      </c>
      <c r="C1162" s="49" t="s">
        <v>257</v>
      </c>
      <c r="D1162" s="20">
        <v>1753</v>
      </c>
      <c r="E1162" s="20">
        <v>1753</v>
      </c>
      <c r="F1162" s="20">
        <v>0</v>
      </c>
      <c r="G1162" s="20">
        <v>0</v>
      </c>
      <c r="H1162" s="20">
        <v>0</v>
      </c>
      <c r="I1162" s="19"/>
    </row>
    <row r="1163" spans="1:9" s="26" customFormat="1" ht="39">
      <c r="A1163" s="25"/>
      <c r="B1163" s="87" t="s">
        <v>22</v>
      </c>
      <c r="C1163" s="49" t="s">
        <v>68</v>
      </c>
      <c r="D1163" s="20">
        <v>2800</v>
      </c>
      <c r="E1163" s="20">
        <v>2729</v>
      </c>
      <c r="F1163" s="20">
        <v>70</v>
      </c>
      <c r="G1163" s="20">
        <v>3058</v>
      </c>
      <c r="H1163" s="20">
        <v>70</v>
      </c>
      <c r="I1163" s="19"/>
    </row>
    <row r="1164" spans="1:9" ht="12.75">
      <c r="A1164" s="16"/>
      <c r="B1164" s="84" t="s">
        <v>24</v>
      </c>
      <c r="C1164" s="42" t="s">
        <v>25</v>
      </c>
      <c r="D1164" s="18">
        <v>203756</v>
      </c>
      <c r="E1164" s="18">
        <v>206236</v>
      </c>
      <c r="F1164" s="18">
        <v>3366689</v>
      </c>
      <c r="G1164" s="18">
        <v>208374</v>
      </c>
      <c r="H1164" s="18">
        <v>3373605</v>
      </c>
      <c r="I1164" s="17"/>
    </row>
    <row r="1165" spans="1:9" s="69" customFormat="1" ht="13.5">
      <c r="A1165" s="73"/>
      <c r="B1165" s="87" t="s">
        <v>79</v>
      </c>
      <c r="C1165" s="48" t="s">
        <v>80</v>
      </c>
      <c r="D1165" s="67">
        <v>940</v>
      </c>
      <c r="E1165" s="67">
        <v>940</v>
      </c>
      <c r="F1165" s="67">
        <v>7740</v>
      </c>
      <c r="G1165" s="67">
        <v>940</v>
      </c>
      <c r="H1165" s="67">
        <v>7740</v>
      </c>
      <c r="I1165" s="21"/>
    </row>
    <row r="1166" spans="1:9" s="69" customFormat="1" ht="26.25">
      <c r="A1166" s="73"/>
      <c r="B1166" s="87" t="s">
        <v>28</v>
      </c>
      <c r="C1166" s="48" t="s">
        <v>29</v>
      </c>
      <c r="D1166" s="67">
        <v>197678</v>
      </c>
      <c r="E1166" s="67">
        <v>199243</v>
      </c>
      <c r="F1166" s="67">
        <v>3339950</v>
      </c>
      <c r="G1166" s="67">
        <v>199526</v>
      </c>
      <c r="H1166" s="67">
        <v>3345776</v>
      </c>
      <c r="I1166" s="21"/>
    </row>
    <row r="1167" spans="1:9" s="69" customFormat="1" ht="13.5">
      <c r="A1167" s="73"/>
      <c r="B1167" s="87" t="s">
        <v>30</v>
      </c>
      <c r="C1167" s="48" t="s">
        <v>31</v>
      </c>
      <c r="D1167" s="67">
        <v>5138</v>
      </c>
      <c r="E1167" s="67">
        <v>6053</v>
      </c>
      <c r="F1167" s="67">
        <v>18999</v>
      </c>
      <c r="G1167" s="67">
        <v>7908</v>
      </c>
      <c r="H1167" s="67">
        <v>20089</v>
      </c>
      <c r="I1167" s="21"/>
    </row>
    <row r="1168" spans="1:9" ht="12.75">
      <c r="A1168" s="16"/>
      <c r="B1168" s="84" t="s">
        <v>34</v>
      </c>
      <c r="C1168" s="42" t="s">
        <v>35</v>
      </c>
      <c r="D1168" s="18">
        <v>1062009</v>
      </c>
      <c r="E1168" s="18">
        <v>813439</v>
      </c>
      <c r="F1168" s="18">
        <v>129084</v>
      </c>
      <c r="G1168" s="18">
        <v>299231</v>
      </c>
      <c r="H1168" s="18">
        <v>44284</v>
      </c>
      <c r="I1168" s="17"/>
    </row>
    <row r="1169" spans="1:9" ht="12.75">
      <c r="A1169" s="16"/>
      <c r="B1169" s="84" t="s">
        <v>38</v>
      </c>
      <c r="C1169" s="42" t="s">
        <v>39</v>
      </c>
      <c r="D1169" s="18">
        <v>2255036</v>
      </c>
      <c r="E1169" s="18">
        <v>2220346</v>
      </c>
      <c r="F1169" s="18">
        <v>5176962</v>
      </c>
      <c r="G1169" s="18">
        <v>2197</v>
      </c>
      <c r="H1169" s="18">
        <v>5175962</v>
      </c>
      <c r="I1169" s="17"/>
    </row>
    <row r="1170" spans="1:9" ht="12.75">
      <c r="A1170" s="16"/>
      <c r="B1170" s="84"/>
      <c r="C1170" s="42"/>
      <c r="D1170" s="18"/>
      <c r="E1170" s="18"/>
      <c r="F1170" s="18"/>
      <c r="G1170" s="18"/>
      <c r="H1170" s="18"/>
      <c r="I1170" s="17"/>
    </row>
    <row r="1171" spans="1:9" s="15" customFormat="1" ht="25.5">
      <c r="A1171" s="16" t="s">
        <v>184</v>
      </c>
      <c r="B1171" s="88" t="s">
        <v>6</v>
      </c>
      <c r="C1171" s="24" t="s">
        <v>185</v>
      </c>
      <c r="D1171" s="13">
        <f>D1173+D1174+D1175+D1176+D1177+D1179</f>
        <v>120033</v>
      </c>
      <c r="E1171" s="13">
        <f>E1173+E1174+E1175+E1176+E1177+E1179</f>
        <v>119841</v>
      </c>
      <c r="F1171" s="13">
        <f>F1173+F1174+F1175+F1176+F1177+F1179</f>
        <v>111645</v>
      </c>
      <c r="G1171" s="13">
        <f>SUM(G1173:G1179)</f>
        <v>119636</v>
      </c>
      <c r="H1171" s="13">
        <f>H1173+H1174+H1175+H1176+H1177+H1179</f>
        <v>112501</v>
      </c>
      <c r="I1171" s="10"/>
    </row>
    <row r="1172" spans="1:9" ht="12.75">
      <c r="A1172" s="16"/>
      <c r="B1172" s="84"/>
      <c r="C1172" s="42"/>
      <c r="D1172" s="18"/>
      <c r="E1172" s="18"/>
      <c r="F1172" s="18"/>
      <c r="G1172" s="18"/>
      <c r="H1172" s="18"/>
      <c r="I1172" s="17"/>
    </row>
    <row r="1173" spans="1:9" ht="12.75">
      <c r="A1173" s="16"/>
      <c r="B1173" s="84" t="s">
        <v>8</v>
      </c>
      <c r="C1173" s="42" t="s">
        <v>9</v>
      </c>
      <c r="D1173" s="18">
        <v>80497</v>
      </c>
      <c r="E1173" s="18">
        <v>80441</v>
      </c>
      <c r="F1173" s="18">
        <v>73544</v>
      </c>
      <c r="G1173" s="18">
        <v>79190</v>
      </c>
      <c r="H1173" s="18">
        <v>74008</v>
      </c>
      <c r="I1173" s="17"/>
    </row>
    <row r="1174" spans="1:9" ht="25.5">
      <c r="A1174" s="16"/>
      <c r="B1174" s="84" t="s">
        <v>10</v>
      </c>
      <c r="C1174" s="42" t="s">
        <v>11</v>
      </c>
      <c r="D1174" s="18">
        <v>20681</v>
      </c>
      <c r="E1174" s="18">
        <v>20667</v>
      </c>
      <c r="F1174" s="18">
        <v>19273</v>
      </c>
      <c r="G1174" s="18">
        <v>20430</v>
      </c>
      <c r="H1174" s="18">
        <v>19108</v>
      </c>
      <c r="I1174" s="17"/>
    </row>
    <row r="1175" spans="1:9" ht="25.5">
      <c r="A1175" s="16"/>
      <c r="B1175" s="84" t="s">
        <v>12</v>
      </c>
      <c r="C1175" s="42" t="s">
        <v>13</v>
      </c>
      <c r="D1175" s="18">
        <v>326</v>
      </c>
      <c r="E1175" s="18">
        <v>286</v>
      </c>
      <c r="F1175" s="18">
        <v>79</v>
      </c>
      <c r="G1175" s="18">
        <v>286</v>
      </c>
      <c r="H1175" s="18">
        <v>79</v>
      </c>
      <c r="I1175" s="17"/>
    </row>
    <row r="1176" spans="1:9" ht="12.75">
      <c r="A1176" s="16"/>
      <c r="B1176" s="84" t="s">
        <v>14</v>
      </c>
      <c r="C1176" s="42" t="s">
        <v>15</v>
      </c>
      <c r="D1176" s="18">
        <v>12549</v>
      </c>
      <c r="E1176" s="18">
        <v>12538</v>
      </c>
      <c r="F1176" s="18">
        <v>12660</v>
      </c>
      <c r="G1176" s="18">
        <v>12467</v>
      </c>
      <c r="H1176" s="18">
        <v>12162</v>
      </c>
      <c r="I1176" s="17"/>
    </row>
    <row r="1177" spans="1:9" ht="38.25">
      <c r="A1177" s="16"/>
      <c r="B1177" s="84" t="s">
        <v>16</v>
      </c>
      <c r="C1177" s="42" t="s">
        <v>17</v>
      </c>
      <c r="D1177" s="18">
        <v>3499</v>
      </c>
      <c r="E1177" s="18">
        <v>3428</v>
      </c>
      <c r="F1177" s="18">
        <v>4451</v>
      </c>
      <c r="G1177" s="18">
        <v>3759</v>
      </c>
      <c r="H1177" s="18">
        <v>4641</v>
      </c>
      <c r="I1177" s="17"/>
    </row>
    <row r="1178" spans="1:9" ht="12.75">
      <c r="A1178" s="16"/>
      <c r="B1178" s="85">
        <v>1600</v>
      </c>
      <c r="C1178" s="42" t="s">
        <v>335</v>
      </c>
      <c r="D1178" s="18">
        <v>0</v>
      </c>
      <c r="E1178" s="18">
        <v>0</v>
      </c>
      <c r="F1178" s="18">
        <v>0</v>
      </c>
      <c r="G1178" s="18">
        <v>24</v>
      </c>
      <c r="H1178" s="18">
        <v>0</v>
      </c>
      <c r="I1178" s="17"/>
    </row>
    <row r="1179" spans="1:9" ht="12.75">
      <c r="A1179" s="16"/>
      <c r="B1179" s="84" t="s">
        <v>34</v>
      </c>
      <c r="C1179" s="42" t="s">
        <v>35</v>
      </c>
      <c r="D1179" s="18">
        <v>2481</v>
      </c>
      <c r="E1179" s="18">
        <v>2481</v>
      </c>
      <c r="F1179" s="18">
        <v>1638</v>
      </c>
      <c r="G1179" s="18">
        <v>3480</v>
      </c>
      <c r="H1179" s="18">
        <v>2503</v>
      </c>
      <c r="I1179" s="17"/>
    </row>
    <row r="1180" spans="1:9" ht="12.75">
      <c r="A1180" s="16"/>
      <c r="B1180" s="84"/>
      <c r="C1180" s="42"/>
      <c r="D1180" s="18"/>
      <c r="E1180" s="18"/>
      <c r="F1180" s="18"/>
      <c r="G1180" s="18"/>
      <c r="H1180" s="18"/>
      <c r="I1180" s="17"/>
    </row>
    <row r="1181" spans="1:9" ht="51">
      <c r="A1181" s="16" t="s">
        <v>307</v>
      </c>
      <c r="B1181" s="84"/>
      <c r="C1181" s="24" t="s">
        <v>308</v>
      </c>
      <c r="D1181" s="13">
        <f>D1183+D1184+D1185+D1186+D1187+D1188</f>
        <v>37455</v>
      </c>
      <c r="E1181" s="13">
        <f>E1183+E1184+E1185+E1186+E1187+E1188</f>
        <v>37425</v>
      </c>
      <c r="F1181" s="63" t="s">
        <v>331</v>
      </c>
      <c r="G1181" s="13">
        <f>G1183+G1184+G1185+G1186+G1187+G1188</f>
        <v>27614</v>
      </c>
      <c r="H1181" s="63" t="s">
        <v>331</v>
      </c>
      <c r="I1181" s="17"/>
    </row>
    <row r="1182" spans="1:9" ht="12.75">
      <c r="A1182" s="16"/>
      <c r="B1182" s="84"/>
      <c r="C1182" s="42"/>
      <c r="D1182" s="18"/>
      <c r="E1182" s="18"/>
      <c r="F1182" s="61"/>
      <c r="G1182" s="18"/>
      <c r="H1182" s="18"/>
      <c r="I1182" s="17"/>
    </row>
    <row r="1183" spans="1:9" ht="12.75">
      <c r="A1183" s="16"/>
      <c r="B1183" s="84" t="s">
        <v>8</v>
      </c>
      <c r="C1183" s="42" t="s">
        <v>9</v>
      </c>
      <c r="D1183" s="18">
        <v>5661</v>
      </c>
      <c r="E1183" s="18">
        <v>5653</v>
      </c>
      <c r="F1183" s="61" t="s">
        <v>331</v>
      </c>
      <c r="G1183" s="18">
        <v>3051</v>
      </c>
      <c r="H1183" s="61" t="s">
        <v>331</v>
      </c>
      <c r="I1183" s="17"/>
    </row>
    <row r="1184" spans="1:9" ht="25.5">
      <c r="A1184" s="16"/>
      <c r="B1184" s="84" t="s">
        <v>10</v>
      </c>
      <c r="C1184" s="42" t="s">
        <v>11</v>
      </c>
      <c r="D1184" s="18">
        <v>880</v>
      </c>
      <c r="E1184" s="18">
        <v>865</v>
      </c>
      <c r="F1184" s="61" t="s">
        <v>331</v>
      </c>
      <c r="G1184" s="18">
        <v>810</v>
      </c>
      <c r="H1184" s="61" t="s">
        <v>331</v>
      </c>
      <c r="I1184" s="17"/>
    </row>
    <row r="1185" spans="1:9" ht="25.5">
      <c r="A1185" s="16"/>
      <c r="B1185" s="84" t="s">
        <v>12</v>
      </c>
      <c r="C1185" s="42" t="s">
        <v>13</v>
      </c>
      <c r="D1185" s="18">
        <v>0</v>
      </c>
      <c r="E1185" s="18">
        <v>0</v>
      </c>
      <c r="F1185" s="61" t="s">
        <v>331</v>
      </c>
      <c r="G1185" s="18">
        <v>0</v>
      </c>
      <c r="H1185" s="61" t="s">
        <v>331</v>
      </c>
      <c r="I1185" s="17"/>
    </row>
    <row r="1186" spans="1:9" ht="12.75">
      <c r="A1186" s="16"/>
      <c r="B1186" s="84" t="s">
        <v>14</v>
      </c>
      <c r="C1186" s="42" t="s">
        <v>15</v>
      </c>
      <c r="D1186" s="18">
        <v>19956</v>
      </c>
      <c r="E1186" s="18">
        <v>19945</v>
      </c>
      <c r="F1186" s="61" t="s">
        <v>331</v>
      </c>
      <c r="G1186" s="18">
        <v>12791</v>
      </c>
      <c r="H1186" s="61" t="s">
        <v>331</v>
      </c>
      <c r="I1186" s="17"/>
    </row>
    <row r="1187" spans="1:9" ht="38.25">
      <c r="A1187" s="16"/>
      <c r="B1187" s="84" t="s">
        <v>16</v>
      </c>
      <c r="C1187" s="42" t="s">
        <v>299</v>
      </c>
      <c r="D1187" s="18">
        <v>1678</v>
      </c>
      <c r="E1187" s="18">
        <v>1682</v>
      </c>
      <c r="F1187" s="61" t="s">
        <v>331</v>
      </c>
      <c r="G1187" s="18">
        <v>1682</v>
      </c>
      <c r="H1187" s="61" t="s">
        <v>331</v>
      </c>
      <c r="I1187" s="17"/>
    </row>
    <row r="1188" spans="1:9" ht="12.75">
      <c r="A1188" s="16"/>
      <c r="B1188" s="84" t="s">
        <v>24</v>
      </c>
      <c r="C1188" s="42" t="s">
        <v>25</v>
      </c>
      <c r="D1188" s="18">
        <v>9280</v>
      </c>
      <c r="E1188" s="18">
        <v>9280</v>
      </c>
      <c r="F1188" s="61" t="s">
        <v>331</v>
      </c>
      <c r="G1188" s="18">
        <v>9280</v>
      </c>
      <c r="H1188" s="61" t="s">
        <v>331</v>
      </c>
      <c r="I1188" s="17"/>
    </row>
    <row r="1189" spans="1:9" s="26" customFormat="1" ht="26.25">
      <c r="A1189" s="25"/>
      <c r="B1189" s="87" t="s">
        <v>28</v>
      </c>
      <c r="C1189" s="49" t="s">
        <v>29</v>
      </c>
      <c r="D1189" s="20">
        <v>9280</v>
      </c>
      <c r="E1189" s="20">
        <v>9280</v>
      </c>
      <c r="F1189" s="67" t="s">
        <v>331</v>
      </c>
      <c r="G1189" s="20">
        <v>9280</v>
      </c>
      <c r="H1189" s="67" t="s">
        <v>331</v>
      </c>
      <c r="I1189" s="19"/>
    </row>
    <row r="1190" spans="1:9" ht="12.75">
      <c r="A1190" s="16"/>
      <c r="B1190" s="84"/>
      <c r="C1190" s="42"/>
      <c r="D1190" s="18"/>
      <c r="E1190" s="18"/>
      <c r="F1190" s="61"/>
      <c r="G1190" s="18"/>
      <c r="H1190" s="61"/>
      <c r="I1190" s="17"/>
    </row>
    <row r="1191" spans="1:9" ht="12.75">
      <c r="A1191" s="16" t="s">
        <v>309</v>
      </c>
      <c r="B1191" s="84"/>
      <c r="C1191" s="24" t="s">
        <v>310</v>
      </c>
      <c r="D1191" s="13">
        <v>720</v>
      </c>
      <c r="E1191" s="13">
        <v>720</v>
      </c>
      <c r="F1191" s="63" t="s">
        <v>331</v>
      </c>
      <c r="G1191" s="13">
        <v>720</v>
      </c>
      <c r="H1191" s="63" t="s">
        <v>331</v>
      </c>
      <c r="I1191" s="17"/>
    </row>
    <row r="1192" spans="1:9" ht="12.75">
      <c r="A1192" s="16"/>
      <c r="B1192" s="84" t="s">
        <v>14</v>
      </c>
      <c r="C1192" s="42" t="s">
        <v>15</v>
      </c>
      <c r="D1192" s="18">
        <v>720</v>
      </c>
      <c r="E1192" s="18">
        <v>720</v>
      </c>
      <c r="F1192" s="61" t="s">
        <v>331</v>
      </c>
      <c r="G1192" s="18">
        <v>720</v>
      </c>
      <c r="H1192" s="61" t="s">
        <v>331</v>
      </c>
      <c r="I1192" s="17"/>
    </row>
    <row r="1193" spans="1:9" ht="12.75">
      <c r="A1193" s="16"/>
      <c r="B1193" s="84"/>
      <c r="C1193" s="42"/>
      <c r="D1193" s="18"/>
      <c r="E1193" s="18"/>
      <c r="F1193" s="18"/>
      <c r="G1193" s="18"/>
      <c r="H1193" s="18"/>
      <c r="I1193" s="17"/>
    </row>
    <row r="1194" spans="1:9" ht="12.75">
      <c r="A1194" s="16" t="s">
        <v>311</v>
      </c>
      <c r="B1194" s="84"/>
      <c r="C1194" s="24" t="s">
        <v>312</v>
      </c>
      <c r="D1194" s="13">
        <f>D1196+D1197+D1198+D1199+D1200+D1201+D1203</f>
        <v>19153</v>
      </c>
      <c r="E1194" s="13">
        <f>E1196+E1197+E1198+E1199+E1200+E1201+E1203</f>
        <v>19153</v>
      </c>
      <c r="F1194" s="63" t="s">
        <v>331</v>
      </c>
      <c r="G1194" s="13">
        <f>G1196+G1197+G1198+G1199+G1200+G1201+G1203</f>
        <v>18097</v>
      </c>
      <c r="H1194" s="63" t="s">
        <v>331</v>
      </c>
      <c r="I1194" s="17"/>
    </row>
    <row r="1195" spans="1:9" ht="12.75">
      <c r="A1195" s="16"/>
      <c r="B1195" s="84"/>
      <c r="C1195" s="42"/>
      <c r="D1195" s="18"/>
      <c r="E1195" s="18"/>
      <c r="G1195" s="18"/>
      <c r="H1195" s="18"/>
      <c r="I1195" s="17"/>
    </row>
    <row r="1196" spans="1:9" ht="12.75">
      <c r="A1196" s="16"/>
      <c r="B1196" s="84" t="s">
        <v>8</v>
      </c>
      <c r="C1196" s="42" t="s">
        <v>9</v>
      </c>
      <c r="D1196" s="18">
        <v>3573</v>
      </c>
      <c r="E1196" s="18">
        <v>3573</v>
      </c>
      <c r="F1196" s="61" t="s">
        <v>331</v>
      </c>
      <c r="G1196" s="18">
        <v>3392</v>
      </c>
      <c r="H1196" s="61" t="s">
        <v>331</v>
      </c>
      <c r="I1196" s="17"/>
    </row>
    <row r="1197" spans="1:9" ht="25.5">
      <c r="A1197" s="16"/>
      <c r="B1197" s="84" t="s">
        <v>10</v>
      </c>
      <c r="C1197" s="42" t="s">
        <v>11</v>
      </c>
      <c r="D1197" s="18">
        <v>995</v>
      </c>
      <c r="E1197" s="18">
        <v>995</v>
      </c>
      <c r="F1197" s="61" t="s">
        <v>331</v>
      </c>
      <c r="G1197" s="18">
        <v>850</v>
      </c>
      <c r="H1197" s="61" t="s">
        <v>331</v>
      </c>
      <c r="I1197" s="17"/>
    </row>
    <row r="1198" spans="1:9" ht="25.5">
      <c r="A1198" s="16"/>
      <c r="B1198" s="84" t="s">
        <v>12</v>
      </c>
      <c r="C1198" s="42" t="s">
        <v>13</v>
      </c>
      <c r="D1198" s="18">
        <v>5</v>
      </c>
      <c r="E1198" s="18">
        <v>5</v>
      </c>
      <c r="F1198" s="61" t="s">
        <v>331</v>
      </c>
      <c r="G1198" s="18">
        <v>5</v>
      </c>
      <c r="H1198" s="61" t="s">
        <v>331</v>
      </c>
      <c r="I1198" s="17"/>
    </row>
    <row r="1199" spans="1:9" ht="12.75">
      <c r="A1199" s="16"/>
      <c r="B1199" s="84" t="s">
        <v>14</v>
      </c>
      <c r="C1199" s="42" t="s">
        <v>15</v>
      </c>
      <c r="D1199" s="18">
        <v>6418</v>
      </c>
      <c r="E1199" s="18">
        <v>6418</v>
      </c>
      <c r="F1199" s="61" t="s">
        <v>331</v>
      </c>
      <c r="G1199" s="18">
        <v>6288</v>
      </c>
      <c r="H1199" s="61" t="s">
        <v>331</v>
      </c>
      <c r="I1199" s="17"/>
    </row>
    <row r="1200" spans="1:9" ht="38.25">
      <c r="A1200" s="16"/>
      <c r="B1200" s="84" t="s">
        <v>16</v>
      </c>
      <c r="C1200" s="42" t="s">
        <v>299</v>
      </c>
      <c r="D1200" s="18">
        <v>850</v>
      </c>
      <c r="E1200" s="18">
        <v>850</v>
      </c>
      <c r="F1200" s="61" t="s">
        <v>331</v>
      </c>
      <c r="G1200" s="18">
        <v>850</v>
      </c>
      <c r="H1200" s="61" t="s">
        <v>331</v>
      </c>
      <c r="I1200" s="17"/>
    </row>
    <row r="1201" spans="1:9" ht="12.75">
      <c r="A1201" s="16"/>
      <c r="B1201" s="84" t="s">
        <v>24</v>
      </c>
      <c r="C1201" s="42" t="s">
        <v>25</v>
      </c>
      <c r="D1201" s="18">
        <v>6212</v>
      </c>
      <c r="E1201" s="18">
        <v>6212</v>
      </c>
      <c r="F1201" s="61" t="s">
        <v>331</v>
      </c>
      <c r="G1201" s="18">
        <v>6212</v>
      </c>
      <c r="H1201" s="61" t="s">
        <v>331</v>
      </c>
      <c r="I1201" s="17"/>
    </row>
    <row r="1202" spans="1:9" s="26" customFormat="1" ht="26.25">
      <c r="A1202" s="25"/>
      <c r="B1202" s="87" t="s">
        <v>28</v>
      </c>
      <c r="C1202" s="49" t="s">
        <v>29</v>
      </c>
      <c r="D1202" s="20">
        <v>6212</v>
      </c>
      <c r="E1202" s="20">
        <v>6212</v>
      </c>
      <c r="F1202" s="67" t="s">
        <v>331</v>
      </c>
      <c r="G1202" s="20">
        <v>6212</v>
      </c>
      <c r="H1202" s="67" t="s">
        <v>331</v>
      </c>
      <c r="I1202" s="19"/>
    </row>
    <row r="1203" spans="1:9" ht="12.75">
      <c r="A1203" s="16"/>
      <c r="B1203" s="84" t="s">
        <v>34</v>
      </c>
      <c r="C1203" s="42" t="s">
        <v>35</v>
      </c>
      <c r="D1203" s="18">
        <v>1100</v>
      </c>
      <c r="E1203" s="18">
        <v>1100</v>
      </c>
      <c r="F1203" s="61" t="s">
        <v>331</v>
      </c>
      <c r="G1203" s="18">
        <v>500</v>
      </c>
      <c r="H1203" s="61" t="s">
        <v>331</v>
      </c>
      <c r="I1203" s="17"/>
    </row>
    <row r="1204" spans="1:9" ht="12.75">
      <c r="A1204" s="16"/>
      <c r="B1204" s="84"/>
      <c r="C1204" s="42"/>
      <c r="D1204" s="18"/>
      <c r="E1204" s="18"/>
      <c r="F1204" s="18"/>
      <c r="G1204" s="18"/>
      <c r="H1204" s="18"/>
      <c r="I1204" s="17"/>
    </row>
    <row r="1205" spans="1:9" ht="12.75">
      <c r="A1205" s="16" t="s">
        <v>313</v>
      </c>
      <c r="B1205" s="88"/>
      <c r="C1205" s="24" t="s">
        <v>314</v>
      </c>
      <c r="D1205" s="13">
        <v>172</v>
      </c>
      <c r="E1205" s="13">
        <v>172</v>
      </c>
      <c r="F1205" s="63" t="s">
        <v>331</v>
      </c>
      <c r="G1205" s="13">
        <v>172</v>
      </c>
      <c r="H1205" s="63" t="s">
        <v>331</v>
      </c>
      <c r="I1205" s="17"/>
    </row>
    <row r="1206" spans="1:9" ht="12.75">
      <c r="A1206" s="16"/>
      <c r="B1206" s="84" t="s">
        <v>14</v>
      </c>
      <c r="C1206" s="42" t="s">
        <v>15</v>
      </c>
      <c r="D1206" s="18">
        <v>172</v>
      </c>
      <c r="E1206" s="18">
        <v>172</v>
      </c>
      <c r="F1206" s="61" t="s">
        <v>331</v>
      </c>
      <c r="G1206" s="18">
        <v>172</v>
      </c>
      <c r="H1206" s="61" t="s">
        <v>331</v>
      </c>
      <c r="I1206" s="17"/>
    </row>
    <row r="1207" spans="1:9" ht="12.75">
      <c r="A1207" s="16"/>
      <c r="B1207" s="84"/>
      <c r="C1207" s="42"/>
      <c r="D1207" s="18"/>
      <c r="E1207" s="18"/>
      <c r="F1207" s="18"/>
      <c r="G1207" s="18"/>
      <c r="H1207" s="18"/>
      <c r="I1207" s="17"/>
    </row>
    <row r="1208" spans="1:9" ht="12.75">
      <c r="A1208" s="16" t="s">
        <v>315</v>
      </c>
      <c r="B1208" s="88"/>
      <c r="C1208" s="24" t="s">
        <v>316</v>
      </c>
      <c r="D1208" s="13">
        <f>D1210+D1211+D1212+D1213+D1215</f>
        <v>65533</v>
      </c>
      <c r="E1208" s="13">
        <f>E1210+E1211+E1212+E1213+E1215</f>
        <v>66269</v>
      </c>
      <c r="F1208" s="63" t="s">
        <v>331</v>
      </c>
      <c r="G1208" s="13">
        <f>G1210+G1211+G1212+G1213+G1215</f>
        <v>65779</v>
      </c>
      <c r="H1208" s="63" t="s">
        <v>331</v>
      </c>
      <c r="I1208" s="17"/>
    </row>
    <row r="1209" spans="1:9" ht="12.75">
      <c r="A1209" s="16"/>
      <c r="B1209" s="84"/>
      <c r="C1209" s="42"/>
      <c r="D1209" s="18"/>
      <c r="E1209" s="18"/>
      <c r="F1209" s="18"/>
      <c r="G1209" s="18"/>
      <c r="H1209" s="18"/>
      <c r="I1209" s="17"/>
    </row>
    <row r="1210" spans="1:9" ht="25.5">
      <c r="A1210" s="16"/>
      <c r="B1210" s="84" t="s">
        <v>10</v>
      </c>
      <c r="C1210" s="42" t="s">
        <v>11</v>
      </c>
      <c r="D1210" s="18">
        <v>188</v>
      </c>
      <c r="E1210" s="18">
        <v>187</v>
      </c>
      <c r="F1210" s="61" t="s">
        <v>331</v>
      </c>
      <c r="G1210" s="18">
        <v>147</v>
      </c>
      <c r="H1210" s="61" t="s">
        <v>331</v>
      </c>
      <c r="I1210" s="17"/>
    </row>
    <row r="1211" spans="1:9" ht="12.75">
      <c r="A1211" s="16"/>
      <c r="B1211" s="84" t="s">
        <v>14</v>
      </c>
      <c r="C1211" s="42" t="s">
        <v>15</v>
      </c>
      <c r="D1211" s="18">
        <v>19721</v>
      </c>
      <c r="E1211" s="18">
        <v>19049</v>
      </c>
      <c r="F1211" s="61" t="s">
        <v>331</v>
      </c>
      <c r="G1211" s="18">
        <v>18599</v>
      </c>
      <c r="H1211" s="61" t="s">
        <v>331</v>
      </c>
      <c r="I1211" s="17"/>
    </row>
    <row r="1212" spans="1:9" ht="38.25">
      <c r="A1212" s="16"/>
      <c r="B1212" s="84" t="s">
        <v>16</v>
      </c>
      <c r="C1212" s="42" t="s">
        <v>299</v>
      </c>
      <c r="D1212" s="18">
        <v>1357</v>
      </c>
      <c r="E1212" s="18">
        <v>1371</v>
      </c>
      <c r="F1212" s="61" t="s">
        <v>331</v>
      </c>
      <c r="G1212" s="18">
        <v>1371</v>
      </c>
      <c r="H1212" s="61" t="s">
        <v>331</v>
      </c>
      <c r="I1212" s="17"/>
    </row>
    <row r="1213" spans="1:9" ht="12.75">
      <c r="A1213" s="16"/>
      <c r="B1213" s="84" t="s">
        <v>24</v>
      </c>
      <c r="C1213" s="42" t="s">
        <v>25</v>
      </c>
      <c r="D1213" s="18">
        <v>31824</v>
      </c>
      <c r="E1213" s="18">
        <v>33219</v>
      </c>
      <c r="F1213" s="61" t="s">
        <v>331</v>
      </c>
      <c r="G1213" s="18">
        <v>33219</v>
      </c>
      <c r="H1213" s="61" t="s">
        <v>331</v>
      </c>
      <c r="I1213" s="17"/>
    </row>
    <row r="1214" spans="1:9" s="26" customFormat="1" ht="26.25">
      <c r="A1214" s="25"/>
      <c r="B1214" s="87" t="s">
        <v>28</v>
      </c>
      <c r="C1214" s="49" t="s">
        <v>29</v>
      </c>
      <c r="D1214" s="20">
        <v>31824</v>
      </c>
      <c r="E1214" s="20">
        <v>33219</v>
      </c>
      <c r="F1214" s="67" t="s">
        <v>331</v>
      </c>
      <c r="G1214" s="20">
        <v>33219</v>
      </c>
      <c r="H1214" s="67" t="s">
        <v>331</v>
      </c>
      <c r="I1214" s="19"/>
    </row>
    <row r="1215" spans="1:9" ht="12.75">
      <c r="A1215" s="16"/>
      <c r="B1215" s="84" t="s">
        <v>34</v>
      </c>
      <c r="C1215" s="42" t="s">
        <v>35</v>
      </c>
      <c r="D1215" s="18">
        <v>12443</v>
      </c>
      <c r="E1215" s="18">
        <v>12443</v>
      </c>
      <c r="F1215" s="61" t="s">
        <v>331</v>
      </c>
      <c r="G1215" s="18">
        <v>12443</v>
      </c>
      <c r="H1215" s="61" t="s">
        <v>331</v>
      </c>
      <c r="I1215" s="17"/>
    </row>
    <row r="1216" spans="1:9" ht="12.75">
      <c r="A1216" s="16"/>
      <c r="B1216" s="84"/>
      <c r="C1216" s="42"/>
      <c r="D1216" s="18"/>
      <c r="E1216" s="18"/>
      <c r="F1216" s="18"/>
      <c r="G1216" s="18"/>
      <c r="H1216" s="18"/>
      <c r="I1216" s="17"/>
    </row>
    <row r="1217" spans="1:9" ht="38.25">
      <c r="A1217" s="16" t="s">
        <v>317</v>
      </c>
      <c r="B1217" s="88"/>
      <c r="C1217" s="24" t="s">
        <v>318</v>
      </c>
      <c r="D1217" s="13">
        <f>D1219+D1220+D1221+D1222+D1223+D1224+D1225+D1228+D1231+D1232</f>
        <v>894092</v>
      </c>
      <c r="E1217" s="13">
        <f>E1219+E1220+E1221+E1222+E1223+E1224+E1225+E1228+E1231+E1232</f>
        <v>674257</v>
      </c>
      <c r="F1217" s="63" t="s">
        <v>331</v>
      </c>
      <c r="G1217" s="13">
        <f>G1219+G1220+G1221+G1222+G1223+G1224+G1225+G1228+G1231+G1232</f>
        <v>649741</v>
      </c>
      <c r="H1217" s="63" t="s">
        <v>331</v>
      </c>
      <c r="I1217" s="17"/>
    </row>
    <row r="1218" spans="1:9" ht="12.75">
      <c r="A1218" s="16"/>
      <c r="B1218" s="84"/>
      <c r="C1218" s="42"/>
      <c r="D1218" s="18"/>
      <c r="E1218" s="18"/>
      <c r="F1218" s="18"/>
      <c r="G1218" s="18"/>
      <c r="H1218" s="18"/>
      <c r="I1218" s="17"/>
    </row>
    <row r="1219" spans="1:9" ht="12.75">
      <c r="A1219" s="16"/>
      <c r="B1219" s="84" t="s">
        <v>8</v>
      </c>
      <c r="C1219" s="42" t="s">
        <v>9</v>
      </c>
      <c r="D1219" s="18">
        <v>59594</v>
      </c>
      <c r="E1219" s="18">
        <v>35204</v>
      </c>
      <c r="F1219" s="61" t="s">
        <v>331</v>
      </c>
      <c r="G1219" s="18">
        <v>35514</v>
      </c>
      <c r="H1219" s="61" t="s">
        <v>331</v>
      </c>
      <c r="I1219" s="17"/>
    </row>
    <row r="1220" spans="1:9" ht="25.5">
      <c r="A1220" s="16"/>
      <c r="B1220" s="84" t="s">
        <v>10</v>
      </c>
      <c r="C1220" s="42" t="s">
        <v>11</v>
      </c>
      <c r="D1220" s="18">
        <v>15494</v>
      </c>
      <c r="E1220" s="18">
        <v>9021</v>
      </c>
      <c r="F1220" s="61" t="s">
        <v>331</v>
      </c>
      <c r="G1220" s="18">
        <v>9710</v>
      </c>
      <c r="H1220" s="61" t="s">
        <v>331</v>
      </c>
      <c r="I1220" s="17"/>
    </row>
    <row r="1221" spans="1:9" ht="25.5">
      <c r="A1221" s="16"/>
      <c r="B1221" s="84" t="s">
        <v>12</v>
      </c>
      <c r="C1221" s="42" t="s">
        <v>13</v>
      </c>
      <c r="D1221" s="18">
        <v>10518</v>
      </c>
      <c r="E1221" s="18">
        <v>8201</v>
      </c>
      <c r="F1221" s="61" t="s">
        <v>331</v>
      </c>
      <c r="G1221" s="18">
        <v>6075</v>
      </c>
      <c r="H1221" s="61" t="s">
        <v>331</v>
      </c>
      <c r="I1221" s="17"/>
    </row>
    <row r="1222" spans="1:9" ht="12.75">
      <c r="A1222" s="16"/>
      <c r="B1222" s="84" t="s">
        <v>14</v>
      </c>
      <c r="C1222" s="42" t="s">
        <v>15</v>
      </c>
      <c r="D1222" s="18">
        <v>336356</v>
      </c>
      <c r="E1222" s="18">
        <v>299893</v>
      </c>
      <c r="F1222" s="61" t="s">
        <v>331</v>
      </c>
      <c r="G1222" s="18">
        <v>263629</v>
      </c>
      <c r="H1222" s="61" t="s">
        <v>331</v>
      </c>
      <c r="I1222" s="17"/>
    </row>
    <row r="1223" spans="1:9" ht="38.25">
      <c r="A1223" s="16"/>
      <c r="B1223" s="84" t="s">
        <v>16</v>
      </c>
      <c r="C1223" s="42" t="s">
        <v>299</v>
      </c>
      <c r="D1223" s="18">
        <v>50792</v>
      </c>
      <c r="E1223" s="18">
        <v>51587</v>
      </c>
      <c r="F1223" s="61" t="s">
        <v>331</v>
      </c>
      <c r="G1223" s="18">
        <v>51249</v>
      </c>
      <c r="H1223" s="61" t="s">
        <v>331</v>
      </c>
      <c r="I1223" s="17"/>
    </row>
    <row r="1224" spans="1:9" ht="12.75">
      <c r="A1224" s="16"/>
      <c r="B1224" s="84" t="s">
        <v>18</v>
      </c>
      <c r="C1224" s="42" t="s">
        <v>19</v>
      </c>
      <c r="D1224" s="18">
        <v>1025</v>
      </c>
      <c r="E1224" s="18">
        <v>2988</v>
      </c>
      <c r="F1224" s="61" t="s">
        <v>331</v>
      </c>
      <c r="G1224" s="18">
        <v>310</v>
      </c>
      <c r="H1224" s="61" t="s">
        <v>331</v>
      </c>
      <c r="I1224" s="17"/>
    </row>
    <row r="1225" spans="1:9" ht="25.5">
      <c r="A1225" s="16"/>
      <c r="B1225" s="84" t="s">
        <v>20</v>
      </c>
      <c r="C1225" s="42" t="s">
        <v>264</v>
      </c>
      <c r="D1225" s="18">
        <v>1125</v>
      </c>
      <c r="E1225" s="18">
        <v>1125</v>
      </c>
      <c r="F1225" s="61" t="s">
        <v>331</v>
      </c>
      <c r="G1225" s="18">
        <v>486</v>
      </c>
      <c r="H1225" s="61" t="s">
        <v>331</v>
      </c>
      <c r="I1225" s="17"/>
    </row>
    <row r="1226" spans="1:9" ht="12.75">
      <c r="A1226" s="16"/>
      <c r="B1226" s="89" t="s">
        <v>280</v>
      </c>
      <c r="C1226" s="42" t="s">
        <v>256</v>
      </c>
      <c r="D1226" s="18">
        <v>1125</v>
      </c>
      <c r="E1226" s="18">
        <v>1125</v>
      </c>
      <c r="F1226" s="61" t="s">
        <v>331</v>
      </c>
      <c r="G1226" s="18">
        <v>486</v>
      </c>
      <c r="H1226" s="61" t="s">
        <v>331</v>
      </c>
      <c r="I1226" s="17"/>
    </row>
    <row r="1227" spans="1:9" s="26" customFormat="1" ht="39">
      <c r="A1227" s="25"/>
      <c r="B1227" s="87" t="s">
        <v>22</v>
      </c>
      <c r="C1227" s="49" t="s">
        <v>266</v>
      </c>
      <c r="D1227" s="20">
        <v>1125</v>
      </c>
      <c r="E1227" s="20">
        <v>1125</v>
      </c>
      <c r="F1227" s="67" t="s">
        <v>331</v>
      </c>
      <c r="G1227" s="20">
        <v>486</v>
      </c>
      <c r="H1227" s="67" t="s">
        <v>331</v>
      </c>
      <c r="I1227" s="19"/>
    </row>
    <row r="1228" spans="1:9" ht="12.75">
      <c r="A1228" s="16"/>
      <c r="B1228" s="84" t="s">
        <v>24</v>
      </c>
      <c r="C1228" s="42" t="s">
        <v>25</v>
      </c>
      <c r="D1228" s="18">
        <v>268912</v>
      </c>
      <c r="E1228" s="18">
        <v>246084</v>
      </c>
      <c r="F1228" s="61" t="s">
        <v>331</v>
      </c>
      <c r="G1228" s="18">
        <v>243514</v>
      </c>
      <c r="H1228" s="61" t="s">
        <v>331</v>
      </c>
      <c r="I1228" s="17"/>
    </row>
    <row r="1229" spans="1:9" s="26" customFormat="1" ht="26.25">
      <c r="A1229" s="25"/>
      <c r="B1229" s="87" t="s">
        <v>28</v>
      </c>
      <c r="C1229" s="49" t="s">
        <v>29</v>
      </c>
      <c r="D1229" s="20">
        <v>266712</v>
      </c>
      <c r="E1229" s="20">
        <v>243893</v>
      </c>
      <c r="F1229" s="67" t="s">
        <v>331</v>
      </c>
      <c r="G1229" s="20">
        <v>240173</v>
      </c>
      <c r="H1229" s="67" t="s">
        <v>331</v>
      </c>
      <c r="I1229" s="19"/>
    </row>
    <row r="1230" spans="1:9" s="26" customFormat="1" ht="13.5">
      <c r="A1230" s="25"/>
      <c r="B1230" s="87" t="s">
        <v>30</v>
      </c>
      <c r="C1230" s="49" t="s">
        <v>31</v>
      </c>
      <c r="D1230" s="20">
        <v>2200</v>
      </c>
      <c r="E1230" s="20">
        <v>2191</v>
      </c>
      <c r="F1230" s="67" t="s">
        <v>331</v>
      </c>
      <c r="G1230" s="20">
        <v>3341</v>
      </c>
      <c r="H1230" s="67" t="s">
        <v>331</v>
      </c>
      <c r="I1230" s="19"/>
    </row>
    <row r="1231" spans="1:9" ht="12.75">
      <c r="A1231" s="16"/>
      <c r="B1231" s="84" t="s">
        <v>34</v>
      </c>
      <c r="C1231" s="42" t="s">
        <v>35</v>
      </c>
      <c r="D1231" s="18">
        <v>9776</v>
      </c>
      <c r="E1231" s="18">
        <v>11405</v>
      </c>
      <c r="F1231" s="61" t="s">
        <v>331</v>
      </c>
      <c r="G1231" s="18">
        <v>33755</v>
      </c>
      <c r="H1231" s="61" t="s">
        <v>331</v>
      </c>
      <c r="I1231" s="17"/>
    </row>
    <row r="1232" spans="1:9" ht="12.75">
      <c r="A1232" s="16"/>
      <c r="B1232" s="84" t="s">
        <v>38</v>
      </c>
      <c r="C1232" s="42" t="s">
        <v>39</v>
      </c>
      <c r="D1232" s="18">
        <v>140500</v>
      </c>
      <c r="E1232" s="18">
        <v>8749</v>
      </c>
      <c r="F1232" s="61" t="s">
        <v>331</v>
      </c>
      <c r="G1232" s="18">
        <v>5499</v>
      </c>
      <c r="H1232" s="61" t="s">
        <v>331</v>
      </c>
      <c r="I1232" s="17"/>
    </row>
    <row r="1233" spans="1:9" ht="12.75">
      <c r="A1233" s="16"/>
      <c r="B1233" s="84"/>
      <c r="C1233" s="42"/>
      <c r="D1233" s="18"/>
      <c r="E1233" s="18"/>
      <c r="F1233" s="18"/>
      <c r="G1233" s="18"/>
      <c r="H1233" s="18"/>
      <c r="I1233" s="17"/>
    </row>
    <row r="1234" spans="1:9" s="23" customFormat="1" ht="31.5">
      <c r="A1234" s="9" t="s">
        <v>186</v>
      </c>
      <c r="B1234" s="83" t="s">
        <v>6</v>
      </c>
      <c r="C1234" s="11" t="s">
        <v>187</v>
      </c>
      <c r="D1234" s="12">
        <f>D1236+D1237+D1238+D1239+D1240+D1241+D1244+D1247+D1248+D1249</f>
        <v>3577470</v>
      </c>
      <c r="E1234" s="12">
        <f>E1236+E1237+E1238+E1239+E1240+E1241+E1244+E1247+E1248+E1249</f>
        <v>3552157</v>
      </c>
      <c r="F1234" s="12">
        <f>F1236+F1237+F1238+F1239+F1240+F1241+F1244+F1247+F1248+F1249</f>
        <v>927996</v>
      </c>
      <c r="G1234" s="12">
        <f>G1236+G1237+G1238+G1239+G1240+G1241+G1244+G1247+G1248+G1249</f>
        <v>3354024</v>
      </c>
      <c r="H1234" s="12">
        <f>H1236+H1237+H1238+H1239+H1240+H1241+H1244+H1247+H1248+H1249</f>
        <v>807430</v>
      </c>
      <c r="I1234" s="22"/>
    </row>
    <row r="1235" spans="1:9" ht="12.75">
      <c r="A1235" s="16"/>
      <c r="B1235" s="84"/>
      <c r="C1235" s="42"/>
      <c r="D1235" s="18"/>
      <c r="E1235" s="18"/>
      <c r="F1235" s="18"/>
      <c r="G1235" s="18"/>
      <c r="H1235" s="18"/>
      <c r="I1235" s="17"/>
    </row>
    <row r="1236" spans="1:9" ht="12.75">
      <c r="A1236" s="16"/>
      <c r="B1236" s="84" t="s">
        <v>8</v>
      </c>
      <c r="C1236" s="42" t="s">
        <v>9</v>
      </c>
      <c r="D1236" s="18">
        <v>46928</v>
      </c>
      <c r="E1236" s="18">
        <f>E1258+E1276+E1283</f>
        <v>46013</v>
      </c>
      <c r="F1236" s="18">
        <v>7197</v>
      </c>
      <c r="G1236" s="18">
        <v>47437</v>
      </c>
      <c r="H1236" s="18">
        <v>7430</v>
      </c>
      <c r="I1236" s="17"/>
    </row>
    <row r="1237" spans="1:9" ht="25.5">
      <c r="A1237" s="16"/>
      <c r="B1237" s="84" t="s">
        <v>10</v>
      </c>
      <c r="C1237" s="42" t="s">
        <v>11</v>
      </c>
      <c r="D1237" s="18">
        <v>12152</v>
      </c>
      <c r="E1237" s="18">
        <f>E1259+E1277+E1284</f>
        <v>11833</v>
      </c>
      <c r="F1237" s="18">
        <v>1969</v>
      </c>
      <c r="G1237" s="18">
        <v>12222</v>
      </c>
      <c r="H1237" s="18">
        <v>2034</v>
      </c>
      <c r="I1237" s="17"/>
    </row>
    <row r="1238" spans="1:9" ht="25.5">
      <c r="A1238" s="16"/>
      <c r="B1238" s="84" t="s">
        <v>12</v>
      </c>
      <c r="C1238" s="42" t="s">
        <v>13</v>
      </c>
      <c r="D1238" s="18">
        <v>30</v>
      </c>
      <c r="E1238" s="18">
        <f>E1260+E1285</f>
        <v>4</v>
      </c>
      <c r="F1238" s="18">
        <v>0</v>
      </c>
      <c r="G1238" s="18">
        <v>4</v>
      </c>
      <c r="H1238" s="18">
        <v>0</v>
      </c>
      <c r="I1238" s="17"/>
    </row>
    <row r="1239" spans="1:9" ht="12.75">
      <c r="A1239" s="16"/>
      <c r="B1239" s="84" t="s">
        <v>14</v>
      </c>
      <c r="C1239" s="42" t="s">
        <v>15</v>
      </c>
      <c r="D1239" s="18">
        <v>27412</v>
      </c>
      <c r="E1239" s="18">
        <f>E1261+E1278+E1286</f>
        <v>24295</v>
      </c>
      <c r="F1239" s="18">
        <v>495932</v>
      </c>
      <c r="G1239" s="18">
        <v>132537</v>
      </c>
      <c r="H1239" s="18">
        <v>482206</v>
      </c>
      <c r="I1239" s="17"/>
    </row>
    <row r="1240" spans="1:9" ht="38.25">
      <c r="A1240" s="16"/>
      <c r="B1240" s="84" t="s">
        <v>16</v>
      </c>
      <c r="C1240" s="42" t="s">
        <v>17</v>
      </c>
      <c r="D1240" s="18">
        <v>723974</v>
      </c>
      <c r="E1240" s="18">
        <f>E1262+E1279+E1287</f>
        <v>705618</v>
      </c>
      <c r="F1240" s="18">
        <v>23975</v>
      </c>
      <c r="G1240" s="18">
        <v>222185</v>
      </c>
      <c r="H1240" s="18">
        <v>113922</v>
      </c>
      <c r="I1240" s="17"/>
    </row>
    <row r="1241" spans="1:9" ht="25.5">
      <c r="A1241" s="16"/>
      <c r="B1241" s="84" t="s">
        <v>20</v>
      </c>
      <c r="C1241" s="42" t="s">
        <v>21</v>
      </c>
      <c r="D1241" s="18">
        <v>22873</v>
      </c>
      <c r="E1241" s="18">
        <f>E1263</f>
        <v>22872</v>
      </c>
      <c r="F1241" s="18">
        <v>39040</v>
      </c>
      <c r="G1241" s="18">
        <v>27518</v>
      </c>
      <c r="H1241" s="18">
        <v>39040</v>
      </c>
      <c r="I1241" s="17"/>
    </row>
    <row r="1242" spans="1:9" ht="12.75">
      <c r="A1242" s="16"/>
      <c r="B1242" s="89">
        <v>2100</v>
      </c>
      <c r="C1242" s="42" t="s">
        <v>256</v>
      </c>
      <c r="D1242" s="18">
        <v>22873</v>
      </c>
      <c r="E1242" s="18">
        <v>22872</v>
      </c>
      <c r="F1242" s="18">
        <v>39040</v>
      </c>
      <c r="G1242" s="18">
        <v>27518</v>
      </c>
      <c r="H1242" s="18">
        <v>39040</v>
      </c>
      <c r="I1242" s="17"/>
    </row>
    <row r="1243" spans="1:9" s="26" customFormat="1" ht="39">
      <c r="A1243" s="25"/>
      <c r="B1243" s="87" t="s">
        <v>22</v>
      </c>
      <c r="C1243" s="49" t="s">
        <v>68</v>
      </c>
      <c r="D1243" s="20">
        <v>22873</v>
      </c>
      <c r="E1243" s="20">
        <v>22872</v>
      </c>
      <c r="F1243" s="20">
        <v>39040</v>
      </c>
      <c r="G1243" s="20">
        <v>27518</v>
      </c>
      <c r="H1243" s="20">
        <v>39040</v>
      </c>
      <c r="I1243" s="19"/>
    </row>
    <row r="1244" spans="1:9" ht="12.75">
      <c r="A1244" s="16"/>
      <c r="B1244" s="84" t="s">
        <v>24</v>
      </c>
      <c r="C1244" s="42" t="s">
        <v>25</v>
      </c>
      <c r="D1244" s="18">
        <v>81708</v>
      </c>
      <c r="E1244" s="18">
        <f>E1266+E1288</f>
        <v>81708</v>
      </c>
      <c r="F1244" s="18">
        <v>29845</v>
      </c>
      <c r="G1244" s="18">
        <v>73451</v>
      </c>
      <c r="H1244" s="18">
        <v>38102</v>
      </c>
      <c r="I1244" s="17"/>
    </row>
    <row r="1245" spans="1:9" s="26" customFormat="1" ht="26.25">
      <c r="A1245" s="25"/>
      <c r="B1245" s="87" t="s">
        <v>28</v>
      </c>
      <c r="C1245" s="49" t="s">
        <v>29</v>
      </c>
      <c r="D1245" s="20">
        <v>37124</v>
      </c>
      <c r="E1245" s="20">
        <v>37124</v>
      </c>
      <c r="F1245" s="20">
        <v>29845</v>
      </c>
      <c r="G1245" s="20">
        <v>37124</v>
      </c>
      <c r="H1245" s="20">
        <v>29845</v>
      </c>
      <c r="I1245" s="19"/>
    </row>
    <row r="1246" spans="1:9" s="26" customFormat="1" ht="13.5">
      <c r="A1246" s="25"/>
      <c r="B1246" s="87" t="s">
        <v>30</v>
      </c>
      <c r="C1246" s="49" t="s">
        <v>31</v>
      </c>
      <c r="D1246" s="20">
        <v>44584</v>
      </c>
      <c r="E1246" s="20">
        <v>44584</v>
      </c>
      <c r="F1246" s="20">
        <v>0</v>
      </c>
      <c r="G1246" s="20">
        <v>36327</v>
      </c>
      <c r="H1246" s="20">
        <v>8257</v>
      </c>
      <c r="I1246" s="19"/>
    </row>
    <row r="1247" spans="1:9" ht="12.75">
      <c r="A1247" s="16"/>
      <c r="B1247" s="84" t="s">
        <v>34</v>
      </c>
      <c r="C1247" s="42" t="s">
        <v>35</v>
      </c>
      <c r="D1247" s="18">
        <v>378874</v>
      </c>
      <c r="E1247" s="18">
        <f>E1268+E1290</f>
        <v>376389</v>
      </c>
      <c r="F1247" s="18">
        <v>214006</v>
      </c>
      <c r="G1247" s="18">
        <v>388670</v>
      </c>
      <c r="H1247" s="18">
        <v>247896</v>
      </c>
      <c r="I1247" s="17"/>
    </row>
    <row r="1248" spans="1:9" ht="12.75">
      <c r="A1248" s="16"/>
      <c r="B1248" s="84" t="s">
        <v>38</v>
      </c>
      <c r="C1248" s="42" t="s">
        <v>39</v>
      </c>
      <c r="D1248" s="18">
        <v>2473896</v>
      </c>
      <c r="E1248" s="18">
        <f>E1269+E1291</f>
        <v>2473802</v>
      </c>
      <c r="F1248" s="18">
        <v>253184</v>
      </c>
      <c r="G1248" s="18">
        <v>2450000</v>
      </c>
      <c r="H1248" s="18">
        <v>100000</v>
      </c>
      <c r="I1248" s="17"/>
    </row>
    <row r="1249" spans="1:9" ht="25.5">
      <c r="A1249" s="16"/>
      <c r="B1249" s="84" t="s">
        <v>40</v>
      </c>
      <c r="C1249" s="42" t="s">
        <v>41</v>
      </c>
      <c r="D1249" s="18">
        <v>-190377</v>
      </c>
      <c r="E1249" s="18">
        <f>E1270+E1292</f>
        <v>-190377</v>
      </c>
      <c r="F1249" s="18">
        <v>-137152</v>
      </c>
      <c r="G1249" s="18">
        <v>0</v>
      </c>
      <c r="H1249" s="18">
        <v>-223200</v>
      </c>
      <c r="I1249" s="17"/>
    </row>
    <row r="1250" spans="1:9" ht="25.5">
      <c r="A1250" s="16"/>
      <c r="B1250" s="84" t="s">
        <v>42</v>
      </c>
      <c r="C1250" s="42" t="s">
        <v>43</v>
      </c>
      <c r="D1250" s="18">
        <v>0</v>
      </c>
      <c r="E1250" s="18">
        <v>0</v>
      </c>
      <c r="F1250" s="18">
        <v>103048</v>
      </c>
      <c r="G1250" s="18">
        <v>0</v>
      </c>
      <c r="H1250" s="18">
        <v>0</v>
      </c>
      <c r="I1250" s="17"/>
    </row>
    <row r="1251" spans="1:9" ht="25.5">
      <c r="A1251" s="16"/>
      <c r="B1251" s="84" t="s">
        <v>85</v>
      </c>
      <c r="C1251" s="42" t="s">
        <v>86</v>
      </c>
      <c r="D1251" s="61" t="s">
        <v>331</v>
      </c>
      <c r="E1251" s="61" t="s">
        <v>331</v>
      </c>
      <c r="F1251" s="61">
        <v>103048</v>
      </c>
      <c r="G1251" s="61" t="s">
        <v>331</v>
      </c>
      <c r="H1251" s="18">
        <v>0</v>
      </c>
      <c r="I1251" s="17"/>
    </row>
    <row r="1252" spans="1:9" ht="25.5">
      <c r="A1252" s="16"/>
      <c r="B1252" s="84" t="s">
        <v>50</v>
      </c>
      <c r="C1252" s="42" t="s">
        <v>51</v>
      </c>
      <c r="D1252" s="18">
        <v>190377</v>
      </c>
      <c r="E1252" s="18">
        <v>190377</v>
      </c>
      <c r="F1252" s="18">
        <v>240200</v>
      </c>
      <c r="G1252" s="18">
        <v>0</v>
      </c>
      <c r="H1252" s="18">
        <v>223200</v>
      </c>
      <c r="I1252" s="17"/>
    </row>
    <row r="1253" spans="1:9" s="26" customFormat="1" ht="26.25">
      <c r="A1253" s="25"/>
      <c r="B1253" s="86">
        <v>8212</v>
      </c>
      <c r="C1253" s="49" t="s">
        <v>296</v>
      </c>
      <c r="D1253" s="20">
        <v>28120</v>
      </c>
      <c r="E1253" s="20">
        <v>28120</v>
      </c>
      <c r="F1253" s="20">
        <v>0</v>
      </c>
      <c r="G1253" s="20">
        <v>0</v>
      </c>
      <c r="H1253" s="20">
        <v>0</v>
      </c>
      <c r="I1253" s="19"/>
    </row>
    <row r="1254" spans="1:9" ht="25.5">
      <c r="A1254" s="16"/>
      <c r="B1254" s="84" t="s">
        <v>116</v>
      </c>
      <c r="C1254" s="42" t="s">
        <v>117</v>
      </c>
      <c r="D1254" s="61" t="s">
        <v>331</v>
      </c>
      <c r="E1254" s="61" t="s">
        <v>331</v>
      </c>
      <c r="F1254" s="61">
        <v>240200</v>
      </c>
      <c r="G1254" s="61" t="s">
        <v>331</v>
      </c>
      <c r="H1254" s="18">
        <v>0</v>
      </c>
      <c r="I1254" s="17"/>
    </row>
    <row r="1255" spans="1:9" ht="12.75">
      <c r="A1255" s="16"/>
      <c r="B1255" s="84"/>
      <c r="C1255" s="42"/>
      <c r="D1255" s="18"/>
      <c r="E1255" s="18"/>
      <c r="F1255" s="18"/>
      <c r="G1255" s="18"/>
      <c r="H1255" s="18"/>
      <c r="I1255" s="17"/>
    </row>
    <row r="1256" spans="1:9" s="15" customFormat="1" ht="12.75">
      <c r="A1256" s="16" t="s">
        <v>188</v>
      </c>
      <c r="B1256" s="88" t="s">
        <v>6</v>
      </c>
      <c r="C1256" s="24" t="s">
        <v>189</v>
      </c>
      <c r="D1256" s="13">
        <f>D1258+D1259+D1260+D1261+D1262+D1263+D1266+D1268+D1269</f>
        <v>883228</v>
      </c>
      <c r="E1256" s="13">
        <f>E1258+E1259+E1260+E1261+E1262+E1263+E1266+E1268+E1269</f>
        <v>863358</v>
      </c>
      <c r="F1256" s="13">
        <f>F1258+F1259+F1260+F1261+F1262+F1263+F1266+F1268+F1269</f>
        <v>674627</v>
      </c>
      <c r="G1256" s="13">
        <f>G1258+G1259+G1260+G1261+G1262+G1263+G1266+G1268+G1269</f>
        <v>527017</v>
      </c>
      <c r="H1256" s="13">
        <f>H1258+H1259+H1260+H1261+H1262+H1263+H1266+H1268+H1269</f>
        <v>690008</v>
      </c>
      <c r="I1256" s="10"/>
    </row>
    <row r="1257" spans="1:9" ht="12.75">
      <c r="A1257" s="16"/>
      <c r="B1257" s="84"/>
      <c r="C1257" s="42"/>
      <c r="D1257" s="18"/>
      <c r="E1257" s="18"/>
      <c r="F1257" s="18"/>
      <c r="G1257" s="18"/>
      <c r="H1257" s="18"/>
      <c r="I1257" s="17"/>
    </row>
    <row r="1258" spans="1:9" ht="12.75">
      <c r="A1258" s="16"/>
      <c r="B1258" s="84" t="s">
        <v>8</v>
      </c>
      <c r="C1258" s="42" t="s">
        <v>9</v>
      </c>
      <c r="D1258" s="18">
        <v>41446</v>
      </c>
      <c r="E1258" s="18">
        <v>40565</v>
      </c>
      <c r="F1258" s="18">
        <v>5927</v>
      </c>
      <c r="G1258" s="18">
        <v>41019</v>
      </c>
      <c r="H1258" s="18">
        <v>6342</v>
      </c>
      <c r="I1258" s="17"/>
    </row>
    <row r="1259" spans="1:9" ht="25.5">
      <c r="A1259" s="16"/>
      <c r="B1259" s="84" t="s">
        <v>10</v>
      </c>
      <c r="C1259" s="42" t="s">
        <v>11</v>
      </c>
      <c r="D1259" s="18">
        <v>10647</v>
      </c>
      <c r="E1259" s="18">
        <v>10413</v>
      </c>
      <c r="F1259" s="18">
        <v>1538</v>
      </c>
      <c r="G1259" s="18">
        <v>10562</v>
      </c>
      <c r="H1259" s="18">
        <v>1654</v>
      </c>
      <c r="I1259" s="17"/>
    </row>
    <row r="1260" spans="1:9" ht="25.5">
      <c r="A1260" s="16"/>
      <c r="B1260" s="85">
        <v>1300</v>
      </c>
      <c r="C1260" s="42" t="s">
        <v>13</v>
      </c>
      <c r="D1260" s="18">
        <v>30</v>
      </c>
      <c r="E1260" s="18">
        <v>3</v>
      </c>
      <c r="F1260" s="18">
        <v>0</v>
      </c>
      <c r="G1260" s="18">
        <v>3</v>
      </c>
      <c r="H1260" s="18">
        <v>0</v>
      </c>
      <c r="I1260" s="17"/>
    </row>
    <row r="1261" spans="1:9" ht="12.75">
      <c r="A1261" s="16"/>
      <c r="B1261" s="84" t="s">
        <v>14</v>
      </c>
      <c r="C1261" s="42" t="s">
        <v>15</v>
      </c>
      <c r="D1261" s="18">
        <v>22362</v>
      </c>
      <c r="E1261" s="18">
        <v>21945</v>
      </c>
      <c r="F1261" s="18">
        <v>472079</v>
      </c>
      <c r="G1261" s="18">
        <v>158152</v>
      </c>
      <c r="H1261" s="18">
        <v>472077</v>
      </c>
      <c r="I1261" s="17"/>
    </row>
    <row r="1262" spans="1:9" ht="38.25">
      <c r="A1262" s="16"/>
      <c r="B1262" s="84" t="s">
        <v>16</v>
      </c>
      <c r="C1262" s="42" t="s">
        <v>17</v>
      </c>
      <c r="D1262" s="18">
        <v>713813</v>
      </c>
      <c r="E1262" s="18">
        <v>695597</v>
      </c>
      <c r="F1262" s="18">
        <v>2859</v>
      </c>
      <c r="G1262" s="18">
        <v>213277</v>
      </c>
      <c r="H1262" s="18">
        <v>73157</v>
      </c>
      <c r="I1262" s="17"/>
    </row>
    <row r="1263" spans="1:9" ht="25.5">
      <c r="A1263" s="16"/>
      <c r="B1263" s="84" t="s">
        <v>20</v>
      </c>
      <c r="C1263" s="42" t="s">
        <v>21</v>
      </c>
      <c r="D1263" s="18">
        <v>22873</v>
      </c>
      <c r="E1263" s="18">
        <v>22872</v>
      </c>
      <c r="F1263" s="18">
        <v>39040</v>
      </c>
      <c r="G1263" s="18">
        <v>27518</v>
      </c>
      <c r="H1263" s="18">
        <v>39040</v>
      </c>
      <c r="I1263" s="17"/>
    </row>
    <row r="1264" spans="1:9" ht="12.75">
      <c r="A1264" s="16"/>
      <c r="B1264" s="89">
        <v>2100</v>
      </c>
      <c r="C1264" s="42" t="s">
        <v>256</v>
      </c>
      <c r="D1264" s="18">
        <v>22873</v>
      </c>
      <c r="E1264" s="18">
        <v>22872</v>
      </c>
      <c r="F1264" s="18">
        <v>39040</v>
      </c>
      <c r="G1264" s="18">
        <v>27518</v>
      </c>
      <c r="H1264" s="18">
        <v>39040</v>
      </c>
      <c r="I1264" s="17"/>
    </row>
    <row r="1265" spans="1:9" s="26" customFormat="1" ht="39">
      <c r="A1265" s="25"/>
      <c r="B1265" s="87" t="s">
        <v>22</v>
      </c>
      <c r="C1265" s="49" t="s">
        <v>68</v>
      </c>
      <c r="D1265" s="20">
        <v>22873</v>
      </c>
      <c r="E1265" s="20">
        <v>22872</v>
      </c>
      <c r="F1265" s="20">
        <v>39040</v>
      </c>
      <c r="G1265" s="20">
        <v>27518</v>
      </c>
      <c r="H1265" s="20">
        <v>39040</v>
      </c>
      <c r="I1265" s="19"/>
    </row>
    <row r="1266" spans="1:9" ht="12.75">
      <c r="A1266" s="16"/>
      <c r="B1266" s="84" t="s">
        <v>24</v>
      </c>
      <c r="C1266" s="42" t="s">
        <v>25</v>
      </c>
      <c r="D1266" s="18">
        <v>44584</v>
      </c>
      <c r="E1266" s="18">
        <v>44584</v>
      </c>
      <c r="F1266" s="18">
        <v>0</v>
      </c>
      <c r="G1266" s="18">
        <v>36327</v>
      </c>
      <c r="H1266" s="18">
        <v>8257</v>
      </c>
      <c r="I1266" s="17"/>
    </row>
    <row r="1267" spans="1:9" s="26" customFormat="1" ht="13.5">
      <c r="A1267" s="25"/>
      <c r="B1267" s="87" t="s">
        <v>30</v>
      </c>
      <c r="C1267" s="49" t="s">
        <v>31</v>
      </c>
      <c r="D1267" s="20">
        <v>44584</v>
      </c>
      <c r="E1267" s="20">
        <v>44584</v>
      </c>
      <c r="F1267" s="20">
        <v>0</v>
      </c>
      <c r="G1267" s="20">
        <v>36327</v>
      </c>
      <c r="H1267" s="20">
        <v>8257</v>
      </c>
      <c r="I1267" s="19"/>
    </row>
    <row r="1268" spans="1:9" ht="12.75">
      <c r="A1268" s="16"/>
      <c r="B1268" s="84" t="s">
        <v>34</v>
      </c>
      <c r="C1268" s="42" t="s">
        <v>35</v>
      </c>
      <c r="D1268" s="18">
        <v>3577</v>
      </c>
      <c r="E1268" s="18">
        <v>3577</v>
      </c>
      <c r="F1268" s="18">
        <v>0</v>
      </c>
      <c r="G1268" s="18">
        <v>40159</v>
      </c>
      <c r="H1268" s="18">
        <v>89481</v>
      </c>
      <c r="I1268" s="17"/>
    </row>
    <row r="1269" spans="1:9" ht="12.75">
      <c r="A1269" s="16"/>
      <c r="B1269" s="84" t="s">
        <v>38</v>
      </c>
      <c r="C1269" s="42" t="s">
        <v>39</v>
      </c>
      <c r="D1269" s="18">
        <v>23896</v>
      </c>
      <c r="E1269" s="18">
        <v>23802</v>
      </c>
      <c r="F1269" s="18">
        <v>153184</v>
      </c>
      <c r="G1269" s="18">
        <v>0</v>
      </c>
      <c r="H1269" s="18">
        <v>0</v>
      </c>
      <c r="I1269" s="17"/>
    </row>
    <row r="1270" spans="1:9" ht="25.5">
      <c r="A1270" s="16"/>
      <c r="B1270" s="84" t="s">
        <v>40</v>
      </c>
      <c r="C1270" s="42" t="s">
        <v>41</v>
      </c>
      <c r="D1270" s="18">
        <v>0</v>
      </c>
      <c r="E1270" s="18">
        <v>0</v>
      </c>
      <c r="F1270" s="18">
        <v>13048</v>
      </c>
      <c r="G1270" s="18">
        <v>0</v>
      </c>
      <c r="H1270" s="18">
        <v>0</v>
      </c>
      <c r="I1270" s="17"/>
    </row>
    <row r="1271" spans="1:9" ht="25.5">
      <c r="A1271" s="16"/>
      <c r="B1271" s="84" t="s">
        <v>42</v>
      </c>
      <c r="C1271" s="42" t="s">
        <v>43</v>
      </c>
      <c r="D1271" s="18">
        <v>0</v>
      </c>
      <c r="E1271" s="18">
        <v>0</v>
      </c>
      <c r="F1271" s="18">
        <v>13048</v>
      </c>
      <c r="G1271" s="18">
        <v>0</v>
      </c>
      <c r="H1271" s="18">
        <v>0</v>
      </c>
      <c r="I1271" s="17"/>
    </row>
    <row r="1272" spans="1:9" ht="25.5">
      <c r="A1272" s="16"/>
      <c r="B1272" s="84" t="s">
        <v>85</v>
      </c>
      <c r="C1272" s="42" t="s">
        <v>86</v>
      </c>
      <c r="D1272" s="61" t="s">
        <v>331</v>
      </c>
      <c r="E1272" s="61" t="s">
        <v>331</v>
      </c>
      <c r="F1272" s="61">
        <v>13048</v>
      </c>
      <c r="G1272" s="61" t="s">
        <v>331</v>
      </c>
      <c r="H1272" s="18">
        <v>0</v>
      </c>
      <c r="I1272" s="17"/>
    </row>
    <row r="1273" spans="1:9" ht="12.75">
      <c r="A1273" s="16"/>
      <c r="B1273" s="84"/>
      <c r="C1273" s="42"/>
      <c r="D1273" s="18"/>
      <c r="E1273" s="18"/>
      <c r="F1273" s="18"/>
      <c r="G1273" s="18"/>
      <c r="H1273" s="18"/>
      <c r="I1273" s="17"/>
    </row>
    <row r="1274" spans="1:9" s="15" customFormat="1" ht="25.5">
      <c r="A1274" s="16" t="s">
        <v>190</v>
      </c>
      <c r="B1274" s="88" t="s">
        <v>6</v>
      </c>
      <c r="C1274" s="24" t="s">
        <v>191</v>
      </c>
      <c r="D1274" s="13">
        <f>D1276+D1277+D1278+D1279</f>
        <v>1355</v>
      </c>
      <c r="E1274" s="13">
        <f>E1276+E1277+E1278+E1279</f>
        <v>1246</v>
      </c>
      <c r="F1274" s="13">
        <f>F1276+F1277+F1278+F1279</f>
        <v>1750</v>
      </c>
      <c r="G1274" s="13">
        <f>G1276+G1277+G1278+G1279</f>
        <v>1311</v>
      </c>
      <c r="H1274" s="13">
        <f>H1276+H1277+H1278+H1279</f>
        <v>1517</v>
      </c>
      <c r="I1274" s="10"/>
    </row>
    <row r="1275" spans="1:9" ht="12.75">
      <c r="A1275" s="16"/>
      <c r="B1275" s="84"/>
      <c r="C1275" s="42"/>
      <c r="D1275" s="18"/>
      <c r="E1275" s="18"/>
      <c r="F1275" s="18"/>
      <c r="G1275" s="18"/>
      <c r="H1275" s="18"/>
      <c r="I1275" s="17"/>
    </row>
    <row r="1276" spans="1:9" ht="12.75">
      <c r="A1276" s="16"/>
      <c r="B1276" s="84" t="s">
        <v>8</v>
      </c>
      <c r="C1276" s="42" t="s">
        <v>9</v>
      </c>
      <c r="D1276" s="18">
        <v>976</v>
      </c>
      <c r="E1276" s="18">
        <v>917</v>
      </c>
      <c r="F1276" s="18">
        <v>1270</v>
      </c>
      <c r="G1276" s="18">
        <v>980</v>
      </c>
      <c r="H1276" s="18">
        <v>1088</v>
      </c>
      <c r="I1276" s="17"/>
    </row>
    <row r="1277" spans="1:9" ht="25.5">
      <c r="A1277" s="16"/>
      <c r="B1277" s="84" t="s">
        <v>10</v>
      </c>
      <c r="C1277" s="42" t="s">
        <v>11</v>
      </c>
      <c r="D1277" s="18">
        <v>274</v>
      </c>
      <c r="E1277" s="18">
        <v>252</v>
      </c>
      <c r="F1277" s="18">
        <v>431</v>
      </c>
      <c r="G1277" s="18">
        <v>254</v>
      </c>
      <c r="H1277" s="18">
        <v>380</v>
      </c>
      <c r="I1277" s="17"/>
    </row>
    <row r="1278" spans="1:9" ht="12.75">
      <c r="A1278" s="16"/>
      <c r="B1278" s="84" t="s">
        <v>14</v>
      </c>
      <c r="C1278" s="42" t="s">
        <v>15</v>
      </c>
      <c r="D1278" s="18">
        <v>25</v>
      </c>
      <c r="E1278" s="18">
        <v>20</v>
      </c>
      <c r="F1278" s="18">
        <v>27</v>
      </c>
      <c r="G1278" s="18">
        <v>20</v>
      </c>
      <c r="H1278" s="18">
        <v>27</v>
      </c>
      <c r="I1278" s="17"/>
    </row>
    <row r="1279" spans="1:9" ht="38.25">
      <c r="A1279" s="16"/>
      <c r="B1279" s="84" t="s">
        <v>16</v>
      </c>
      <c r="C1279" s="42" t="s">
        <v>17</v>
      </c>
      <c r="D1279" s="18">
        <v>80</v>
      </c>
      <c r="E1279" s="18">
        <v>57</v>
      </c>
      <c r="F1279" s="18">
        <v>22</v>
      </c>
      <c r="G1279" s="18">
        <v>57</v>
      </c>
      <c r="H1279" s="18">
        <v>22</v>
      </c>
      <c r="I1279" s="17"/>
    </row>
    <row r="1280" spans="1:9" ht="12.75">
      <c r="A1280" s="16"/>
      <c r="B1280" s="84"/>
      <c r="C1280" s="42"/>
      <c r="D1280" s="18"/>
      <c r="E1280" s="18"/>
      <c r="F1280" s="18"/>
      <c r="G1280" s="18"/>
      <c r="H1280" s="18"/>
      <c r="I1280" s="17"/>
    </row>
    <row r="1281" spans="1:9" s="15" customFormat="1" ht="38.25">
      <c r="A1281" s="16" t="s">
        <v>192</v>
      </c>
      <c r="B1281" s="88" t="s">
        <v>6</v>
      </c>
      <c r="C1281" s="24" t="s">
        <v>193</v>
      </c>
      <c r="D1281" s="13">
        <f>D1283+D1284+D1285+D1286+D1287+D1288+D1290+D1291+D1292</f>
        <v>2692887</v>
      </c>
      <c r="E1281" s="13">
        <f>E1283+E1284+E1285+E1286+E1287+E1288+E1290+E1291+E1292</f>
        <v>2687553</v>
      </c>
      <c r="F1281" s="13">
        <f>F1283+F1284+F1285+F1286+F1287+F1288+F1290+F1291+F1292</f>
        <v>238571</v>
      </c>
      <c r="G1281" s="13">
        <f>G1283+G1284+G1285+G1286+G1287+G1288+G1290+G1291+G1292</f>
        <v>2825696</v>
      </c>
      <c r="H1281" s="13">
        <f>H1283+H1284+H1285+H1286+H1287+H1288+H1290+H1291+H1292</f>
        <v>115905</v>
      </c>
      <c r="I1281" s="10"/>
    </row>
    <row r="1282" spans="1:9" ht="12.75">
      <c r="A1282" s="16"/>
      <c r="B1282" s="84"/>
      <c r="C1282" s="42"/>
      <c r="D1282" s="18"/>
      <c r="E1282" s="18"/>
      <c r="F1282" s="18"/>
      <c r="G1282" s="18"/>
      <c r="H1282" s="18"/>
      <c r="I1282" s="17"/>
    </row>
    <row r="1283" spans="1:9" ht="12.75">
      <c r="A1283" s="16"/>
      <c r="B1283" s="84" t="s">
        <v>8</v>
      </c>
      <c r="C1283" s="42" t="s">
        <v>9</v>
      </c>
      <c r="D1283" s="18">
        <v>4506</v>
      </c>
      <c r="E1283" s="18">
        <v>4531</v>
      </c>
      <c r="F1283" s="18">
        <v>0</v>
      </c>
      <c r="G1283" s="18">
        <v>5438</v>
      </c>
      <c r="H1283" s="18">
        <v>0</v>
      </c>
      <c r="I1283" s="17"/>
    </row>
    <row r="1284" spans="1:9" ht="25.5">
      <c r="A1284" s="16"/>
      <c r="B1284" s="84" t="s">
        <v>10</v>
      </c>
      <c r="C1284" s="42" t="s">
        <v>11</v>
      </c>
      <c r="D1284" s="18">
        <v>1231</v>
      </c>
      <c r="E1284" s="18">
        <v>1168</v>
      </c>
      <c r="F1284" s="18">
        <v>0</v>
      </c>
      <c r="G1284" s="18">
        <v>1406</v>
      </c>
      <c r="H1284" s="18">
        <v>0</v>
      </c>
      <c r="I1284" s="17"/>
    </row>
    <row r="1285" spans="1:9" ht="25.5">
      <c r="A1285" s="16"/>
      <c r="B1285" s="84" t="s">
        <v>12</v>
      </c>
      <c r="C1285" s="42" t="s">
        <v>13</v>
      </c>
      <c r="D1285" s="18">
        <v>0</v>
      </c>
      <c r="E1285" s="18">
        <v>1</v>
      </c>
      <c r="F1285" s="18">
        <v>0</v>
      </c>
      <c r="G1285" s="18">
        <v>1</v>
      </c>
      <c r="H1285" s="18">
        <v>0</v>
      </c>
      <c r="I1285" s="17"/>
    </row>
    <row r="1286" spans="1:9" ht="12.75">
      <c r="A1286" s="16"/>
      <c r="B1286" s="84" t="s">
        <v>14</v>
      </c>
      <c r="C1286" s="42" t="s">
        <v>15</v>
      </c>
      <c r="D1286" s="18">
        <v>5025</v>
      </c>
      <c r="E1286" s="18">
        <v>2330</v>
      </c>
      <c r="F1286" s="18">
        <v>23826</v>
      </c>
      <c r="G1286" s="18">
        <v>-25635</v>
      </c>
      <c r="H1286" s="18">
        <v>10102</v>
      </c>
      <c r="I1286" s="17"/>
    </row>
    <row r="1287" spans="1:9" ht="38.25">
      <c r="A1287" s="16"/>
      <c r="B1287" s="84" t="s">
        <v>16</v>
      </c>
      <c r="C1287" s="42" t="s">
        <v>17</v>
      </c>
      <c r="D1287" s="18">
        <v>10081</v>
      </c>
      <c r="E1287" s="18">
        <v>9964</v>
      </c>
      <c r="F1287" s="18">
        <v>21094</v>
      </c>
      <c r="G1287" s="18">
        <v>8851</v>
      </c>
      <c r="H1287" s="18">
        <v>40743</v>
      </c>
      <c r="I1287" s="17"/>
    </row>
    <row r="1288" spans="1:9" ht="12.75">
      <c r="A1288" s="16"/>
      <c r="B1288" s="84" t="s">
        <v>24</v>
      </c>
      <c r="C1288" s="42" t="s">
        <v>25</v>
      </c>
      <c r="D1288" s="18">
        <v>37124</v>
      </c>
      <c r="E1288" s="18">
        <v>37124</v>
      </c>
      <c r="F1288" s="18">
        <v>29845</v>
      </c>
      <c r="G1288" s="18">
        <v>37124</v>
      </c>
      <c r="H1288" s="18">
        <v>29845</v>
      </c>
      <c r="I1288" s="17"/>
    </row>
    <row r="1289" spans="1:9" s="26" customFormat="1" ht="26.25">
      <c r="A1289" s="25"/>
      <c r="B1289" s="87" t="s">
        <v>28</v>
      </c>
      <c r="C1289" s="49" t="s">
        <v>29</v>
      </c>
      <c r="D1289" s="20">
        <v>37124</v>
      </c>
      <c r="E1289" s="20">
        <v>37124</v>
      </c>
      <c r="F1289" s="20">
        <v>29845</v>
      </c>
      <c r="G1289" s="20">
        <v>37124</v>
      </c>
      <c r="H1289" s="20">
        <v>29845</v>
      </c>
      <c r="I1289" s="19"/>
    </row>
    <row r="1290" spans="1:9" ht="12.75">
      <c r="A1290" s="16"/>
      <c r="B1290" s="84" t="s">
        <v>34</v>
      </c>
      <c r="C1290" s="42" t="s">
        <v>35</v>
      </c>
      <c r="D1290" s="18">
        <v>375297</v>
      </c>
      <c r="E1290" s="18">
        <v>372812</v>
      </c>
      <c r="F1290" s="18">
        <v>214006</v>
      </c>
      <c r="G1290" s="18">
        <v>348511</v>
      </c>
      <c r="H1290" s="18">
        <v>158415</v>
      </c>
      <c r="I1290" s="17"/>
    </row>
    <row r="1291" spans="1:9" ht="12.75">
      <c r="A1291" s="16"/>
      <c r="B1291" s="84" t="s">
        <v>38</v>
      </c>
      <c r="C1291" s="42" t="s">
        <v>39</v>
      </c>
      <c r="D1291" s="18">
        <v>2450000</v>
      </c>
      <c r="E1291" s="18">
        <v>2450000</v>
      </c>
      <c r="F1291" s="18">
        <v>100000</v>
      </c>
      <c r="G1291" s="18">
        <v>2450000</v>
      </c>
      <c r="H1291" s="18">
        <v>100000</v>
      </c>
      <c r="I1291" s="17"/>
    </row>
    <row r="1292" spans="1:9" ht="25.5">
      <c r="A1292" s="16"/>
      <c r="B1292" s="84" t="s">
        <v>40</v>
      </c>
      <c r="C1292" s="42" t="s">
        <v>41</v>
      </c>
      <c r="D1292" s="18">
        <v>-190377</v>
      </c>
      <c r="E1292" s="18">
        <v>-190377</v>
      </c>
      <c r="F1292" s="18">
        <v>-150200</v>
      </c>
      <c r="G1292" s="18">
        <v>0</v>
      </c>
      <c r="H1292" s="18">
        <v>-223200</v>
      </c>
      <c r="I1292" s="17"/>
    </row>
    <row r="1293" spans="1:9" ht="25.5">
      <c r="A1293" s="16"/>
      <c r="B1293" s="84" t="s">
        <v>42</v>
      </c>
      <c r="C1293" s="42" t="s">
        <v>43</v>
      </c>
      <c r="D1293" s="18">
        <v>0</v>
      </c>
      <c r="E1293" s="18">
        <v>0</v>
      </c>
      <c r="F1293" s="18">
        <v>90000</v>
      </c>
      <c r="G1293" s="18">
        <v>0</v>
      </c>
      <c r="H1293" s="18">
        <v>0</v>
      </c>
      <c r="I1293" s="17"/>
    </row>
    <row r="1294" spans="1:9" ht="25.5">
      <c r="A1294" s="16"/>
      <c r="B1294" s="84" t="s">
        <v>85</v>
      </c>
      <c r="C1294" s="42" t="s">
        <v>86</v>
      </c>
      <c r="D1294" s="61" t="s">
        <v>331</v>
      </c>
      <c r="E1294" s="61" t="s">
        <v>331</v>
      </c>
      <c r="F1294" s="61">
        <v>90000</v>
      </c>
      <c r="G1294" s="61" t="s">
        <v>331</v>
      </c>
      <c r="H1294" s="18">
        <v>0</v>
      </c>
      <c r="I1294" s="17"/>
    </row>
    <row r="1295" spans="1:9" ht="25.5">
      <c r="A1295" s="16"/>
      <c r="B1295" s="84" t="s">
        <v>50</v>
      </c>
      <c r="C1295" s="42" t="s">
        <v>51</v>
      </c>
      <c r="D1295" s="18">
        <v>190377</v>
      </c>
      <c r="E1295" s="18">
        <v>190377</v>
      </c>
      <c r="F1295" s="18">
        <v>240200</v>
      </c>
      <c r="G1295" s="18">
        <v>0</v>
      </c>
      <c r="H1295" s="18">
        <v>223200</v>
      </c>
      <c r="I1295" s="17"/>
    </row>
    <row r="1296" spans="1:9" s="26" customFormat="1" ht="26.25">
      <c r="A1296" s="25"/>
      <c r="B1296" s="86">
        <v>8212</v>
      </c>
      <c r="C1296" s="49" t="s">
        <v>296</v>
      </c>
      <c r="D1296" s="20">
        <v>28120</v>
      </c>
      <c r="E1296" s="20">
        <v>28120</v>
      </c>
      <c r="F1296" s="20">
        <v>0</v>
      </c>
      <c r="G1296" s="20">
        <v>0</v>
      </c>
      <c r="H1296" s="20">
        <v>0</v>
      </c>
      <c r="I1296" s="19"/>
    </row>
    <row r="1297" spans="1:9" ht="25.5">
      <c r="A1297" s="16"/>
      <c r="B1297" s="84" t="s">
        <v>116</v>
      </c>
      <c r="C1297" s="42" t="s">
        <v>117</v>
      </c>
      <c r="D1297" s="61" t="s">
        <v>331</v>
      </c>
      <c r="E1297" s="61" t="s">
        <v>331</v>
      </c>
      <c r="F1297" s="61">
        <v>240200</v>
      </c>
      <c r="G1297" s="61" t="s">
        <v>331</v>
      </c>
      <c r="H1297" s="18">
        <v>0</v>
      </c>
      <c r="I1297" s="17"/>
    </row>
    <row r="1298" spans="1:9" ht="12.75">
      <c r="A1298" s="16"/>
      <c r="B1298" s="84"/>
      <c r="C1298" s="42"/>
      <c r="D1298" s="18"/>
      <c r="E1298" s="18"/>
      <c r="F1298" s="18"/>
      <c r="G1298" s="18"/>
      <c r="H1298" s="18"/>
      <c r="I1298" s="17"/>
    </row>
    <row r="1299" spans="1:9" s="23" customFormat="1" ht="47.25">
      <c r="A1299" s="9" t="s">
        <v>194</v>
      </c>
      <c r="B1299" s="83" t="s">
        <v>6</v>
      </c>
      <c r="C1299" s="11" t="s">
        <v>195</v>
      </c>
      <c r="D1299" s="12">
        <f>D1301+D1302+D1303+D1304+D1305+D1306+D1307+D1311+D1312</f>
        <v>1908127</v>
      </c>
      <c r="E1299" s="12">
        <f>E1301+E1302+E1303+E1304+E1305+E1306+E1307+E1311+E1312</f>
        <v>1621547</v>
      </c>
      <c r="F1299" s="12">
        <f>F1301+F1302+F1303+F1304+F1305+F1306+F1307+F1311+F1312</f>
        <v>1569316</v>
      </c>
      <c r="G1299" s="12">
        <f>G1301+G1302+G1303+G1304+G1305+G1306+G1307+G1311+G1312</f>
        <v>1582495</v>
      </c>
      <c r="H1299" s="12">
        <f>H1301+H1302+H1303+H1304+H1305+H1306+H1307+H1311+H1312</f>
        <v>1507240</v>
      </c>
      <c r="I1299" s="22"/>
    </row>
    <row r="1300" spans="1:9" ht="12.75">
      <c r="A1300" s="16"/>
      <c r="B1300" s="84"/>
      <c r="C1300" s="42"/>
      <c r="D1300" s="18"/>
      <c r="E1300" s="18"/>
      <c r="F1300" s="18"/>
      <c r="G1300" s="18"/>
      <c r="H1300" s="18"/>
      <c r="I1300" s="17"/>
    </row>
    <row r="1301" spans="1:9" ht="12.75">
      <c r="A1301" s="16"/>
      <c r="B1301" s="84" t="s">
        <v>8</v>
      </c>
      <c r="C1301" s="42" t="s">
        <v>9</v>
      </c>
      <c r="D1301" s="18">
        <v>653499</v>
      </c>
      <c r="E1301" s="18">
        <f>E1316+E1331+E1344+E1355</f>
        <v>650978</v>
      </c>
      <c r="F1301" s="18">
        <v>531008</v>
      </c>
      <c r="G1301" s="18">
        <v>651492</v>
      </c>
      <c r="H1301" s="18">
        <v>531790</v>
      </c>
      <c r="I1301" s="17"/>
    </row>
    <row r="1302" spans="1:9" ht="25.5">
      <c r="A1302" s="16"/>
      <c r="B1302" s="84" t="s">
        <v>10</v>
      </c>
      <c r="C1302" s="42" t="s">
        <v>11</v>
      </c>
      <c r="D1302" s="18">
        <v>171059</v>
      </c>
      <c r="E1302" s="18">
        <f>E1317+E1332+E1345+E1356</f>
        <v>169845</v>
      </c>
      <c r="F1302" s="18">
        <v>134673</v>
      </c>
      <c r="G1302" s="18">
        <v>168409</v>
      </c>
      <c r="H1302" s="18">
        <v>135162</v>
      </c>
      <c r="I1302" s="17"/>
    </row>
    <row r="1303" spans="1:9" ht="25.5">
      <c r="A1303" s="16"/>
      <c r="B1303" s="84" t="s">
        <v>12</v>
      </c>
      <c r="C1303" s="42" t="s">
        <v>13</v>
      </c>
      <c r="D1303" s="18">
        <v>8997</v>
      </c>
      <c r="E1303" s="18">
        <f>E1318+E1333+E1357</f>
        <v>2875</v>
      </c>
      <c r="F1303" s="18">
        <v>4026</v>
      </c>
      <c r="G1303" s="18">
        <v>2882</v>
      </c>
      <c r="H1303" s="18">
        <v>4039</v>
      </c>
      <c r="I1303" s="17"/>
    </row>
    <row r="1304" spans="1:9" ht="12.75">
      <c r="A1304" s="16"/>
      <c r="B1304" s="84" t="s">
        <v>14</v>
      </c>
      <c r="C1304" s="42" t="s">
        <v>15</v>
      </c>
      <c r="D1304" s="18">
        <v>584495</v>
      </c>
      <c r="E1304" s="18">
        <f>E1319+E1334+E1346+E1358</f>
        <v>479768</v>
      </c>
      <c r="F1304" s="18">
        <v>545344</v>
      </c>
      <c r="G1304" s="18">
        <v>477021</v>
      </c>
      <c r="H1304" s="18">
        <v>528958</v>
      </c>
      <c r="I1304" s="17"/>
    </row>
    <row r="1305" spans="1:9" ht="38.25">
      <c r="A1305" s="16"/>
      <c r="B1305" s="84" t="s">
        <v>16</v>
      </c>
      <c r="C1305" s="42" t="s">
        <v>17</v>
      </c>
      <c r="D1305" s="18">
        <v>218302</v>
      </c>
      <c r="E1305" s="18">
        <f>E1320+E1335+E1347+E1359</f>
        <v>158870</v>
      </c>
      <c r="F1305" s="18">
        <v>145970</v>
      </c>
      <c r="G1305" s="18">
        <v>153848</v>
      </c>
      <c r="H1305" s="18">
        <v>132130</v>
      </c>
      <c r="I1305" s="17"/>
    </row>
    <row r="1306" spans="1:9" ht="12.75">
      <c r="A1306" s="16"/>
      <c r="B1306" s="84" t="s">
        <v>18</v>
      </c>
      <c r="C1306" s="42" t="s">
        <v>19</v>
      </c>
      <c r="D1306" s="18">
        <v>357</v>
      </c>
      <c r="E1306" s="18">
        <f>E1321+E1336+E1348+E1360</f>
        <v>335</v>
      </c>
      <c r="F1306" s="18">
        <v>179</v>
      </c>
      <c r="G1306" s="18">
        <v>213</v>
      </c>
      <c r="H1306" s="18">
        <v>177</v>
      </c>
      <c r="I1306" s="17"/>
    </row>
    <row r="1307" spans="1:9" ht="12.75">
      <c r="A1307" s="16"/>
      <c r="B1307" s="84" t="s">
        <v>24</v>
      </c>
      <c r="C1307" s="42" t="s">
        <v>25</v>
      </c>
      <c r="D1307" s="18">
        <v>100193</v>
      </c>
      <c r="E1307" s="18">
        <f>E1322+E1337+E1349+E1361</f>
        <v>100187</v>
      </c>
      <c r="F1307" s="18">
        <v>97149</v>
      </c>
      <c r="G1307" s="18">
        <v>100286</v>
      </c>
      <c r="H1307" s="18">
        <v>101446</v>
      </c>
      <c r="I1307" s="17"/>
    </row>
    <row r="1308" spans="1:9" s="26" customFormat="1" ht="13.5">
      <c r="A1308" s="25"/>
      <c r="B1308" s="87" t="s">
        <v>79</v>
      </c>
      <c r="C1308" s="49" t="s">
        <v>80</v>
      </c>
      <c r="D1308" s="20">
        <v>850</v>
      </c>
      <c r="E1308" s="20">
        <v>847</v>
      </c>
      <c r="F1308" s="20">
        <v>1500</v>
      </c>
      <c r="G1308" s="20">
        <v>847</v>
      </c>
      <c r="H1308" s="20">
        <v>1500</v>
      </c>
      <c r="I1308" s="19"/>
    </row>
    <row r="1309" spans="1:9" s="26" customFormat="1" ht="26.25">
      <c r="A1309" s="25"/>
      <c r="B1309" s="87" t="s">
        <v>28</v>
      </c>
      <c r="C1309" s="49" t="s">
        <v>29</v>
      </c>
      <c r="D1309" s="20">
        <v>99343</v>
      </c>
      <c r="E1309" s="20">
        <v>99340</v>
      </c>
      <c r="F1309" s="20">
        <v>95649</v>
      </c>
      <c r="G1309" s="20">
        <v>99340</v>
      </c>
      <c r="H1309" s="20">
        <v>99946</v>
      </c>
      <c r="I1309" s="19"/>
    </row>
    <row r="1310" spans="1:9" s="26" customFormat="1" ht="13.5">
      <c r="A1310" s="25"/>
      <c r="B1310" s="86">
        <v>3500</v>
      </c>
      <c r="C1310" s="26" t="s">
        <v>31</v>
      </c>
      <c r="D1310" s="20">
        <v>0</v>
      </c>
      <c r="E1310" s="20">
        <v>0</v>
      </c>
      <c r="F1310" s="20">
        <v>0</v>
      </c>
      <c r="G1310" s="20">
        <v>99</v>
      </c>
      <c r="H1310" s="20">
        <v>0</v>
      </c>
      <c r="I1310" s="19"/>
    </row>
    <row r="1311" spans="1:9" ht="12.75">
      <c r="A1311" s="16"/>
      <c r="B1311" s="84" t="s">
        <v>34</v>
      </c>
      <c r="C1311" s="42" t="s">
        <v>35</v>
      </c>
      <c r="D1311" s="18">
        <v>171225</v>
      </c>
      <c r="E1311" s="18">
        <f>E1326+E1340+E1351+E1363</f>
        <v>58689</v>
      </c>
      <c r="F1311" s="18">
        <v>110667</v>
      </c>
      <c r="G1311" s="18">
        <v>28344</v>
      </c>
      <c r="H1311" s="18">
        <v>73238</v>
      </c>
      <c r="I1311" s="17"/>
    </row>
    <row r="1312" spans="1:9" ht="12.75">
      <c r="A1312" s="16"/>
      <c r="B1312" s="84" t="s">
        <v>36</v>
      </c>
      <c r="C1312" s="42" t="s">
        <v>37</v>
      </c>
      <c r="D1312" s="18">
        <v>0</v>
      </c>
      <c r="E1312" s="18">
        <v>0</v>
      </c>
      <c r="F1312" s="18">
        <v>300</v>
      </c>
      <c r="G1312" s="18">
        <v>0</v>
      </c>
      <c r="H1312" s="18">
        <v>300</v>
      </c>
      <c r="I1312" s="17"/>
    </row>
    <row r="1313" spans="1:9" ht="12.75">
      <c r="A1313" s="16"/>
      <c r="B1313" s="84"/>
      <c r="C1313" s="42"/>
      <c r="D1313" s="18"/>
      <c r="E1313" s="18"/>
      <c r="F1313" s="18"/>
      <c r="G1313" s="18"/>
      <c r="H1313" s="18"/>
      <c r="I1313" s="17"/>
    </row>
    <row r="1314" spans="1:10" s="15" customFormat="1" ht="12.75">
      <c r="A1314" s="16" t="s">
        <v>196</v>
      </c>
      <c r="B1314" s="88" t="s">
        <v>6</v>
      </c>
      <c r="C1314" s="24" t="s">
        <v>197</v>
      </c>
      <c r="D1314" s="13">
        <f>D1316+D1317+D1318+D1319+D1320+D1321+D1322+D1326+D1327</f>
        <v>249808</v>
      </c>
      <c r="E1314" s="13">
        <f>E1316+E1317+E1318+E1319+E1320+E1321+E1322+E1326+E1327</f>
        <v>245014</v>
      </c>
      <c r="F1314" s="13">
        <f>F1316+F1317+F1318+F1319+F1320+F1321+F1322+F1326+F1327</f>
        <v>249554</v>
      </c>
      <c r="G1314" s="13">
        <f>G1316+G1317+G1318+G1319+G1320+G1321+G1322+G1326+G1327</f>
        <v>233049</v>
      </c>
      <c r="H1314" s="29">
        <f>H1316+H1317+H1318+H1319+H1320+H1321+H1322+H1326+H1327</f>
        <v>247635</v>
      </c>
      <c r="I1314" s="10"/>
      <c r="J1314" s="14"/>
    </row>
    <row r="1315" spans="1:9" ht="12.75">
      <c r="A1315" s="16"/>
      <c r="B1315" s="84"/>
      <c r="C1315" s="42"/>
      <c r="D1315" s="18"/>
      <c r="E1315" s="18"/>
      <c r="F1315" s="18"/>
      <c r="G1315" s="18"/>
      <c r="H1315" s="18"/>
      <c r="I1315" s="17"/>
    </row>
    <row r="1316" spans="1:9" ht="12.75">
      <c r="A1316" s="16"/>
      <c r="B1316" s="84" t="s">
        <v>8</v>
      </c>
      <c r="C1316" s="42" t="s">
        <v>9</v>
      </c>
      <c r="D1316" s="18">
        <v>135388</v>
      </c>
      <c r="E1316" s="18">
        <v>134589</v>
      </c>
      <c r="F1316" s="18">
        <v>143329</v>
      </c>
      <c r="G1316" s="18">
        <v>134558</v>
      </c>
      <c r="H1316" s="18">
        <v>145181</v>
      </c>
      <c r="I1316" s="17"/>
    </row>
    <row r="1317" spans="1:9" ht="25.5">
      <c r="A1317" s="16"/>
      <c r="B1317" s="84" t="s">
        <v>10</v>
      </c>
      <c r="C1317" s="42" t="s">
        <v>11</v>
      </c>
      <c r="D1317" s="18">
        <v>35527</v>
      </c>
      <c r="E1317" s="18">
        <v>35004</v>
      </c>
      <c r="F1317" s="18">
        <v>34898</v>
      </c>
      <c r="G1317" s="18">
        <v>33617</v>
      </c>
      <c r="H1317" s="18">
        <v>35729</v>
      </c>
      <c r="I1317" s="17"/>
    </row>
    <row r="1318" spans="1:9" ht="25.5">
      <c r="A1318" s="16"/>
      <c r="B1318" s="84" t="s">
        <v>12</v>
      </c>
      <c r="C1318" s="42" t="s">
        <v>13</v>
      </c>
      <c r="D1318" s="18">
        <v>779</v>
      </c>
      <c r="E1318" s="18">
        <v>712</v>
      </c>
      <c r="F1318" s="18">
        <v>1021</v>
      </c>
      <c r="G1318" s="18">
        <v>719</v>
      </c>
      <c r="H1318" s="18">
        <v>1034</v>
      </c>
      <c r="I1318" s="17"/>
    </row>
    <row r="1319" spans="1:9" ht="12.75">
      <c r="A1319" s="16"/>
      <c r="B1319" s="84" t="s">
        <v>14</v>
      </c>
      <c r="C1319" s="42" t="s">
        <v>15</v>
      </c>
      <c r="D1319" s="18">
        <v>36147</v>
      </c>
      <c r="E1319" s="18">
        <v>34321</v>
      </c>
      <c r="F1319" s="18">
        <v>31012</v>
      </c>
      <c r="G1319" s="18">
        <v>31981</v>
      </c>
      <c r="H1319" s="18">
        <v>30495</v>
      </c>
      <c r="I1319" s="17"/>
    </row>
    <row r="1320" spans="1:9" ht="38.25">
      <c r="A1320" s="16"/>
      <c r="B1320" s="84" t="s">
        <v>16</v>
      </c>
      <c r="C1320" s="42" t="s">
        <v>17</v>
      </c>
      <c r="D1320" s="18">
        <v>28767</v>
      </c>
      <c r="E1320" s="18">
        <v>27417</v>
      </c>
      <c r="F1320" s="18">
        <v>33595</v>
      </c>
      <c r="G1320" s="18">
        <v>22817</v>
      </c>
      <c r="H1320" s="18">
        <f>33610-405</f>
        <v>33205</v>
      </c>
      <c r="I1320" s="17"/>
    </row>
    <row r="1321" spans="1:9" ht="12.75">
      <c r="A1321" s="16"/>
      <c r="B1321" s="84" t="s">
        <v>18</v>
      </c>
      <c r="C1321" s="42" t="s">
        <v>19</v>
      </c>
      <c r="D1321" s="18">
        <v>353</v>
      </c>
      <c r="E1321" s="18">
        <v>331</v>
      </c>
      <c r="F1321" s="18">
        <v>116</v>
      </c>
      <c r="G1321" s="18">
        <v>209</v>
      </c>
      <c r="H1321" s="18">
        <v>116</v>
      </c>
      <c r="I1321" s="17"/>
    </row>
    <row r="1322" spans="1:9" ht="12.75">
      <c r="A1322" s="16"/>
      <c r="B1322" s="84" t="s">
        <v>24</v>
      </c>
      <c r="C1322" s="42" t="s">
        <v>25</v>
      </c>
      <c r="D1322" s="18">
        <v>2193</v>
      </c>
      <c r="E1322" s="18">
        <v>2192</v>
      </c>
      <c r="F1322" s="18">
        <v>324</v>
      </c>
      <c r="G1322" s="18">
        <v>2291</v>
      </c>
      <c r="H1322" s="18">
        <v>274</v>
      </c>
      <c r="I1322" s="17"/>
    </row>
    <row r="1323" spans="1:9" s="26" customFormat="1" ht="13.5">
      <c r="A1323" s="25"/>
      <c r="B1323" s="87">
        <v>3100</v>
      </c>
      <c r="C1323" s="49" t="s">
        <v>80</v>
      </c>
      <c r="D1323" s="20">
        <v>850</v>
      </c>
      <c r="E1323" s="20">
        <v>847</v>
      </c>
      <c r="F1323" s="20">
        <v>0</v>
      </c>
      <c r="G1323" s="20">
        <v>847</v>
      </c>
      <c r="H1323" s="20">
        <v>0</v>
      </c>
      <c r="I1323" s="19"/>
    </row>
    <row r="1324" spans="1:9" s="26" customFormat="1" ht="26.25">
      <c r="A1324" s="25"/>
      <c r="B1324" s="87" t="s">
        <v>28</v>
      </c>
      <c r="C1324" s="49" t="s">
        <v>29</v>
      </c>
      <c r="D1324" s="20">
        <v>1343</v>
      </c>
      <c r="E1324" s="20">
        <v>1345</v>
      </c>
      <c r="F1324" s="20">
        <v>324</v>
      </c>
      <c r="G1324" s="20">
        <v>1345</v>
      </c>
      <c r="H1324" s="20">
        <v>274</v>
      </c>
      <c r="I1324" s="19"/>
    </row>
    <row r="1325" spans="1:9" s="26" customFormat="1" ht="13.5">
      <c r="A1325" s="25"/>
      <c r="B1325" s="87">
        <v>3500</v>
      </c>
      <c r="C1325" s="49" t="s">
        <v>31</v>
      </c>
      <c r="D1325" s="20">
        <v>0</v>
      </c>
      <c r="E1325" s="20">
        <v>0</v>
      </c>
      <c r="F1325" s="20">
        <v>0</v>
      </c>
      <c r="G1325" s="20">
        <v>99</v>
      </c>
      <c r="H1325" s="20">
        <v>0</v>
      </c>
      <c r="I1325" s="19"/>
    </row>
    <row r="1326" spans="1:9" ht="12.75">
      <c r="A1326" s="16"/>
      <c r="B1326" s="84" t="s">
        <v>34</v>
      </c>
      <c r="C1326" s="42" t="s">
        <v>35</v>
      </c>
      <c r="D1326" s="18">
        <v>10654</v>
      </c>
      <c r="E1326" s="18">
        <v>10448</v>
      </c>
      <c r="F1326" s="18">
        <v>4959</v>
      </c>
      <c r="G1326" s="18">
        <v>6857</v>
      </c>
      <c r="H1326" s="18">
        <v>1301</v>
      </c>
      <c r="I1326" s="17"/>
    </row>
    <row r="1327" spans="1:9" ht="12.75">
      <c r="A1327" s="16"/>
      <c r="B1327" s="84" t="s">
        <v>36</v>
      </c>
      <c r="C1327" s="42" t="s">
        <v>37</v>
      </c>
      <c r="D1327" s="18">
        <v>0</v>
      </c>
      <c r="E1327" s="18">
        <v>0</v>
      </c>
      <c r="F1327" s="18">
        <v>300</v>
      </c>
      <c r="G1327" s="18">
        <v>0</v>
      </c>
      <c r="H1327" s="18">
        <v>300</v>
      </c>
      <c r="I1327" s="17"/>
    </row>
    <row r="1328" spans="1:9" ht="12.75">
      <c r="A1328" s="16"/>
      <c r="B1328" s="84"/>
      <c r="C1328" s="42"/>
      <c r="D1328" s="18"/>
      <c r="E1328" s="18"/>
      <c r="F1328" s="18"/>
      <c r="G1328" s="18"/>
      <c r="H1328" s="18"/>
      <c r="I1328" s="17"/>
    </row>
    <row r="1329" spans="1:9" s="15" customFormat="1" ht="12.75">
      <c r="A1329" s="16" t="s">
        <v>198</v>
      </c>
      <c r="B1329" s="88" t="s">
        <v>6</v>
      </c>
      <c r="C1329" s="24" t="s">
        <v>199</v>
      </c>
      <c r="D1329" s="13">
        <f>D1331+D1332+D1333+D1334+D1335+D1336+D1337+D1340</f>
        <v>1551111</v>
      </c>
      <c r="E1329" s="13">
        <f>E1331+E1332+E1333+E1334+E1335+E1336+E1337+E1340</f>
        <v>1271643</v>
      </c>
      <c r="F1329" s="13">
        <f>F1331+F1332+F1333+F1334+F1335+F1336+F1337+F1340</f>
        <v>1236317</v>
      </c>
      <c r="G1329" s="13">
        <f>G1331+G1332+G1333+G1334+G1335+G1336+G1337+G1340</f>
        <v>1242509</v>
      </c>
      <c r="H1329" s="13">
        <f>H1331+H1332+H1333+H1334+H1335+H1336+H1337+H1340</f>
        <v>1174302</v>
      </c>
      <c r="I1329" s="10"/>
    </row>
    <row r="1330" spans="1:9" ht="12.75">
      <c r="A1330" s="16"/>
      <c r="B1330" s="84"/>
      <c r="C1330" s="42"/>
      <c r="D1330" s="18"/>
      <c r="E1330" s="18"/>
      <c r="F1330" s="18"/>
      <c r="G1330" s="18"/>
      <c r="H1330" s="18"/>
      <c r="I1330" s="17"/>
    </row>
    <row r="1331" spans="1:9" ht="12.75">
      <c r="A1331" s="16"/>
      <c r="B1331" s="84" t="s">
        <v>8</v>
      </c>
      <c r="C1331" s="42" t="s">
        <v>9</v>
      </c>
      <c r="D1331" s="18">
        <v>467209</v>
      </c>
      <c r="E1331" s="18">
        <v>466129</v>
      </c>
      <c r="F1331" s="18">
        <v>347286</v>
      </c>
      <c r="G1331" s="18">
        <v>466339</v>
      </c>
      <c r="H1331" s="18">
        <v>346584</v>
      </c>
      <c r="I1331" s="17"/>
    </row>
    <row r="1332" spans="1:9" ht="25.5">
      <c r="A1332" s="16"/>
      <c r="B1332" s="84" t="s">
        <v>10</v>
      </c>
      <c r="C1332" s="42" t="s">
        <v>11</v>
      </c>
      <c r="D1332" s="18">
        <v>121812</v>
      </c>
      <c r="E1332" s="18">
        <v>121525</v>
      </c>
      <c r="F1332" s="18">
        <v>88654</v>
      </c>
      <c r="G1332" s="18">
        <v>121494</v>
      </c>
      <c r="H1332" s="18">
        <v>88504</v>
      </c>
      <c r="I1332" s="17"/>
    </row>
    <row r="1333" spans="1:9" ht="25.5">
      <c r="A1333" s="16"/>
      <c r="B1333" s="84" t="s">
        <v>12</v>
      </c>
      <c r="C1333" s="42" t="s">
        <v>13</v>
      </c>
      <c r="D1333" s="18">
        <v>8000</v>
      </c>
      <c r="E1333" s="18">
        <v>1954</v>
      </c>
      <c r="F1333" s="18">
        <v>2728</v>
      </c>
      <c r="G1333" s="18">
        <v>1954</v>
      </c>
      <c r="H1333" s="18">
        <v>2728</v>
      </c>
      <c r="I1333" s="17"/>
    </row>
    <row r="1334" spans="1:9" ht="12.75">
      <c r="A1334" s="16"/>
      <c r="B1334" s="84" t="s">
        <v>14</v>
      </c>
      <c r="C1334" s="42" t="s">
        <v>15</v>
      </c>
      <c r="D1334" s="18">
        <v>517439</v>
      </c>
      <c r="E1334" s="18">
        <v>415097</v>
      </c>
      <c r="F1334" s="18">
        <v>492361</v>
      </c>
      <c r="G1334" s="18">
        <v>413528</v>
      </c>
      <c r="H1334" s="18">
        <v>476314</v>
      </c>
      <c r="I1334" s="17"/>
    </row>
    <row r="1335" spans="1:9" ht="38.25">
      <c r="A1335" s="16"/>
      <c r="B1335" s="84" t="s">
        <v>16</v>
      </c>
      <c r="C1335" s="42" t="s">
        <v>17</v>
      </c>
      <c r="D1335" s="18">
        <v>181405</v>
      </c>
      <c r="E1335" s="18">
        <v>123787</v>
      </c>
      <c r="F1335" s="18">
        <v>106352</v>
      </c>
      <c r="G1335" s="18">
        <v>123596</v>
      </c>
      <c r="H1335" s="18">
        <v>92371</v>
      </c>
      <c r="I1335" s="17"/>
    </row>
    <row r="1336" spans="1:9" ht="12.75">
      <c r="A1336" s="16"/>
      <c r="B1336" s="84" t="s">
        <v>18</v>
      </c>
      <c r="C1336" s="42" t="s">
        <v>19</v>
      </c>
      <c r="D1336" s="18">
        <v>0</v>
      </c>
      <c r="E1336" s="18">
        <v>0</v>
      </c>
      <c r="F1336" s="18">
        <v>63</v>
      </c>
      <c r="G1336" s="18">
        <v>0</v>
      </c>
      <c r="H1336" s="18">
        <v>61</v>
      </c>
      <c r="I1336" s="17"/>
    </row>
    <row r="1337" spans="1:9" ht="12.75">
      <c r="A1337" s="16"/>
      <c r="B1337" s="84" t="s">
        <v>24</v>
      </c>
      <c r="C1337" s="42" t="s">
        <v>25</v>
      </c>
      <c r="D1337" s="18">
        <v>95000</v>
      </c>
      <c r="E1337" s="18">
        <v>94995</v>
      </c>
      <c r="F1337" s="18">
        <v>96500</v>
      </c>
      <c r="G1337" s="18">
        <v>94995</v>
      </c>
      <c r="H1337" s="18">
        <v>96500</v>
      </c>
      <c r="I1337" s="17"/>
    </row>
    <row r="1338" spans="1:9" s="26" customFormat="1" ht="13.5">
      <c r="A1338" s="25"/>
      <c r="B1338" s="87" t="s">
        <v>79</v>
      </c>
      <c r="C1338" s="49" t="s">
        <v>80</v>
      </c>
      <c r="D1338" s="20">
        <v>0</v>
      </c>
      <c r="E1338" s="20">
        <v>0</v>
      </c>
      <c r="F1338" s="20">
        <v>1500</v>
      </c>
      <c r="G1338" s="20">
        <v>0</v>
      </c>
      <c r="H1338" s="20">
        <v>1500</v>
      </c>
      <c r="I1338" s="19"/>
    </row>
    <row r="1339" spans="1:9" s="26" customFormat="1" ht="26.25">
      <c r="A1339" s="25"/>
      <c r="B1339" s="87" t="s">
        <v>28</v>
      </c>
      <c r="C1339" s="49" t="s">
        <v>29</v>
      </c>
      <c r="D1339" s="20">
        <v>95000</v>
      </c>
      <c r="E1339" s="20">
        <v>94995</v>
      </c>
      <c r="F1339" s="20">
        <v>95000</v>
      </c>
      <c r="G1339" s="20">
        <v>94995</v>
      </c>
      <c r="H1339" s="20">
        <v>95000</v>
      </c>
      <c r="I1339" s="19"/>
    </row>
    <row r="1340" spans="1:9" ht="12.75">
      <c r="A1340" s="16"/>
      <c r="B1340" s="84" t="s">
        <v>34</v>
      </c>
      <c r="C1340" s="42" t="s">
        <v>35</v>
      </c>
      <c r="D1340" s="18">
        <v>160246</v>
      </c>
      <c r="E1340" s="18">
        <v>48156</v>
      </c>
      <c r="F1340" s="18">
        <v>102373</v>
      </c>
      <c r="G1340" s="18">
        <v>20603</v>
      </c>
      <c r="H1340" s="18">
        <v>71240</v>
      </c>
      <c r="I1340" s="17"/>
    </row>
    <row r="1341" spans="1:9" ht="12.75">
      <c r="A1341" s="16"/>
      <c r="B1341" s="84"/>
      <c r="C1341" s="42"/>
      <c r="D1341" s="18"/>
      <c r="E1341" s="18"/>
      <c r="F1341" s="18"/>
      <c r="G1341" s="18"/>
      <c r="H1341" s="18"/>
      <c r="I1341" s="17"/>
    </row>
    <row r="1342" spans="1:9" s="15" customFormat="1" ht="12.75">
      <c r="A1342" s="16" t="s">
        <v>200</v>
      </c>
      <c r="B1342" s="88" t="s">
        <v>6</v>
      </c>
      <c r="C1342" s="24" t="s">
        <v>201</v>
      </c>
      <c r="D1342" s="13">
        <f>D1344+D1345+D1346+D1347+D1348+D1349+D1351</f>
        <v>5165</v>
      </c>
      <c r="E1342" s="13">
        <f>E1344+E1345+E1346+E1347+E1348+E1349+E1351</f>
        <v>4921</v>
      </c>
      <c r="F1342" s="13">
        <f>F1344+F1345+F1346+F1347+F1348+F1349+F1351</f>
        <v>3347</v>
      </c>
      <c r="G1342" s="13">
        <f>G1344+G1345+G1346+G1347+G1348+G1349+G1351</f>
        <v>5875</v>
      </c>
      <c r="H1342" s="13">
        <f>H1344+H1345+H1346+H1347+H1348+H1349+H1351</f>
        <v>7769</v>
      </c>
      <c r="I1342" s="10"/>
    </row>
    <row r="1343" spans="1:9" ht="12.75">
      <c r="A1343" s="16"/>
      <c r="B1343" s="84"/>
      <c r="C1343" s="42"/>
      <c r="D1343" s="18"/>
      <c r="E1343" s="18"/>
      <c r="F1343" s="18"/>
      <c r="G1343" s="18"/>
      <c r="H1343" s="18"/>
      <c r="I1343" s="17"/>
    </row>
    <row r="1344" spans="1:9" ht="12.75">
      <c r="A1344" s="16"/>
      <c r="B1344" s="84" t="s">
        <v>8</v>
      </c>
      <c r="C1344" s="42" t="s">
        <v>9</v>
      </c>
      <c r="D1344" s="18">
        <v>0</v>
      </c>
      <c r="E1344" s="18">
        <v>30</v>
      </c>
      <c r="F1344" s="18">
        <v>160</v>
      </c>
      <c r="G1344" s="18">
        <v>30</v>
      </c>
      <c r="H1344" s="18">
        <v>160</v>
      </c>
      <c r="I1344" s="17"/>
    </row>
    <row r="1345" spans="1:9" ht="25.5">
      <c r="A1345" s="16"/>
      <c r="B1345" s="84" t="s">
        <v>10</v>
      </c>
      <c r="C1345" s="42" t="s">
        <v>11</v>
      </c>
      <c r="D1345" s="18">
        <v>0</v>
      </c>
      <c r="E1345" s="18">
        <v>7</v>
      </c>
      <c r="F1345" s="18">
        <v>25</v>
      </c>
      <c r="G1345" s="18">
        <v>7</v>
      </c>
      <c r="H1345" s="18">
        <v>26</v>
      </c>
      <c r="I1345" s="17"/>
    </row>
    <row r="1346" spans="1:9" ht="12.75">
      <c r="A1346" s="16"/>
      <c r="B1346" s="84" t="s">
        <v>14</v>
      </c>
      <c r="C1346" s="42" t="s">
        <v>15</v>
      </c>
      <c r="D1346" s="18">
        <v>3080</v>
      </c>
      <c r="E1346" s="18">
        <v>2799</v>
      </c>
      <c r="F1346" s="18">
        <v>2830</v>
      </c>
      <c r="G1346" s="18">
        <v>3821</v>
      </c>
      <c r="H1346" s="18">
        <v>2904</v>
      </c>
      <c r="I1346" s="17"/>
    </row>
    <row r="1347" spans="1:9" ht="38.25">
      <c r="A1347" s="16"/>
      <c r="B1347" s="84" t="s">
        <v>16</v>
      </c>
      <c r="C1347" s="42" t="s">
        <v>17</v>
      </c>
      <c r="D1347" s="18">
        <v>0</v>
      </c>
      <c r="E1347" s="18">
        <v>0</v>
      </c>
      <c r="F1347" s="18">
        <v>7</v>
      </c>
      <c r="G1347" s="18">
        <v>0</v>
      </c>
      <c r="H1347" s="18">
        <v>7</v>
      </c>
      <c r="I1347" s="17"/>
    </row>
    <row r="1348" spans="1:9" ht="12.75">
      <c r="A1348" s="16"/>
      <c r="B1348" s="84" t="s">
        <v>18</v>
      </c>
      <c r="C1348" s="42" t="s">
        <v>19</v>
      </c>
      <c r="D1348" s="18"/>
      <c r="E1348" s="18"/>
      <c r="F1348" s="18">
        <v>0</v>
      </c>
      <c r="G1348" s="18"/>
      <c r="H1348" s="18">
        <v>0</v>
      </c>
      <c r="I1348" s="17"/>
    </row>
    <row r="1349" spans="1:9" ht="12.75">
      <c r="A1349" s="16"/>
      <c r="B1349" s="84" t="s">
        <v>24</v>
      </c>
      <c r="C1349" s="42" t="s">
        <v>25</v>
      </c>
      <c r="D1349" s="18">
        <v>2000</v>
      </c>
      <c r="E1349" s="18">
        <v>2000</v>
      </c>
      <c r="F1349" s="18">
        <v>325</v>
      </c>
      <c r="G1349" s="18">
        <v>2000</v>
      </c>
      <c r="H1349" s="18">
        <v>4672</v>
      </c>
      <c r="I1349" s="17"/>
    </row>
    <row r="1350" spans="1:9" s="26" customFormat="1" ht="26.25">
      <c r="A1350" s="25"/>
      <c r="B1350" s="87" t="s">
        <v>28</v>
      </c>
      <c r="C1350" s="49" t="s">
        <v>29</v>
      </c>
      <c r="D1350" s="20">
        <v>2000</v>
      </c>
      <c r="E1350" s="20">
        <v>2000</v>
      </c>
      <c r="F1350" s="20">
        <v>325</v>
      </c>
      <c r="G1350" s="20">
        <v>2000</v>
      </c>
      <c r="H1350" s="20">
        <v>4672</v>
      </c>
      <c r="I1350" s="19"/>
    </row>
    <row r="1351" spans="1:9" ht="12.75">
      <c r="A1351" s="16"/>
      <c r="B1351" s="85">
        <v>4000</v>
      </c>
      <c r="C1351" s="42" t="s">
        <v>35</v>
      </c>
      <c r="D1351" s="18">
        <v>85</v>
      </c>
      <c r="E1351" s="18">
        <v>85</v>
      </c>
      <c r="F1351" s="18">
        <v>0</v>
      </c>
      <c r="G1351" s="18">
        <v>17</v>
      </c>
      <c r="H1351" s="18">
        <v>0</v>
      </c>
      <c r="I1351" s="17"/>
    </row>
    <row r="1352" spans="1:9" ht="12.75">
      <c r="A1352" s="16"/>
      <c r="B1352" s="84"/>
      <c r="C1352" s="42"/>
      <c r="D1352" s="18"/>
      <c r="E1352" s="18"/>
      <c r="F1352" s="18"/>
      <c r="G1352" s="18"/>
      <c r="H1352" s="18"/>
      <c r="I1352" s="17"/>
    </row>
    <row r="1353" spans="1:9" s="15" customFormat="1" ht="38.25">
      <c r="A1353" s="16" t="s">
        <v>202</v>
      </c>
      <c r="B1353" s="88" t="s">
        <v>6</v>
      </c>
      <c r="C1353" s="24" t="s">
        <v>203</v>
      </c>
      <c r="D1353" s="13">
        <f>D1355+D1356+D1357+D1358+D1359+D1360+D1361+D1363</f>
        <v>102043</v>
      </c>
      <c r="E1353" s="13">
        <f>E1355+E1356+E1357+E1358+E1359+E1360+E1361+E1363</f>
        <v>99969</v>
      </c>
      <c r="F1353" s="13">
        <f>F1355+F1356+F1357+F1358+F1359+F1360+F1361+F1363</f>
        <v>80098</v>
      </c>
      <c r="G1353" s="13">
        <f>G1355+G1356+G1357+G1358+G1359+G1360+G1361+G1363</f>
        <v>101062</v>
      </c>
      <c r="H1353" s="13">
        <f>H1355+H1356+H1357+H1358+H1359+H1360+H1361+H1363</f>
        <v>77534</v>
      </c>
      <c r="I1353" s="10"/>
    </row>
    <row r="1354" spans="1:9" s="15" customFormat="1" ht="12.75">
      <c r="A1354" s="16"/>
      <c r="B1354" s="88"/>
      <c r="C1354" s="24"/>
      <c r="D1354" s="13"/>
      <c r="E1354" s="13"/>
      <c r="F1354" s="13"/>
      <c r="G1354" s="13"/>
      <c r="H1354" s="13"/>
      <c r="I1354" s="10"/>
    </row>
    <row r="1355" spans="1:9" ht="12.75">
      <c r="A1355" s="16"/>
      <c r="B1355" s="84" t="s">
        <v>8</v>
      </c>
      <c r="C1355" s="42" t="s">
        <v>9</v>
      </c>
      <c r="D1355" s="18">
        <v>50902</v>
      </c>
      <c r="E1355" s="18">
        <v>50230</v>
      </c>
      <c r="F1355" s="18">
        <v>40233</v>
      </c>
      <c r="G1355" s="18">
        <v>50565</v>
      </c>
      <c r="H1355" s="18">
        <v>40270</v>
      </c>
      <c r="I1355" s="17"/>
    </row>
    <row r="1356" spans="1:9" ht="25.5">
      <c r="A1356" s="16"/>
      <c r="B1356" s="84" t="s">
        <v>10</v>
      </c>
      <c r="C1356" s="42" t="s">
        <v>11</v>
      </c>
      <c r="D1356" s="18">
        <v>13720</v>
      </c>
      <c r="E1356" s="18">
        <v>13309</v>
      </c>
      <c r="F1356" s="18">
        <v>11096</v>
      </c>
      <c r="G1356" s="18">
        <v>13291</v>
      </c>
      <c r="H1356" s="18">
        <v>10903</v>
      </c>
      <c r="I1356" s="17"/>
    </row>
    <row r="1357" spans="1:9" ht="25.5">
      <c r="A1357" s="16"/>
      <c r="B1357" s="84" t="s">
        <v>12</v>
      </c>
      <c r="C1357" s="42" t="s">
        <v>13</v>
      </c>
      <c r="D1357" s="18">
        <v>218</v>
      </c>
      <c r="E1357" s="18">
        <v>209</v>
      </c>
      <c r="F1357" s="18">
        <v>277</v>
      </c>
      <c r="G1357" s="18">
        <v>209</v>
      </c>
      <c r="H1357" s="18">
        <v>277</v>
      </c>
      <c r="I1357" s="17"/>
    </row>
    <row r="1358" spans="1:9" ht="12.75">
      <c r="A1358" s="16"/>
      <c r="B1358" s="84" t="s">
        <v>14</v>
      </c>
      <c r="C1358" s="42" t="s">
        <v>15</v>
      </c>
      <c r="D1358" s="18">
        <v>27829</v>
      </c>
      <c r="E1358" s="18">
        <v>27551</v>
      </c>
      <c r="F1358" s="18">
        <v>19141</v>
      </c>
      <c r="G1358" s="18">
        <v>27691</v>
      </c>
      <c r="H1358" s="18">
        <v>19245</v>
      </c>
      <c r="I1358" s="17"/>
    </row>
    <row r="1359" spans="1:9" ht="38.25">
      <c r="A1359" s="16"/>
      <c r="B1359" s="84" t="s">
        <v>16</v>
      </c>
      <c r="C1359" s="42" t="s">
        <v>17</v>
      </c>
      <c r="D1359" s="18">
        <v>8130</v>
      </c>
      <c r="E1359" s="18">
        <v>7666</v>
      </c>
      <c r="F1359" s="18">
        <v>6016</v>
      </c>
      <c r="G1359" s="18">
        <v>7435</v>
      </c>
      <c r="H1359" s="18">
        <v>6142</v>
      </c>
      <c r="I1359" s="17"/>
    </row>
    <row r="1360" spans="1:9" ht="12.75">
      <c r="A1360" s="16"/>
      <c r="B1360" s="84" t="s">
        <v>18</v>
      </c>
      <c r="C1360" s="42" t="s">
        <v>19</v>
      </c>
      <c r="D1360" s="18">
        <v>4</v>
      </c>
      <c r="E1360" s="18">
        <v>4</v>
      </c>
      <c r="F1360" s="18">
        <v>0</v>
      </c>
      <c r="G1360" s="18">
        <v>4</v>
      </c>
      <c r="H1360" s="18">
        <v>0</v>
      </c>
      <c r="I1360" s="17"/>
    </row>
    <row r="1361" spans="1:9" ht="12.75">
      <c r="A1361" s="16"/>
      <c r="B1361" s="85">
        <v>3000</v>
      </c>
      <c r="C1361" s="42" t="s">
        <v>25</v>
      </c>
      <c r="D1361" s="18">
        <v>1000</v>
      </c>
      <c r="E1361" s="18">
        <v>1000</v>
      </c>
      <c r="F1361" s="18">
        <v>0</v>
      </c>
      <c r="G1361" s="18">
        <v>1000</v>
      </c>
      <c r="H1361" s="18">
        <v>0</v>
      </c>
      <c r="I1361" s="17"/>
    </row>
    <row r="1362" spans="1:9" s="26" customFormat="1" ht="26.25">
      <c r="A1362" s="25"/>
      <c r="B1362" s="86">
        <v>3400</v>
      </c>
      <c r="C1362" s="49" t="s">
        <v>29</v>
      </c>
      <c r="D1362" s="20">
        <v>1000</v>
      </c>
      <c r="E1362" s="20">
        <v>1000</v>
      </c>
      <c r="F1362" s="20">
        <v>0</v>
      </c>
      <c r="G1362" s="20">
        <v>1000</v>
      </c>
      <c r="H1362" s="20">
        <v>0</v>
      </c>
      <c r="I1362" s="19"/>
    </row>
    <row r="1363" spans="1:9" ht="12.75">
      <c r="A1363" s="16"/>
      <c r="B1363" s="84" t="s">
        <v>34</v>
      </c>
      <c r="C1363" s="42" t="s">
        <v>35</v>
      </c>
      <c r="D1363" s="18">
        <v>240</v>
      </c>
      <c r="E1363" s="18">
        <v>0</v>
      </c>
      <c r="F1363" s="18">
        <v>3335</v>
      </c>
      <c r="G1363" s="18">
        <v>867</v>
      </c>
      <c r="H1363" s="18">
        <v>697</v>
      </c>
      <c r="I1363" s="17"/>
    </row>
    <row r="1364" spans="1:9" ht="12.75">
      <c r="A1364" s="16"/>
      <c r="B1364" s="84"/>
      <c r="C1364" s="42"/>
      <c r="D1364" s="18"/>
      <c r="E1364" s="18"/>
      <c r="F1364" s="18"/>
      <c r="G1364" s="18"/>
      <c r="H1364" s="18"/>
      <c r="I1364" s="17"/>
    </row>
    <row r="1365" spans="1:9" s="23" customFormat="1" ht="47.25">
      <c r="A1365" s="9" t="s">
        <v>204</v>
      </c>
      <c r="B1365" s="83" t="s">
        <v>6</v>
      </c>
      <c r="C1365" s="11" t="s">
        <v>205</v>
      </c>
      <c r="D1365" s="12">
        <f>D1367+D1368+D1369+D1370+D1371+D1372+D1373</f>
        <v>28579</v>
      </c>
      <c r="E1365" s="12">
        <f>E1367+E1368+E1369+E1370+E1371+E1372+E1373</f>
        <v>27913</v>
      </c>
      <c r="F1365" s="12">
        <f>F1367+F1368+F1369+F1370+F1371+F1372+F1373</f>
        <v>85766</v>
      </c>
      <c r="G1365" s="12">
        <f>G1367+G1368+G1369+G1370+G1371+G1372+G1373</f>
        <v>28076</v>
      </c>
      <c r="H1365" s="12">
        <f>H1367+H1368+H1369+H1370+H1371+H1372+H1373</f>
        <v>15837</v>
      </c>
      <c r="I1365" s="22"/>
    </row>
    <row r="1366" spans="1:9" ht="12.75">
      <c r="A1366" s="16"/>
      <c r="B1366" s="84"/>
      <c r="C1366" s="42"/>
      <c r="D1366" s="18"/>
      <c r="E1366" s="18"/>
      <c r="F1366" s="18"/>
      <c r="G1366" s="18"/>
      <c r="H1366" s="18"/>
      <c r="I1366" s="17"/>
    </row>
    <row r="1367" spans="1:9" ht="12.75">
      <c r="A1367" s="16"/>
      <c r="B1367" s="84" t="s">
        <v>8</v>
      </c>
      <c r="C1367" s="42" t="s">
        <v>9</v>
      </c>
      <c r="D1367" s="18">
        <v>17409</v>
      </c>
      <c r="E1367" s="18">
        <v>17409</v>
      </c>
      <c r="F1367" s="18">
        <v>8986</v>
      </c>
      <c r="G1367" s="18">
        <v>17655</v>
      </c>
      <c r="H1367" s="18">
        <v>8992</v>
      </c>
      <c r="I1367" s="17"/>
    </row>
    <row r="1368" spans="1:9" ht="25.5">
      <c r="A1368" s="16"/>
      <c r="B1368" s="84" t="s">
        <v>10</v>
      </c>
      <c r="C1368" s="42" t="s">
        <v>11</v>
      </c>
      <c r="D1368" s="18">
        <v>4428</v>
      </c>
      <c r="E1368" s="18">
        <v>4418</v>
      </c>
      <c r="F1368" s="18">
        <v>2338</v>
      </c>
      <c r="G1368" s="18">
        <v>4517</v>
      </c>
      <c r="H1368" s="18">
        <v>2346</v>
      </c>
      <c r="I1368" s="17"/>
    </row>
    <row r="1369" spans="1:9" ht="25.5">
      <c r="A1369" s="16"/>
      <c r="B1369" s="84" t="s">
        <v>12</v>
      </c>
      <c r="C1369" s="42" t="s">
        <v>13</v>
      </c>
      <c r="D1369" s="18">
        <v>297</v>
      </c>
      <c r="E1369" s="18">
        <v>297</v>
      </c>
      <c r="F1369" s="18">
        <v>80</v>
      </c>
      <c r="G1369" s="18">
        <v>297</v>
      </c>
      <c r="H1369" s="18">
        <v>80</v>
      </c>
      <c r="I1369" s="17"/>
    </row>
    <row r="1370" spans="1:9" ht="12.75">
      <c r="A1370" s="16"/>
      <c r="B1370" s="84" t="s">
        <v>14</v>
      </c>
      <c r="C1370" s="42" t="s">
        <v>15</v>
      </c>
      <c r="D1370" s="18">
        <v>3037</v>
      </c>
      <c r="E1370" s="18">
        <v>2869</v>
      </c>
      <c r="F1370" s="18">
        <v>1859</v>
      </c>
      <c r="G1370" s="18">
        <v>2866</v>
      </c>
      <c r="H1370" s="18">
        <v>1927</v>
      </c>
      <c r="I1370" s="17"/>
    </row>
    <row r="1371" spans="1:9" ht="38.25">
      <c r="A1371" s="16"/>
      <c r="B1371" s="84" t="s">
        <v>16</v>
      </c>
      <c r="C1371" s="42" t="s">
        <v>17</v>
      </c>
      <c r="D1371" s="18">
        <v>3177</v>
      </c>
      <c r="E1371" s="18">
        <v>2761</v>
      </c>
      <c r="F1371" s="18">
        <v>2395</v>
      </c>
      <c r="G1371" s="18">
        <v>2690</v>
      </c>
      <c r="H1371" s="18">
        <v>2491</v>
      </c>
      <c r="I1371" s="17"/>
    </row>
    <row r="1372" spans="1:9" ht="12.75">
      <c r="A1372" s="16"/>
      <c r="B1372" s="84" t="s">
        <v>18</v>
      </c>
      <c r="C1372" s="42" t="s">
        <v>19</v>
      </c>
      <c r="D1372" s="18">
        <v>125</v>
      </c>
      <c r="E1372" s="18">
        <v>53</v>
      </c>
      <c r="F1372" s="18">
        <v>5</v>
      </c>
      <c r="G1372" s="18">
        <v>33</v>
      </c>
      <c r="H1372" s="18">
        <v>1</v>
      </c>
      <c r="I1372" s="17"/>
    </row>
    <row r="1373" spans="1:9" ht="12.75">
      <c r="A1373" s="16"/>
      <c r="B1373" s="84" t="s">
        <v>34</v>
      </c>
      <c r="C1373" s="42" t="s">
        <v>35</v>
      </c>
      <c r="D1373" s="18">
        <v>106</v>
      </c>
      <c r="E1373" s="18">
        <v>106</v>
      </c>
      <c r="F1373" s="18">
        <v>70103</v>
      </c>
      <c r="G1373" s="18">
        <v>18</v>
      </c>
      <c r="H1373" s="18">
        <v>0</v>
      </c>
      <c r="I1373" s="17"/>
    </row>
    <row r="1374" spans="1:9" ht="12.75">
      <c r="A1374" s="16"/>
      <c r="B1374" s="84"/>
      <c r="C1374" s="42"/>
      <c r="D1374" s="18"/>
      <c r="E1374" s="18"/>
      <c r="F1374" s="18"/>
      <c r="G1374" s="18"/>
      <c r="H1374" s="18"/>
      <c r="I1374" s="17"/>
    </row>
    <row r="1375" spans="1:9" ht="12.75">
      <c r="A1375" s="16"/>
      <c r="B1375" s="84"/>
      <c r="C1375" s="42"/>
      <c r="D1375" s="18"/>
      <c r="E1375" s="18"/>
      <c r="F1375" s="18"/>
      <c r="G1375" s="18"/>
      <c r="H1375" s="18"/>
      <c r="I1375" s="17"/>
    </row>
    <row r="1376" spans="1:9" s="15" customFormat="1" ht="12.75">
      <c r="A1376" s="16" t="s">
        <v>206</v>
      </c>
      <c r="B1376" s="88" t="s">
        <v>6</v>
      </c>
      <c r="C1376" s="24" t="s">
        <v>207</v>
      </c>
      <c r="D1376" s="13">
        <f>D1378+D1379+D1380+D1381+D1382+D1383+D1384</f>
        <v>28579</v>
      </c>
      <c r="E1376" s="13">
        <f>E1378+E1379+E1380+E1381+E1382+E1383+E1384</f>
        <v>27913</v>
      </c>
      <c r="F1376" s="13">
        <f>F1378+F1379+F1380+F1381+F1382+F1383+F1384</f>
        <v>85766</v>
      </c>
      <c r="G1376" s="13">
        <f>G1378+G1379+G1380+G1381+G1382+G1383+G1384</f>
        <v>28076</v>
      </c>
      <c r="H1376" s="13">
        <f>H1378+H1379+H1380+H1381+H1382+H1383+H1384</f>
        <v>15837</v>
      </c>
      <c r="I1376" s="10"/>
    </row>
    <row r="1377" spans="1:9" ht="12.75">
      <c r="A1377" s="16"/>
      <c r="B1377" s="84"/>
      <c r="C1377" s="42"/>
      <c r="D1377" s="18"/>
      <c r="E1377" s="18"/>
      <c r="F1377" s="18"/>
      <c r="G1377" s="18"/>
      <c r="H1377" s="18"/>
      <c r="I1377" s="17"/>
    </row>
    <row r="1378" spans="1:9" ht="12.75">
      <c r="A1378" s="16"/>
      <c r="B1378" s="84" t="s">
        <v>8</v>
      </c>
      <c r="C1378" s="42" t="s">
        <v>9</v>
      </c>
      <c r="D1378" s="18">
        <v>17409</v>
      </c>
      <c r="E1378" s="18">
        <v>17409</v>
      </c>
      <c r="F1378" s="18">
        <v>8986</v>
      </c>
      <c r="G1378" s="18">
        <v>17655</v>
      </c>
      <c r="H1378" s="18">
        <v>8992</v>
      </c>
      <c r="I1378" s="17"/>
    </row>
    <row r="1379" spans="1:9" ht="25.5">
      <c r="A1379" s="16"/>
      <c r="B1379" s="84" t="s">
        <v>10</v>
      </c>
      <c r="C1379" s="42" t="s">
        <v>11</v>
      </c>
      <c r="D1379" s="18">
        <v>4428</v>
      </c>
      <c r="E1379" s="18">
        <v>4418</v>
      </c>
      <c r="F1379" s="18">
        <v>2338</v>
      </c>
      <c r="G1379" s="18">
        <v>4517</v>
      </c>
      <c r="H1379" s="18">
        <v>2346</v>
      </c>
      <c r="I1379" s="17"/>
    </row>
    <row r="1380" spans="1:9" ht="25.5">
      <c r="A1380" s="16"/>
      <c r="B1380" s="84" t="s">
        <v>12</v>
      </c>
      <c r="C1380" s="42" t="s">
        <v>13</v>
      </c>
      <c r="D1380" s="18">
        <v>297</v>
      </c>
      <c r="E1380" s="18">
        <v>297</v>
      </c>
      <c r="F1380" s="18">
        <v>80</v>
      </c>
      <c r="G1380" s="18">
        <v>297</v>
      </c>
      <c r="H1380" s="18">
        <v>80</v>
      </c>
      <c r="I1380" s="17"/>
    </row>
    <row r="1381" spans="1:9" ht="12.75">
      <c r="A1381" s="16"/>
      <c r="B1381" s="84" t="s">
        <v>14</v>
      </c>
      <c r="C1381" s="42" t="s">
        <v>15</v>
      </c>
      <c r="D1381" s="18">
        <v>3037</v>
      </c>
      <c r="E1381" s="18">
        <v>2869</v>
      </c>
      <c r="F1381" s="18">
        <v>1859</v>
      </c>
      <c r="G1381" s="18">
        <v>2866</v>
      </c>
      <c r="H1381" s="18">
        <v>1927</v>
      </c>
      <c r="I1381" s="17"/>
    </row>
    <row r="1382" spans="1:9" ht="38.25">
      <c r="A1382" s="16"/>
      <c r="B1382" s="84" t="s">
        <v>16</v>
      </c>
      <c r="C1382" s="42" t="s">
        <v>17</v>
      </c>
      <c r="D1382" s="18">
        <v>3177</v>
      </c>
      <c r="E1382" s="18">
        <v>2761</v>
      </c>
      <c r="F1382" s="18">
        <v>2395</v>
      </c>
      <c r="G1382" s="18">
        <v>2690</v>
      </c>
      <c r="H1382" s="18">
        <v>2491</v>
      </c>
      <c r="I1382" s="17"/>
    </row>
    <row r="1383" spans="1:9" ht="12.75">
      <c r="A1383" s="16"/>
      <c r="B1383" s="84" t="s">
        <v>18</v>
      </c>
      <c r="C1383" s="42" t="s">
        <v>19</v>
      </c>
      <c r="D1383" s="18">
        <v>125</v>
      </c>
      <c r="E1383" s="18">
        <v>53</v>
      </c>
      <c r="F1383" s="18">
        <v>5</v>
      </c>
      <c r="G1383" s="18">
        <v>33</v>
      </c>
      <c r="H1383" s="18">
        <v>1</v>
      </c>
      <c r="I1383" s="17"/>
    </row>
    <row r="1384" spans="1:9" ht="12.75">
      <c r="A1384" s="16"/>
      <c r="B1384" s="84" t="s">
        <v>34</v>
      </c>
      <c r="C1384" s="42" t="s">
        <v>35</v>
      </c>
      <c r="D1384" s="18">
        <v>106</v>
      </c>
      <c r="E1384" s="18">
        <v>106</v>
      </c>
      <c r="F1384" s="18">
        <v>70103</v>
      </c>
      <c r="G1384" s="18">
        <v>18</v>
      </c>
      <c r="H1384" s="18">
        <v>0</v>
      </c>
      <c r="I1384" s="17"/>
    </row>
    <row r="1385" spans="1:9" ht="12.75">
      <c r="A1385" s="16"/>
      <c r="B1385" s="84"/>
      <c r="C1385" s="42"/>
      <c r="D1385" s="18"/>
      <c r="E1385" s="18"/>
      <c r="F1385" s="18"/>
      <c r="G1385" s="18"/>
      <c r="H1385" s="18"/>
      <c r="I1385" s="17"/>
    </row>
    <row r="1386" spans="1:9" s="23" customFormat="1" ht="15.75">
      <c r="A1386" s="9" t="s">
        <v>208</v>
      </c>
      <c r="B1386" s="83" t="s">
        <v>6</v>
      </c>
      <c r="C1386" s="11" t="s">
        <v>209</v>
      </c>
      <c r="D1386" s="12">
        <f>D1388+D1389+D1390+D1391+D1392+D1393+D1399+D1402+D1403+D1404</f>
        <v>16501667</v>
      </c>
      <c r="E1386" s="12">
        <f>E1388+E1389+E1390+E1391+E1392+E1393+E1399+E1402+E1403+E1404</f>
        <v>14784020</v>
      </c>
      <c r="F1386" s="12">
        <f>F1388+F1389+F1390+F1391+F1392+F1393+F1399+F1402+F1403+F1404</f>
        <v>11620842</v>
      </c>
      <c r="G1386" s="12">
        <f>G1388+G1389+G1390+G1391+G1392+G1393+G1399+G1402+G1403+G1404</f>
        <v>13247298</v>
      </c>
      <c r="H1386" s="12">
        <f>H1388+H1389+H1390+H1391+H1392+H1393+H1399+H1402+H1403+H1404</f>
        <v>11486436</v>
      </c>
      <c r="I1386" s="22"/>
    </row>
    <row r="1387" spans="1:9" ht="12.75">
      <c r="A1387" s="16"/>
      <c r="B1387" s="84"/>
      <c r="C1387" s="42"/>
      <c r="D1387" s="18"/>
      <c r="E1387" s="18"/>
      <c r="F1387" s="18"/>
      <c r="G1387" s="18"/>
      <c r="H1387" s="18"/>
      <c r="I1387" s="17"/>
    </row>
    <row r="1388" spans="1:9" ht="12.75">
      <c r="A1388" s="16"/>
      <c r="B1388" s="84" t="s">
        <v>8</v>
      </c>
      <c r="C1388" s="42" t="s">
        <v>9</v>
      </c>
      <c r="D1388" s="18">
        <v>113922</v>
      </c>
      <c r="E1388" s="18">
        <f>E1413+E1447+E1455</f>
        <v>112940</v>
      </c>
      <c r="F1388" s="18">
        <v>107654</v>
      </c>
      <c r="G1388" s="18">
        <v>115806</v>
      </c>
      <c r="H1388" s="18">
        <v>110845</v>
      </c>
      <c r="I1388" s="17"/>
    </row>
    <row r="1389" spans="1:9" ht="25.5">
      <c r="A1389" s="16"/>
      <c r="B1389" s="84" t="s">
        <v>10</v>
      </c>
      <c r="C1389" s="42" t="s">
        <v>11</v>
      </c>
      <c r="D1389" s="18">
        <v>33155</v>
      </c>
      <c r="E1389" s="18">
        <f>E1414+E1448+E1456</f>
        <v>32458</v>
      </c>
      <c r="F1389" s="18">
        <v>28136</v>
      </c>
      <c r="G1389" s="18">
        <v>31439</v>
      </c>
      <c r="H1389" s="18">
        <v>29222</v>
      </c>
      <c r="I1389" s="17"/>
    </row>
    <row r="1390" spans="1:9" ht="25.5">
      <c r="A1390" s="16"/>
      <c r="B1390" s="84" t="s">
        <v>12</v>
      </c>
      <c r="C1390" s="42" t="s">
        <v>13</v>
      </c>
      <c r="D1390" s="18">
        <v>1994</v>
      </c>
      <c r="E1390" s="18">
        <f>E1415+E1457</f>
        <v>1946</v>
      </c>
      <c r="F1390" s="18">
        <v>1508</v>
      </c>
      <c r="G1390" s="18">
        <v>1941</v>
      </c>
      <c r="H1390" s="18">
        <v>1508</v>
      </c>
      <c r="I1390" s="17"/>
    </row>
    <row r="1391" spans="1:9" ht="12.75">
      <c r="A1391" s="16"/>
      <c r="B1391" s="84" t="s">
        <v>14</v>
      </c>
      <c r="C1391" s="42" t="s">
        <v>15</v>
      </c>
      <c r="D1391" s="18">
        <v>294495</v>
      </c>
      <c r="E1391" s="18">
        <f>E1416+E1443+E1449+E1458</f>
        <v>270357</v>
      </c>
      <c r="F1391" s="18">
        <v>194699</v>
      </c>
      <c r="G1391" s="18">
        <v>300033</v>
      </c>
      <c r="H1391" s="18">
        <v>193930</v>
      </c>
      <c r="I1391" s="17"/>
    </row>
    <row r="1392" spans="1:9" ht="38.25">
      <c r="A1392" s="16"/>
      <c r="B1392" s="84" t="s">
        <v>16</v>
      </c>
      <c r="C1392" s="42" t="s">
        <v>17</v>
      </c>
      <c r="D1392" s="18">
        <v>172376</v>
      </c>
      <c r="E1392" s="18">
        <f>E1417+E1450+E1459</f>
        <v>170342</v>
      </c>
      <c r="F1392" s="18">
        <v>151606</v>
      </c>
      <c r="G1392" s="18">
        <v>170825</v>
      </c>
      <c r="H1392" s="18">
        <v>153446</v>
      </c>
      <c r="I1392" s="17"/>
    </row>
    <row r="1393" spans="1:9" ht="25.5">
      <c r="A1393" s="16"/>
      <c r="B1393" s="84" t="s">
        <v>20</v>
      </c>
      <c r="C1393" s="42" t="s">
        <v>21</v>
      </c>
      <c r="D1393" s="18">
        <v>3176</v>
      </c>
      <c r="E1393" s="18">
        <f>E1418+E1460</f>
        <v>4233</v>
      </c>
      <c r="F1393" s="18">
        <v>3191</v>
      </c>
      <c r="G1393" s="18">
        <v>13352</v>
      </c>
      <c r="H1393" s="18">
        <v>3218</v>
      </c>
      <c r="I1393" s="17"/>
    </row>
    <row r="1394" spans="1:9" ht="12.75">
      <c r="A1394" s="16"/>
      <c r="B1394" s="89">
        <v>2100</v>
      </c>
      <c r="C1394" s="42" t="s">
        <v>256</v>
      </c>
      <c r="D1394" s="18">
        <v>2554</v>
      </c>
      <c r="E1394" s="18">
        <v>3611</v>
      </c>
      <c r="F1394" s="18">
        <v>2305</v>
      </c>
      <c r="G1394" s="18">
        <v>12730</v>
      </c>
      <c r="H1394" s="18">
        <v>2332</v>
      </c>
      <c r="I1394" s="17"/>
    </row>
    <row r="1395" spans="1:9" s="26" customFormat="1" ht="26.25">
      <c r="A1395" s="25"/>
      <c r="B1395" s="87">
        <v>2130</v>
      </c>
      <c r="C1395" s="49" t="s">
        <v>257</v>
      </c>
      <c r="D1395" s="20">
        <v>0</v>
      </c>
      <c r="E1395" s="20">
        <v>0</v>
      </c>
      <c r="F1395" s="20">
        <v>0</v>
      </c>
      <c r="G1395" s="20">
        <v>123</v>
      </c>
      <c r="H1395" s="20">
        <v>0</v>
      </c>
      <c r="I1395" s="19"/>
    </row>
    <row r="1396" spans="1:9" s="26" customFormat="1" ht="39">
      <c r="A1396" s="25"/>
      <c r="B1396" s="87" t="s">
        <v>22</v>
      </c>
      <c r="C1396" s="49" t="s">
        <v>68</v>
      </c>
      <c r="D1396" s="20">
        <v>2554</v>
      </c>
      <c r="E1396" s="20">
        <v>3611</v>
      </c>
      <c r="F1396" s="20">
        <v>2305</v>
      </c>
      <c r="G1396" s="20">
        <v>12607</v>
      </c>
      <c r="H1396" s="20">
        <v>1372</v>
      </c>
      <c r="I1396" s="19"/>
    </row>
    <row r="1397" spans="1:9" s="26" customFormat="1" ht="26.25">
      <c r="A1397" s="25"/>
      <c r="B1397" s="87">
        <v>2190</v>
      </c>
      <c r="C1397" s="49" t="s">
        <v>258</v>
      </c>
      <c r="D1397" s="20">
        <v>0</v>
      </c>
      <c r="E1397" s="20">
        <v>0</v>
      </c>
      <c r="F1397" s="20">
        <v>0</v>
      </c>
      <c r="G1397" s="20">
        <v>0</v>
      </c>
      <c r="H1397" s="20">
        <v>960</v>
      </c>
      <c r="I1397" s="19"/>
    </row>
    <row r="1398" spans="1:9" ht="25.5">
      <c r="A1398" s="16"/>
      <c r="B1398" s="89">
        <v>2500</v>
      </c>
      <c r="C1398" s="42" t="s">
        <v>259</v>
      </c>
      <c r="D1398" s="18">
        <v>622</v>
      </c>
      <c r="E1398" s="18">
        <v>622</v>
      </c>
      <c r="F1398" s="18">
        <v>886</v>
      </c>
      <c r="G1398" s="18">
        <v>622</v>
      </c>
      <c r="H1398" s="18">
        <v>886</v>
      </c>
      <c r="I1398" s="17"/>
    </row>
    <row r="1399" spans="1:9" ht="12.75">
      <c r="A1399" s="16"/>
      <c r="B1399" s="84" t="s">
        <v>24</v>
      </c>
      <c r="C1399" s="42" t="s">
        <v>25</v>
      </c>
      <c r="D1399" s="18">
        <v>6293956</v>
      </c>
      <c r="E1399" s="18">
        <f>E1423+E1438+E1464</f>
        <v>6272511</v>
      </c>
      <c r="F1399" s="18">
        <v>4625229</v>
      </c>
      <c r="G1399" s="18">
        <v>6268085</v>
      </c>
      <c r="H1399" s="18">
        <v>4625080</v>
      </c>
      <c r="I1399" s="17"/>
    </row>
    <row r="1400" spans="1:9" s="26" customFormat="1" ht="26.25">
      <c r="A1400" s="25"/>
      <c r="B1400" s="87" t="s">
        <v>28</v>
      </c>
      <c r="C1400" s="49" t="s">
        <v>29</v>
      </c>
      <c r="D1400" s="20">
        <v>6060170</v>
      </c>
      <c r="E1400" s="20">
        <v>6059846</v>
      </c>
      <c r="F1400" s="20">
        <v>4416123</v>
      </c>
      <c r="G1400" s="20">
        <v>6059846</v>
      </c>
      <c r="H1400" s="20">
        <v>4416173</v>
      </c>
      <c r="I1400" s="19"/>
    </row>
    <row r="1401" spans="1:9" s="26" customFormat="1" ht="13.5">
      <c r="A1401" s="25"/>
      <c r="B1401" s="87" t="s">
        <v>30</v>
      </c>
      <c r="C1401" s="49" t="s">
        <v>31</v>
      </c>
      <c r="D1401" s="20">
        <v>233786</v>
      </c>
      <c r="E1401" s="20">
        <v>212665</v>
      </c>
      <c r="F1401" s="20">
        <v>209106</v>
      </c>
      <c r="G1401" s="20">
        <v>208239</v>
      </c>
      <c r="H1401" s="20">
        <v>208907</v>
      </c>
      <c r="I1401" s="19"/>
    </row>
    <row r="1402" spans="1:9" ht="12.75">
      <c r="A1402" s="16"/>
      <c r="B1402" s="84" t="s">
        <v>34</v>
      </c>
      <c r="C1402" s="42" t="s">
        <v>35</v>
      </c>
      <c r="D1402" s="18">
        <v>1041988</v>
      </c>
      <c r="E1402" s="18">
        <f>E1426+E1430+E1451+E1467</f>
        <v>1007463</v>
      </c>
      <c r="F1402" s="18">
        <v>371088</v>
      </c>
      <c r="G1402" s="18">
        <v>4389965</v>
      </c>
      <c r="H1402" s="18">
        <v>231007</v>
      </c>
      <c r="I1402" s="17"/>
    </row>
    <row r="1403" spans="1:9" ht="12.75">
      <c r="A1403" s="16"/>
      <c r="B1403" s="84" t="s">
        <v>38</v>
      </c>
      <c r="C1403" s="42" t="s">
        <v>39</v>
      </c>
      <c r="D1403" s="18">
        <v>8546605</v>
      </c>
      <c r="E1403" s="18">
        <f>E1427+E1434+E1468</f>
        <v>7201675</v>
      </c>
      <c r="F1403" s="18">
        <v>6284163</v>
      </c>
      <c r="G1403" s="18">
        <v>1955852</v>
      </c>
      <c r="H1403" s="18">
        <v>6284612</v>
      </c>
      <c r="I1403" s="17"/>
    </row>
    <row r="1404" spans="1:9" ht="25.5">
      <c r="A1404" s="16"/>
      <c r="B1404" s="84" t="s">
        <v>40</v>
      </c>
      <c r="C1404" s="42" t="s">
        <v>41</v>
      </c>
      <c r="D1404" s="18">
        <v>0</v>
      </c>
      <c r="E1404" s="18">
        <f>E1469</f>
        <v>-289905</v>
      </c>
      <c r="F1404" s="18">
        <v>-146432</v>
      </c>
      <c r="G1404" s="18">
        <v>0</v>
      </c>
      <c r="H1404" s="18">
        <v>-146432</v>
      </c>
      <c r="I1404" s="17"/>
    </row>
    <row r="1405" spans="1:9" ht="25.5">
      <c r="A1405" s="16"/>
      <c r="B1405" s="84" t="s">
        <v>42</v>
      </c>
      <c r="C1405" s="42" t="s">
        <v>43</v>
      </c>
      <c r="D1405" s="18">
        <v>0</v>
      </c>
      <c r="E1405" s="18">
        <v>262660</v>
      </c>
      <c r="F1405" s="18">
        <v>375837</v>
      </c>
      <c r="G1405" s="18">
        <v>0</v>
      </c>
      <c r="H1405" s="18">
        <v>375837</v>
      </c>
      <c r="I1405" s="17"/>
    </row>
    <row r="1406" spans="1:9" ht="12.75">
      <c r="A1406" s="16"/>
      <c r="B1406" s="84" t="s">
        <v>44</v>
      </c>
      <c r="C1406" s="42" t="s">
        <v>45</v>
      </c>
      <c r="D1406" s="18"/>
      <c r="E1406" s="18"/>
      <c r="F1406" s="18">
        <v>375837</v>
      </c>
      <c r="G1406" s="18"/>
      <c r="H1406" s="18"/>
      <c r="I1406" s="17"/>
    </row>
    <row r="1407" spans="1:9" s="26" customFormat="1" ht="13.5">
      <c r="A1407" s="25"/>
      <c r="B1407" s="87" t="s">
        <v>46</v>
      </c>
      <c r="C1407" s="49" t="s">
        <v>47</v>
      </c>
      <c r="D1407" s="18">
        <v>0</v>
      </c>
      <c r="E1407" s="18">
        <v>262660</v>
      </c>
      <c r="F1407" s="18">
        <v>375837</v>
      </c>
      <c r="G1407" s="18">
        <v>0</v>
      </c>
      <c r="H1407" s="18">
        <v>375837</v>
      </c>
      <c r="I1407" s="19"/>
    </row>
    <row r="1408" spans="1:9" ht="25.5">
      <c r="A1408" s="16"/>
      <c r="B1408" s="84" t="s">
        <v>50</v>
      </c>
      <c r="C1408" s="42" t="s">
        <v>51</v>
      </c>
      <c r="D1408" s="18">
        <v>0</v>
      </c>
      <c r="E1408" s="18">
        <v>552565</v>
      </c>
      <c r="F1408" s="18">
        <v>522269</v>
      </c>
      <c r="G1408" s="18">
        <v>0</v>
      </c>
      <c r="H1408" s="18">
        <v>522269</v>
      </c>
      <c r="I1408" s="17"/>
    </row>
    <row r="1409" spans="1:9" s="26" customFormat="1" ht="26.25">
      <c r="A1409" s="25"/>
      <c r="B1409" s="87" t="s">
        <v>54</v>
      </c>
      <c r="C1409" s="49" t="s">
        <v>55</v>
      </c>
      <c r="D1409" s="18">
        <v>0</v>
      </c>
      <c r="E1409" s="18">
        <v>552565</v>
      </c>
      <c r="F1409" s="18">
        <v>522269</v>
      </c>
      <c r="G1409" s="18">
        <v>0</v>
      </c>
      <c r="H1409" s="18">
        <v>522269</v>
      </c>
      <c r="I1409" s="19"/>
    </row>
    <row r="1410" spans="1:9" ht="12.75">
      <c r="A1410" s="16"/>
      <c r="B1410" s="84"/>
      <c r="C1410" s="42"/>
      <c r="D1410" s="18"/>
      <c r="E1410" s="18"/>
      <c r="F1410" s="18"/>
      <c r="G1410" s="18"/>
      <c r="H1410" s="18"/>
      <c r="I1410" s="17"/>
    </row>
    <row r="1411" spans="1:9" s="15" customFormat="1" ht="12.75">
      <c r="A1411" s="16" t="s">
        <v>210</v>
      </c>
      <c r="B1411" s="88" t="s">
        <v>6</v>
      </c>
      <c r="C1411" s="24" t="s">
        <v>211</v>
      </c>
      <c r="D1411" s="13">
        <f>D1413+D1414+D1415+D1416+D1417+D1418+D1423+D1426+D1427</f>
        <v>10480589</v>
      </c>
      <c r="E1411" s="13">
        <f>E1413+E1414+E1415+E1416+E1417+E1418+E1423+E1426+E1427</f>
        <v>10141213</v>
      </c>
      <c r="F1411" s="13">
        <f>F1413+F1414+F1415+F1416+F1417+F1418+F1423+F1426+F1427</f>
        <v>7015189</v>
      </c>
      <c r="G1411" s="13">
        <f>G1413+G1414+G1415+G1416+G1417+G1418+G1423+G1426+G1427</f>
        <v>7194151</v>
      </c>
      <c r="H1411" s="13">
        <f>H1413+H1414+H1415+H1416+H1417+H1418+H1423+H1426+H1427</f>
        <v>7034804</v>
      </c>
      <c r="I1411" s="10"/>
    </row>
    <row r="1412" spans="1:9" ht="12.75">
      <c r="A1412" s="16"/>
      <c r="B1412" s="84"/>
      <c r="C1412" s="42"/>
      <c r="D1412" s="18"/>
      <c r="E1412" s="18"/>
      <c r="F1412" s="18"/>
      <c r="G1412" s="18"/>
      <c r="H1412" s="18"/>
      <c r="I1412" s="17"/>
    </row>
    <row r="1413" spans="1:9" ht="12.75">
      <c r="A1413" s="16"/>
      <c r="B1413" s="84" t="s">
        <v>8</v>
      </c>
      <c r="C1413" s="42" t="s">
        <v>9</v>
      </c>
      <c r="D1413" s="18">
        <v>88385</v>
      </c>
      <c r="E1413" s="18">
        <v>87614</v>
      </c>
      <c r="F1413" s="18">
        <v>81645</v>
      </c>
      <c r="G1413" s="18">
        <v>91123</v>
      </c>
      <c r="H1413" s="18">
        <v>84755</v>
      </c>
      <c r="I1413" s="17"/>
    </row>
    <row r="1414" spans="1:9" ht="25.5">
      <c r="A1414" s="16"/>
      <c r="B1414" s="84" t="s">
        <v>10</v>
      </c>
      <c r="C1414" s="42" t="s">
        <v>11</v>
      </c>
      <c r="D1414" s="18">
        <v>25514</v>
      </c>
      <c r="E1414" s="18">
        <v>25077</v>
      </c>
      <c r="F1414" s="18">
        <v>21287</v>
      </c>
      <c r="G1414" s="18">
        <v>24014</v>
      </c>
      <c r="H1414" s="18">
        <v>22509</v>
      </c>
      <c r="I1414" s="17"/>
    </row>
    <row r="1415" spans="1:9" ht="25.5">
      <c r="A1415" s="16"/>
      <c r="B1415" s="84" t="s">
        <v>12</v>
      </c>
      <c r="C1415" s="42" t="s">
        <v>13</v>
      </c>
      <c r="D1415" s="18">
        <v>1598</v>
      </c>
      <c r="E1415" s="18">
        <v>1630</v>
      </c>
      <c r="F1415" s="18">
        <v>1216</v>
      </c>
      <c r="G1415" s="18">
        <v>1625</v>
      </c>
      <c r="H1415" s="18">
        <v>1216</v>
      </c>
      <c r="I1415" s="17"/>
    </row>
    <row r="1416" spans="1:9" ht="12.75">
      <c r="A1416" s="16"/>
      <c r="B1416" s="84" t="s">
        <v>14</v>
      </c>
      <c r="C1416" s="42" t="s">
        <v>15</v>
      </c>
      <c r="D1416" s="18">
        <v>168693</v>
      </c>
      <c r="E1416" s="18">
        <v>167824</v>
      </c>
      <c r="F1416" s="18">
        <v>112731</v>
      </c>
      <c r="G1416" s="18">
        <v>187168</v>
      </c>
      <c r="H1416" s="18">
        <v>102504</v>
      </c>
      <c r="I1416" s="17"/>
    </row>
    <row r="1417" spans="1:9" ht="38.25">
      <c r="A1417" s="16"/>
      <c r="B1417" s="84" t="s">
        <v>16</v>
      </c>
      <c r="C1417" s="42" t="s">
        <v>17</v>
      </c>
      <c r="D1417" s="18">
        <v>132196</v>
      </c>
      <c r="E1417" s="18">
        <v>129270</v>
      </c>
      <c r="F1417" s="18">
        <v>111140</v>
      </c>
      <c r="G1417" s="18">
        <v>130428</v>
      </c>
      <c r="H1417" s="18">
        <v>111642</v>
      </c>
      <c r="I1417" s="17"/>
    </row>
    <row r="1418" spans="1:9" ht="25.5">
      <c r="A1418" s="16"/>
      <c r="B1418" s="84" t="s">
        <v>20</v>
      </c>
      <c r="C1418" s="42" t="s">
        <v>21</v>
      </c>
      <c r="D1418" s="18">
        <v>56</v>
      </c>
      <c r="E1418" s="18">
        <v>1114</v>
      </c>
      <c r="F1418" s="18">
        <v>2305</v>
      </c>
      <c r="G1418" s="18">
        <v>1283</v>
      </c>
      <c r="H1418" s="18">
        <v>2305</v>
      </c>
      <c r="I1418" s="17"/>
    </row>
    <row r="1419" spans="1:9" ht="12.75">
      <c r="A1419" s="16"/>
      <c r="B1419" s="89">
        <v>2100</v>
      </c>
      <c r="C1419" s="42" t="s">
        <v>256</v>
      </c>
      <c r="D1419" s="18">
        <v>56</v>
      </c>
      <c r="E1419" s="18">
        <v>1114</v>
      </c>
      <c r="F1419" s="18">
        <v>2305</v>
      </c>
      <c r="G1419" s="18">
        <v>1283</v>
      </c>
      <c r="H1419" s="18">
        <v>2305</v>
      </c>
      <c r="I1419" s="17"/>
    </row>
    <row r="1420" spans="1:9" s="26" customFormat="1" ht="26.25">
      <c r="A1420" s="25"/>
      <c r="B1420" s="87">
        <v>2130</v>
      </c>
      <c r="C1420" s="49" t="s">
        <v>257</v>
      </c>
      <c r="D1420" s="20">
        <v>0</v>
      </c>
      <c r="E1420" s="20">
        <v>0</v>
      </c>
      <c r="F1420" s="20">
        <v>0</v>
      </c>
      <c r="G1420" s="20">
        <v>123</v>
      </c>
      <c r="H1420" s="20">
        <v>0</v>
      </c>
      <c r="I1420" s="19"/>
    </row>
    <row r="1421" spans="1:9" s="26" customFormat="1" ht="39">
      <c r="A1421" s="25"/>
      <c r="B1421" s="87" t="s">
        <v>22</v>
      </c>
      <c r="C1421" s="49" t="s">
        <v>68</v>
      </c>
      <c r="D1421" s="20">
        <v>56</v>
      </c>
      <c r="E1421" s="20">
        <v>1114</v>
      </c>
      <c r="F1421" s="20">
        <v>2305</v>
      </c>
      <c r="G1421" s="20">
        <v>1160</v>
      </c>
      <c r="H1421" s="20">
        <v>1345</v>
      </c>
      <c r="I1421" s="19"/>
    </row>
    <row r="1422" spans="1:9" s="26" customFormat="1" ht="26.25">
      <c r="A1422" s="25"/>
      <c r="B1422" s="87">
        <v>2190</v>
      </c>
      <c r="C1422" s="49" t="s">
        <v>258</v>
      </c>
      <c r="D1422" s="20">
        <v>0</v>
      </c>
      <c r="E1422" s="20">
        <v>0</v>
      </c>
      <c r="F1422" s="20">
        <v>0</v>
      </c>
      <c r="G1422" s="20">
        <v>0</v>
      </c>
      <c r="H1422" s="20">
        <v>960</v>
      </c>
      <c r="I1422" s="19"/>
    </row>
    <row r="1423" spans="1:9" ht="12.75">
      <c r="A1423" s="16"/>
      <c r="B1423" s="84" t="s">
        <v>24</v>
      </c>
      <c r="C1423" s="42" t="s">
        <v>25</v>
      </c>
      <c r="D1423" s="18">
        <v>4209177</v>
      </c>
      <c r="E1423" s="18">
        <v>4209177</v>
      </c>
      <c r="F1423" s="18">
        <v>2949186</v>
      </c>
      <c r="G1423" s="18">
        <v>4208395</v>
      </c>
      <c r="H1423" s="18">
        <v>2949236</v>
      </c>
      <c r="I1423" s="17"/>
    </row>
    <row r="1424" spans="1:9" s="26" customFormat="1" ht="26.25">
      <c r="A1424" s="25"/>
      <c r="B1424" s="87" t="s">
        <v>28</v>
      </c>
      <c r="C1424" s="49" t="s">
        <v>29</v>
      </c>
      <c r="D1424" s="20">
        <v>4208315</v>
      </c>
      <c r="E1424" s="20">
        <v>4208315</v>
      </c>
      <c r="F1424" s="20">
        <v>2949186</v>
      </c>
      <c r="G1424" s="20">
        <v>4208315</v>
      </c>
      <c r="H1424" s="20">
        <v>2949236</v>
      </c>
      <c r="I1424" s="19"/>
    </row>
    <row r="1425" spans="1:9" s="26" customFormat="1" ht="19.5" customHeight="1">
      <c r="A1425" s="25"/>
      <c r="B1425" s="86">
        <v>3500</v>
      </c>
      <c r="C1425" s="49" t="s">
        <v>31</v>
      </c>
      <c r="D1425" s="20">
        <v>862</v>
      </c>
      <c r="E1425" s="20">
        <v>862</v>
      </c>
      <c r="F1425" s="20">
        <v>0</v>
      </c>
      <c r="G1425" s="20">
        <v>80</v>
      </c>
      <c r="H1425" s="20">
        <v>0</v>
      </c>
      <c r="I1425" s="19"/>
    </row>
    <row r="1426" spans="1:9" ht="12.75">
      <c r="A1426" s="16"/>
      <c r="B1426" s="84" t="s">
        <v>34</v>
      </c>
      <c r="C1426" s="42" t="s">
        <v>35</v>
      </c>
      <c r="D1426" s="18">
        <v>118612</v>
      </c>
      <c r="E1426" s="18">
        <v>128079</v>
      </c>
      <c r="F1426" s="18">
        <v>174497</v>
      </c>
      <c r="G1426" s="18">
        <v>1121510</v>
      </c>
      <c r="H1426" s="18">
        <v>199006</v>
      </c>
      <c r="I1426" s="17"/>
    </row>
    <row r="1427" spans="1:9" ht="12.75">
      <c r="A1427" s="16"/>
      <c r="B1427" s="84" t="s">
        <v>38</v>
      </c>
      <c r="C1427" s="42" t="s">
        <v>39</v>
      </c>
      <c r="D1427" s="18">
        <v>5736358</v>
      </c>
      <c r="E1427" s="18">
        <v>5391428</v>
      </c>
      <c r="F1427" s="18">
        <v>3561182</v>
      </c>
      <c r="G1427" s="18">
        <v>1428605</v>
      </c>
      <c r="H1427" s="18">
        <v>3561631</v>
      </c>
      <c r="I1427" s="17"/>
    </row>
    <row r="1428" spans="1:9" ht="12.75">
      <c r="A1428" s="16"/>
      <c r="B1428" s="84"/>
      <c r="C1428" s="42"/>
      <c r="D1428" s="18"/>
      <c r="E1428" s="18"/>
      <c r="F1428" s="18"/>
      <c r="G1428" s="18"/>
      <c r="H1428" s="18"/>
      <c r="I1428" s="17"/>
    </row>
    <row r="1429" spans="1:9" ht="12.75">
      <c r="A1429" s="16" t="s">
        <v>319</v>
      </c>
      <c r="B1429" s="88"/>
      <c r="C1429" s="24" t="s">
        <v>320</v>
      </c>
      <c r="D1429" s="13">
        <v>331760</v>
      </c>
      <c r="E1429" s="13">
        <v>331760</v>
      </c>
      <c r="F1429" s="13">
        <v>0</v>
      </c>
      <c r="G1429" s="13">
        <v>331760</v>
      </c>
      <c r="H1429" s="13">
        <v>0</v>
      </c>
      <c r="I1429" s="17"/>
    </row>
    <row r="1430" spans="1:9" ht="12.75">
      <c r="A1430" s="16"/>
      <c r="B1430" s="84" t="s">
        <v>34</v>
      </c>
      <c r="C1430" s="42" t="s">
        <v>35</v>
      </c>
      <c r="D1430" s="18">
        <v>331760</v>
      </c>
      <c r="E1430" s="18">
        <v>331760</v>
      </c>
      <c r="F1430" s="18">
        <v>0</v>
      </c>
      <c r="G1430" s="18">
        <v>331760</v>
      </c>
      <c r="H1430" s="18">
        <v>0</v>
      </c>
      <c r="I1430" s="17"/>
    </row>
    <row r="1431" spans="1:9" ht="12.75">
      <c r="A1431" s="16"/>
      <c r="B1431" s="84"/>
      <c r="C1431" s="42"/>
      <c r="D1431" s="18"/>
      <c r="E1431" s="18"/>
      <c r="F1431" s="18"/>
      <c r="G1431" s="18"/>
      <c r="H1431" s="18"/>
      <c r="I1431" s="17"/>
    </row>
    <row r="1432" spans="1:9" s="15" customFormat="1" ht="12.75">
      <c r="A1432" s="16" t="s">
        <v>212</v>
      </c>
      <c r="B1432" s="88" t="s">
        <v>6</v>
      </c>
      <c r="C1432" s="24" t="s">
        <v>213</v>
      </c>
      <c r="D1432" s="13">
        <v>260247</v>
      </c>
      <c r="E1432" s="13">
        <v>260247</v>
      </c>
      <c r="F1432" s="13">
        <v>0</v>
      </c>
      <c r="G1432" s="13">
        <v>227247</v>
      </c>
      <c r="H1432" s="13">
        <v>0</v>
      </c>
      <c r="I1432" s="10"/>
    </row>
    <row r="1433" spans="1:9" ht="12.75">
      <c r="A1433" s="16"/>
      <c r="B1433" s="84"/>
      <c r="C1433" s="42"/>
      <c r="D1433" s="18"/>
      <c r="E1433" s="18"/>
      <c r="F1433" s="18"/>
      <c r="G1433" s="18"/>
      <c r="H1433" s="18"/>
      <c r="I1433" s="17"/>
    </row>
    <row r="1434" spans="1:9" ht="12.75">
      <c r="A1434" s="16"/>
      <c r="B1434" s="84" t="s">
        <v>38</v>
      </c>
      <c r="C1434" s="42" t="s">
        <v>39</v>
      </c>
      <c r="D1434" s="18">
        <v>260247</v>
      </c>
      <c r="E1434" s="18">
        <v>260247</v>
      </c>
      <c r="F1434" s="18">
        <v>0</v>
      </c>
      <c r="G1434" s="18">
        <v>227247</v>
      </c>
      <c r="H1434" s="18">
        <v>0</v>
      </c>
      <c r="I1434" s="17"/>
    </row>
    <row r="1435" spans="1:9" ht="12.75">
      <c r="A1435" s="16"/>
      <c r="B1435" s="84"/>
      <c r="C1435" s="42"/>
      <c r="D1435" s="18"/>
      <c r="E1435" s="18"/>
      <c r="F1435" s="18"/>
      <c r="G1435" s="18"/>
      <c r="H1435" s="18"/>
      <c r="I1435" s="17"/>
    </row>
    <row r="1436" spans="1:9" ht="12.75">
      <c r="A1436" s="16" t="s">
        <v>321</v>
      </c>
      <c r="B1436" s="88"/>
      <c r="C1436" s="24" t="s">
        <v>322</v>
      </c>
      <c r="D1436" s="13">
        <v>50000</v>
      </c>
      <c r="E1436" s="13">
        <v>50000</v>
      </c>
      <c r="F1436" s="63" t="s">
        <v>331</v>
      </c>
      <c r="G1436" s="13">
        <v>50000</v>
      </c>
      <c r="H1436" s="63" t="s">
        <v>331</v>
      </c>
      <c r="I1436" s="17"/>
    </row>
    <row r="1437" spans="1:9" ht="12.75">
      <c r="A1437" s="16"/>
      <c r="B1437" s="84"/>
      <c r="C1437" s="42"/>
      <c r="D1437" s="18"/>
      <c r="E1437" s="18"/>
      <c r="F1437" s="61"/>
      <c r="G1437" s="18"/>
      <c r="H1437" s="61"/>
      <c r="I1437" s="17"/>
    </row>
    <row r="1438" spans="1:9" ht="12.75">
      <c r="A1438" s="16"/>
      <c r="B1438" s="84" t="s">
        <v>24</v>
      </c>
      <c r="C1438" s="42" t="s">
        <v>25</v>
      </c>
      <c r="D1438" s="18">
        <v>50000</v>
      </c>
      <c r="E1438" s="18">
        <v>50000</v>
      </c>
      <c r="F1438" s="61" t="s">
        <v>331</v>
      </c>
      <c r="G1438" s="18">
        <v>50000</v>
      </c>
      <c r="H1438" s="61" t="s">
        <v>331</v>
      </c>
      <c r="I1438" s="17"/>
    </row>
    <row r="1439" spans="1:9" ht="25.5">
      <c r="A1439" s="16"/>
      <c r="B1439" s="84" t="s">
        <v>28</v>
      </c>
      <c r="C1439" s="42" t="s">
        <v>29</v>
      </c>
      <c r="D1439" s="18">
        <v>50000</v>
      </c>
      <c r="E1439" s="18">
        <v>50000</v>
      </c>
      <c r="F1439" s="61" t="s">
        <v>331</v>
      </c>
      <c r="G1439" s="18">
        <v>50000</v>
      </c>
      <c r="H1439" s="61" t="s">
        <v>331</v>
      </c>
      <c r="I1439" s="17"/>
    </row>
    <row r="1440" spans="1:9" ht="12.75">
      <c r="A1440" s="16"/>
      <c r="B1440" s="84"/>
      <c r="C1440" s="42"/>
      <c r="D1440" s="18"/>
      <c r="E1440" s="18"/>
      <c r="F1440" s="18"/>
      <c r="G1440" s="18"/>
      <c r="H1440" s="18"/>
      <c r="I1440" s="17"/>
    </row>
    <row r="1441" spans="1:9" ht="38.25">
      <c r="A1441" s="16" t="s">
        <v>323</v>
      </c>
      <c r="B1441" s="88"/>
      <c r="C1441" s="24" t="s">
        <v>324</v>
      </c>
      <c r="D1441" s="13">
        <v>4500</v>
      </c>
      <c r="E1441" s="13">
        <v>4258</v>
      </c>
      <c r="F1441" s="63" t="s">
        <v>331</v>
      </c>
      <c r="G1441" s="13">
        <v>4258</v>
      </c>
      <c r="H1441" s="63" t="s">
        <v>331</v>
      </c>
      <c r="I1441" s="17"/>
    </row>
    <row r="1442" spans="1:9" ht="12.75">
      <c r="A1442" s="16"/>
      <c r="B1442" s="84"/>
      <c r="C1442" s="42"/>
      <c r="D1442" s="18"/>
      <c r="E1442" s="18"/>
      <c r="F1442" s="18"/>
      <c r="G1442" s="18"/>
      <c r="H1442" s="18"/>
      <c r="I1442" s="17"/>
    </row>
    <row r="1443" spans="1:9" ht="12.75">
      <c r="A1443" s="16"/>
      <c r="B1443" s="84" t="s">
        <v>14</v>
      </c>
      <c r="C1443" s="42" t="s">
        <v>15</v>
      </c>
      <c r="D1443" s="18">
        <v>4500</v>
      </c>
      <c r="E1443" s="18">
        <v>4258</v>
      </c>
      <c r="F1443" s="61" t="s">
        <v>331</v>
      </c>
      <c r="G1443" s="18">
        <v>4258</v>
      </c>
      <c r="H1443" s="61" t="s">
        <v>331</v>
      </c>
      <c r="I1443" s="17"/>
    </row>
    <row r="1444" spans="1:9" ht="12.75">
      <c r="A1444" s="16"/>
      <c r="B1444" s="84"/>
      <c r="C1444" s="42"/>
      <c r="D1444" s="18"/>
      <c r="E1444" s="18"/>
      <c r="F1444" s="18"/>
      <c r="G1444" s="18"/>
      <c r="H1444" s="18"/>
      <c r="I1444" s="17"/>
    </row>
    <row r="1445" spans="1:9" s="15" customFormat="1" ht="12.75">
      <c r="A1445" s="16" t="s">
        <v>214</v>
      </c>
      <c r="B1445" s="88" t="s">
        <v>6</v>
      </c>
      <c r="C1445" s="24" t="s">
        <v>215</v>
      </c>
      <c r="D1445" s="13">
        <f>D1447+D1448+D1449+D1450+D1451</f>
        <v>140263</v>
      </c>
      <c r="E1445" s="13">
        <f>E1447+E1448+E1449+E1450+E1451</f>
        <v>131372</v>
      </c>
      <c r="F1445" s="13">
        <f>F1447+F1448+F1449+F1450+F1451</f>
        <v>29403</v>
      </c>
      <c r="G1445" s="13">
        <f>G1447+G1448+G1449+G1450+G1451</f>
        <v>53768</v>
      </c>
      <c r="H1445" s="13">
        <f>H1447+H1448+H1449+H1450+H1451</f>
        <v>32149</v>
      </c>
      <c r="I1445" s="10"/>
    </row>
    <row r="1446" spans="1:9" ht="12.75">
      <c r="A1446" s="16"/>
      <c r="B1446" s="84"/>
      <c r="C1446" s="42"/>
      <c r="D1446" s="18"/>
      <c r="E1446" s="18"/>
      <c r="F1446" s="18"/>
      <c r="G1446" s="18"/>
      <c r="H1446" s="18"/>
      <c r="I1446" s="17"/>
    </row>
    <row r="1447" spans="1:9" ht="12.75">
      <c r="A1447" s="16"/>
      <c r="B1447" s="84" t="s">
        <v>8</v>
      </c>
      <c r="C1447" s="42" t="s">
        <v>9</v>
      </c>
      <c r="D1447" s="18">
        <v>0</v>
      </c>
      <c r="E1447" s="18">
        <v>0</v>
      </c>
      <c r="F1447" s="18">
        <v>50</v>
      </c>
      <c r="G1447" s="18">
        <v>0</v>
      </c>
      <c r="H1447" s="18">
        <v>50</v>
      </c>
      <c r="I1447" s="17"/>
    </row>
    <row r="1448" spans="1:9" ht="25.5">
      <c r="A1448" s="16"/>
      <c r="B1448" s="84" t="s">
        <v>10</v>
      </c>
      <c r="C1448" s="42" t="s">
        <v>11</v>
      </c>
      <c r="D1448" s="18">
        <v>0</v>
      </c>
      <c r="E1448" s="18">
        <v>0</v>
      </c>
      <c r="F1448" s="18">
        <v>13</v>
      </c>
      <c r="G1448" s="18">
        <v>0</v>
      </c>
      <c r="H1448" s="18">
        <v>13</v>
      </c>
      <c r="I1448" s="17"/>
    </row>
    <row r="1449" spans="1:9" ht="12.75">
      <c r="A1449" s="16"/>
      <c r="B1449" s="84" t="s">
        <v>14</v>
      </c>
      <c r="C1449" s="42" t="s">
        <v>15</v>
      </c>
      <c r="D1449" s="18">
        <v>12626</v>
      </c>
      <c r="E1449" s="18">
        <v>12535</v>
      </c>
      <c r="F1449" s="18">
        <v>7157</v>
      </c>
      <c r="G1449" s="18">
        <v>11485</v>
      </c>
      <c r="H1449" s="18">
        <v>13080</v>
      </c>
      <c r="I1449" s="17"/>
    </row>
    <row r="1450" spans="1:9" ht="38.25">
      <c r="A1450" s="16"/>
      <c r="B1450" s="84" t="s">
        <v>16</v>
      </c>
      <c r="C1450" s="42" t="s">
        <v>17</v>
      </c>
      <c r="D1450" s="18">
        <v>250</v>
      </c>
      <c r="E1450" s="18">
        <v>166</v>
      </c>
      <c r="F1450" s="18">
        <v>165</v>
      </c>
      <c r="G1450" s="18">
        <v>97</v>
      </c>
      <c r="H1450" s="18">
        <v>165</v>
      </c>
      <c r="I1450" s="17"/>
    </row>
    <row r="1451" spans="1:9" ht="12.75">
      <c r="A1451" s="16"/>
      <c r="B1451" s="84" t="s">
        <v>34</v>
      </c>
      <c r="C1451" s="42" t="s">
        <v>35</v>
      </c>
      <c r="D1451" s="18">
        <v>127387</v>
      </c>
      <c r="E1451" s="18">
        <v>118671</v>
      </c>
      <c r="F1451" s="18">
        <v>22018</v>
      </c>
      <c r="G1451" s="18">
        <v>42186</v>
      </c>
      <c r="H1451" s="18">
        <v>18841</v>
      </c>
      <c r="I1451" s="17"/>
    </row>
    <row r="1452" spans="1:9" ht="12.75">
      <c r="A1452" s="16"/>
      <c r="B1452" s="84"/>
      <c r="C1452" s="42"/>
      <c r="D1452" s="18"/>
      <c r="E1452" s="18"/>
      <c r="F1452" s="18"/>
      <c r="G1452" s="18"/>
      <c r="H1452" s="18"/>
      <c r="I1452" s="17"/>
    </row>
    <row r="1453" spans="1:9" s="15" customFormat="1" ht="25.5">
      <c r="A1453" s="16" t="s">
        <v>216</v>
      </c>
      <c r="B1453" s="88" t="s">
        <v>6</v>
      </c>
      <c r="C1453" s="24" t="s">
        <v>217</v>
      </c>
      <c r="D1453" s="13">
        <f>D1455+D1456+D1457+D1458+D1459+D1460+D1464+D1467+D1468+D1469</f>
        <v>5234308</v>
      </c>
      <c r="E1453" s="13">
        <f>E1455+E1456+E1457+E1458+E1459+E1460+E1464+E1467+E1468+E1469</f>
        <v>3865170</v>
      </c>
      <c r="F1453" s="13">
        <f>F1455+F1456+F1457+F1458+F1459+F1460+F1464+F1467+F1468+F1469</f>
        <v>4576250</v>
      </c>
      <c r="G1453" s="13">
        <f>G1455+G1456+G1457+G1458+G1459+G1460+G1464+G1467+G1468+G1469</f>
        <v>5386114</v>
      </c>
      <c r="H1453" s="13">
        <f>H1455+H1456+H1457+H1458+H1459+H1460+H1464+H1467+H1468+H1469</f>
        <v>4419483</v>
      </c>
      <c r="I1453" s="10"/>
    </row>
    <row r="1454" spans="1:9" ht="12.75">
      <c r="A1454" s="16"/>
      <c r="B1454" s="84"/>
      <c r="C1454" s="42"/>
      <c r="D1454" s="18"/>
      <c r="E1454" s="18"/>
      <c r="F1454" s="18"/>
      <c r="G1454" s="18"/>
      <c r="H1454" s="18"/>
      <c r="I1454" s="17"/>
    </row>
    <row r="1455" spans="1:9" ht="12.75">
      <c r="A1455" s="16"/>
      <c r="B1455" s="84" t="s">
        <v>8</v>
      </c>
      <c r="C1455" s="42" t="s">
        <v>9</v>
      </c>
      <c r="D1455" s="18">
        <v>25537</v>
      </c>
      <c r="E1455" s="18">
        <v>25326</v>
      </c>
      <c r="F1455" s="18">
        <v>25959</v>
      </c>
      <c r="G1455" s="18">
        <v>24683</v>
      </c>
      <c r="H1455" s="18">
        <v>26040</v>
      </c>
      <c r="I1455" s="17"/>
    </row>
    <row r="1456" spans="1:9" ht="25.5">
      <c r="A1456" s="16"/>
      <c r="B1456" s="84" t="s">
        <v>10</v>
      </c>
      <c r="C1456" s="42" t="s">
        <v>11</v>
      </c>
      <c r="D1456" s="18">
        <v>7641</v>
      </c>
      <c r="E1456" s="18">
        <v>7381</v>
      </c>
      <c r="F1456" s="18">
        <v>6836</v>
      </c>
      <c r="G1456" s="18">
        <v>7425</v>
      </c>
      <c r="H1456" s="18">
        <v>6700</v>
      </c>
      <c r="I1456" s="17"/>
    </row>
    <row r="1457" spans="1:9" ht="25.5">
      <c r="A1457" s="16"/>
      <c r="B1457" s="84" t="s">
        <v>12</v>
      </c>
      <c r="C1457" s="42" t="s">
        <v>13</v>
      </c>
      <c r="D1457" s="18">
        <v>396</v>
      </c>
      <c r="E1457" s="18">
        <v>316</v>
      </c>
      <c r="F1457" s="18">
        <v>292</v>
      </c>
      <c r="G1457" s="18">
        <v>316</v>
      </c>
      <c r="H1457" s="18">
        <v>292</v>
      </c>
      <c r="I1457" s="17"/>
    </row>
    <row r="1458" spans="1:9" ht="12.75">
      <c r="A1458" s="16"/>
      <c r="B1458" s="84" t="s">
        <v>14</v>
      </c>
      <c r="C1458" s="42" t="s">
        <v>15</v>
      </c>
      <c r="D1458" s="18">
        <v>108676</v>
      </c>
      <c r="E1458" s="18">
        <v>85740</v>
      </c>
      <c r="F1458" s="18">
        <v>74811</v>
      </c>
      <c r="G1458" s="18">
        <v>97122</v>
      </c>
      <c r="H1458" s="18">
        <v>78346</v>
      </c>
      <c r="I1458" s="17"/>
    </row>
    <row r="1459" spans="1:9" ht="38.25">
      <c r="A1459" s="16"/>
      <c r="B1459" s="84" t="s">
        <v>16</v>
      </c>
      <c r="C1459" s="42" t="s">
        <v>17</v>
      </c>
      <c r="D1459" s="18">
        <v>39930</v>
      </c>
      <c r="E1459" s="18">
        <v>40906</v>
      </c>
      <c r="F1459" s="18">
        <v>40301</v>
      </c>
      <c r="G1459" s="18">
        <v>40300</v>
      </c>
      <c r="H1459" s="18">
        <v>41639</v>
      </c>
      <c r="I1459" s="17"/>
    </row>
    <row r="1460" spans="1:9" ht="25.5">
      <c r="A1460" s="16"/>
      <c r="B1460" s="84" t="s">
        <v>20</v>
      </c>
      <c r="C1460" s="42" t="s">
        <v>21</v>
      </c>
      <c r="D1460" s="18">
        <v>3120</v>
      </c>
      <c r="E1460" s="18">
        <v>3119</v>
      </c>
      <c r="F1460" s="18">
        <v>886</v>
      </c>
      <c r="G1460" s="18">
        <v>12069</v>
      </c>
      <c r="H1460" s="18">
        <v>913</v>
      </c>
      <c r="I1460" s="17"/>
    </row>
    <row r="1461" spans="1:9" ht="12.75">
      <c r="A1461" s="16"/>
      <c r="B1461" s="89">
        <v>2100</v>
      </c>
      <c r="C1461" s="42" t="s">
        <v>256</v>
      </c>
      <c r="D1461" s="18">
        <v>2498</v>
      </c>
      <c r="E1461" s="18">
        <v>2497</v>
      </c>
      <c r="F1461" s="18">
        <v>0</v>
      </c>
      <c r="G1461" s="18">
        <v>11447</v>
      </c>
      <c r="H1461" s="18">
        <v>27</v>
      </c>
      <c r="I1461" s="17"/>
    </row>
    <row r="1462" spans="1:9" s="26" customFormat="1" ht="39">
      <c r="A1462" s="25"/>
      <c r="B1462" s="86">
        <v>2140</v>
      </c>
      <c r="C1462" s="49" t="s">
        <v>266</v>
      </c>
      <c r="D1462" s="20">
        <v>2498</v>
      </c>
      <c r="E1462" s="20">
        <v>2497</v>
      </c>
      <c r="F1462" s="20">
        <v>0</v>
      </c>
      <c r="G1462" s="20">
        <v>11447</v>
      </c>
      <c r="H1462" s="20">
        <v>27</v>
      </c>
      <c r="I1462" s="19"/>
    </row>
    <row r="1463" spans="1:9" ht="25.5">
      <c r="A1463" s="16"/>
      <c r="B1463" s="89">
        <v>2500</v>
      </c>
      <c r="C1463" s="42" t="s">
        <v>259</v>
      </c>
      <c r="D1463" s="18">
        <v>622</v>
      </c>
      <c r="E1463" s="18">
        <v>622</v>
      </c>
      <c r="F1463" s="18">
        <v>886</v>
      </c>
      <c r="G1463" s="18">
        <v>622</v>
      </c>
      <c r="H1463" s="18">
        <v>886</v>
      </c>
      <c r="I1463" s="17"/>
    </row>
    <row r="1464" spans="1:9" ht="12.75">
      <c r="A1464" s="16"/>
      <c r="B1464" s="84" t="s">
        <v>24</v>
      </c>
      <c r="C1464" s="42" t="s">
        <v>25</v>
      </c>
      <c r="D1464" s="18">
        <v>2034779</v>
      </c>
      <c r="E1464" s="18">
        <v>2013334</v>
      </c>
      <c r="F1464" s="18">
        <v>1676043</v>
      </c>
      <c r="G1464" s="18">
        <v>2009690</v>
      </c>
      <c r="H1464" s="18">
        <v>1675844</v>
      </c>
      <c r="I1464" s="17"/>
    </row>
    <row r="1465" spans="1:9" s="26" customFormat="1" ht="26.25">
      <c r="A1465" s="25"/>
      <c r="B1465" s="87" t="s">
        <v>28</v>
      </c>
      <c r="C1465" s="49" t="s">
        <v>29</v>
      </c>
      <c r="D1465" s="20">
        <v>1801855</v>
      </c>
      <c r="E1465" s="20">
        <v>1801531</v>
      </c>
      <c r="F1465" s="20">
        <v>1466937</v>
      </c>
      <c r="G1465" s="20">
        <v>1801531</v>
      </c>
      <c r="H1465" s="20">
        <v>1466937</v>
      </c>
      <c r="I1465" s="19"/>
    </row>
    <row r="1466" spans="1:9" s="26" customFormat="1" ht="13.5">
      <c r="A1466" s="25"/>
      <c r="B1466" s="87" t="s">
        <v>30</v>
      </c>
      <c r="C1466" s="49" t="s">
        <v>31</v>
      </c>
      <c r="D1466" s="20">
        <v>232924</v>
      </c>
      <c r="E1466" s="20">
        <v>211803</v>
      </c>
      <c r="F1466" s="20">
        <v>209106</v>
      </c>
      <c r="G1466" s="20">
        <v>208159</v>
      </c>
      <c r="H1466" s="20">
        <v>208907</v>
      </c>
      <c r="I1466" s="19"/>
    </row>
    <row r="1467" spans="1:9" ht="12.75">
      <c r="A1467" s="16"/>
      <c r="B1467" s="84" t="s">
        <v>34</v>
      </c>
      <c r="C1467" s="42" t="s">
        <v>35</v>
      </c>
      <c r="D1467" s="18">
        <v>464229</v>
      </c>
      <c r="E1467" s="18">
        <v>428953</v>
      </c>
      <c r="F1467" s="18">
        <v>174573</v>
      </c>
      <c r="G1467" s="18">
        <v>2894509</v>
      </c>
      <c r="H1467" s="18">
        <v>13160</v>
      </c>
      <c r="I1467" s="17"/>
    </row>
    <row r="1468" spans="1:9" ht="12.75">
      <c r="A1468" s="16"/>
      <c r="B1468" s="84" t="s">
        <v>38</v>
      </c>
      <c r="C1468" s="42" t="s">
        <v>39</v>
      </c>
      <c r="D1468" s="18">
        <v>2550000</v>
      </c>
      <c r="E1468" s="18">
        <v>1550000</v>
      </c>
      <c r="F1468" s="18">
        <v>2722981</v>
      </c>
      <c r="G1468" s="18">
        <v>300000</v>
      </c>
      <c r="H1468" s="18">
        <v>2722981</v>
      </c>
      <c r="I1468" s="17"/>
    </row>
    <row r="1469" spans="1:9" ht="25.5">
      <c r="A1469" s="16"/>
      <c r="B1469" s="84" t="s">
        <v>40</v>
      </c>
      <c r="C1469" s="42" t="s">
        <v>41</v>
      </c>
      <c r="D1469" s="18">
        <v>0</v>
      </c>
      <c r="E1469" s="18">
        <v>-289905</v>
      </c>
      <c r="F1469" s="18">
        <v>-146432</v>
      </c>
      <c r="G1469" s="18">
        <v>0</v>
      </c>
      <c r="H1469" s="18">
        <v>-146432</v>
      </c>
      <c r="I1469" s="17"/>
    </row>
    <row r="1470" spans="1:9" ht="25.5">
      <c r="A1470" s="16"/>
      <c r="B1470" s="84" t="s">
        <v>42</v>
      </c>
      <c r="C1470" s="42" t="s">
        <v>43</v>
      </c>
      <c r="D1470" s="18">
        <v>0</v>
      </c>
      <c r="E1470" s="18">
        <v>262660</v>
      </c>
      <c r="F1470" s="18">
        <v>375837</v>
      </c>
      <c r="G1470" s="18">
        <v>0</v>
      </c>
      <c r="H1470" s="18">
        <v>375837</v>
      </c>
      <c r="I1470" s="17"/>
    </row>
    <row r="1471" spans="1:9" ht="12.75">
      <c r="A1471" s="16"/>
      <c r="B1471" s="84" t="s">
        <v>44</v>
      </c>
      <c r="C1471" s="42" t="s">
        <v>45</v>
      </c>
      <c r="D1471" s="18"/>
      <c r="E1471" s="18"/>
      <c r="F1471" s="18">
        <v>375837</v>
      </c>
      <c r="G1471" s="18"/>
      <c r="H1471" s="18"/>
      <c r="I1471" s="17"/>
    </row>
    <row r="1472" spans="1:9" s="26" customFormat="1" ht="13.5">
      <c r="A1472" s="25"/>
      <c r="B1472" s="87" t="s">
        <v>46</v>
      </c>
      <c r="C1472" s="49" t="s">
        <v>47</v>
      </c>
      <c r="D1472" s="18">
        <v>0</v>
      </c>
      <c r="E1472" s="18">
        <v>262660</v>
      </c>
      <c r="F1472" s="18">
        <v>375837</v>
      </c>
      <c r="G1472" s="18">
        <v>0</v>
      </c>
      <c r="H1472" s="18">
        <v>375837</v>
      </c>
      <c r="I1472" s="19"/>
    </row>
    <row r="1473" spans="1:9" ht="25.5">
      <c r="A1473" s="16"/>
      <c r="B1473" s="84" t="s">
        <v>50</v>
      </c>
      <c r="C1473" s="42" t="s">
        <v>51</v>
      </c>
      <c r="D1473" s="18">
        <v>0</v>
      </c>
      <c r="E1473" s="18">
        <v>552565</v>
      </c>
      <c r="F1473" s="18">
        <v>522269</v>
      </c>
      <c r="G1473" s="18">
        <v>0</v>
      </c>
      <c r="H1473" s="18">
        <v>522269</v>
      </c>
      <c r="I1473" s="17"/>
    </row>
    <row r="1474" spans="1:9" ht="25.5">
      <c r="A1474" s="16"/>
      <c r="B1474" s="84" t="s">
        <v>52</v>
      </c>
      <c r="C1474" s="42" t="s">
        <v>53</v>
      </c>
      <c r="D1474" s="61" t="s">
        <v>331</v>
      </c>
      <c r="E1474" s="61" t="s">
        <v>331</v>
      </c>
      <c r="F1474" s="61">
        <v>522269</v>
      </c>
      <c r="G1474" s="61" t="s">
        <v>331</v>
      </c>
      <c r="H1474" s="61">
        <v>0</v>
      </c>
      <c r="I1474" s="17"/>
    </row>
    <row r="1475" spans="1:9" s="26" customFormat="1" ht="26.25">
      <c r="A1475" s="25"/>
      <c r="B1475" s="87" t="s">
        <v>54</v>
      </c>
      <c r="C1475" s="49" t="s">
        <v>55</v>
      </c>
      <c r="D1475" s="18">
        <v>0</v>
      </c>
      <c r="E1475" s="18">
        <v>552565</v>
      </c>
      <c r="F1475" s="18">
        <v>522269</v>
      </c>
      <c r="G1475" s="18">
        <v>0</v>
      </c>
      <c r="H1475" s="18">
        <v>522269</v>
      </c>
      <c r="I1475" s="19"/>
    </row>
    <row r="1476" spans="1:9" ht="12.75">
      <c r="A1476" s="16"/>
      <c r="B1476" s="84"/>
      <c r="C1476" s="42"/>
      <c r="D1476" s="18"/>
      <c r="E1476" s="18"/>
      <c r="F1476" s="18"/>
      <c r="G1476" s="18"/>
      <c r="H1476" s="18"/>
      <c r="I1476" s="17"/>
    </row>
    <row r="1477" spans="1:9" s="23" customFormat="1" ht="31.5">
      <c r="A1477" s="9" t="s">
        <v>218</v>
      </c>
      <c r="B1477" s="83" t="s">
        <v>6</v>
      </c>
      <c r="C1477" s="11" t="s">
        <v>219</v>
      </c>
      <c r="D1477" s="12">
        <f>D1479+D1480+D1481+D1482+D1483+D1484+D1485+D1487+D1491+D1492+D1493</f>
        <v>2827020</v>
      </c>
      <c r="E1477" s="12">
        <f>E1479+E1480+E1481+E1482+E1483+E1484+E1485+E1487+E1491+E1492+E1493</f>
        <v>2377971</v>
      </c>
      <c r="F1477" s="12">
        <f>F1479+F1480+F1481+F1482+F1483+F1484+F1485+F1487+F1491+F1492+F1493</f>
        <v>1444695</v>
      </c>
      <c r="G1477" s="12">
        <f>G1479+G1480+G1481+G1482+G1483+G1484+G1485+G1487+G1491+G1492+G1493</f>
        <v>2359571</v>
      </c>
      <c r="H1477" s="12">
        <f>H1479+H1480+H1481+H1482+H1483+H1484+H1485+H1487+H1491+H1492+H1493</f>
        <v>1431632</v>
      </c>
      <c r="I1477" s="22"/>
    </row>
    <row r="1478" spans="1:9" ht="12.75">
      <c r="A1478" s="16"/>
      <c r="B1478" s="84"/>
      <c r="C1478" s="42"/>
      <c r="D1478" s="18"/>
      <c r="E1478" s="18"/>
      <c r="F1478" s="18"/>
      <c r="G1478" s="18"/>
      <c r="H1478" s="18"/>
      <c r="I1478" s="17"/>
    </row>
    <row r="1479" spans="1:9" ht="12.75">
      <c r="A1479" s="16"/>
      <c r="B1479" s="84" t="s">
        <v>8</v>
      </c>
      <c r="C1479" s="42" t="s">
        <v>9</v>
      </c>
      <c r="D1479" s="18">
        <v>1005572</v>
      </c>
      <c r="E1479" s="18">
        <f>E1497+E1507+E1521+E1533+E1545</f>
        <v>994026</v>
      </c>
      <c r="F1479" s="18">
        <v>562932</v>
      </c>
      <c r="G1479" s="18">
        <v>998745</v>
      </c>
      <c r="H1479" s="18">
        <v>579337</v>
      </c>
      <c r="I1479" s="17"/>
    </row>
    <row r="1480" spans="1:9" ht="25.5">
      <c r="A1480" s="16"/>
      <c r="B1480" s="84" t="s">
        <v>10</v>
      </c>
      <c r="C1480" s="42" t="s">
        <v>11</v>
      </c>
      <c r="D1480" s="18">
        <v>305574</v>
      </c>
      <c r="E1480" s="18">
        <f>E1498+E1508+E1522+E1534+E1546</f>
        <v>299192</v>
      </c>
      <c r="F1480" s="18">
        <v>165880</v>
      </c>
      <c r="G1480" s="18">
        <v>305743</v>
      </c>
      <c r="H1480" s="18">
        <v>173425</v>
      </c>
      <c r="I1480" s="17"/>
    </row>
    <row r="1481" spans="1:9" ht="25.5">
      <c r="A1481" s="16"/>
      <c r="B1481" s="84" t="s">
        <v>12</v>
      </c>
      <c r="C1481" s="42" t="s">
        <v>13</v>
      </c>
      <c r="D1481" s="18">
        <v>18384</v>
      </c>
      <c r="E1481" s="18">
        <f>E1509+E1523+E1535+E1547</f>
        <v>16507</v>
      </c>
      <c r="F1481" s="18">
        <v>4022</v>
      </c>
      <c r="G1481" s="18">
        <v>17671</v>
      </c>
      <c r="H1481" s="18">
        <v>3876</v>
      </c>
      <c r="I1481" s="17"/>
    </row>
    <row r="1482" spans="1:9" ht="12.75">
      <c r="A1482" s="16"/>
      <c r="B1482" s="84" t="s">
        <v>14</v>
      </c>
      <c r="C1482" s="42" t="s">
        <v>15</v>
      </c>
      <c r="D1482" s="18">
        <v>601109</v>
      </c>
      <c r="E1482" s="18">
        <f>E1499+E1510+E1524+E1536+E1548</f>
        <v>491295</v>
      </c>
      <c r="F1482" s="18">
        <v>323560</v>
      </c>
      <c r="G1482" s="18">
        <v>425034</v>
      </c>
      <c r="H1482" s="18">
        <v>320125</v>
      </c>
      <c r="I1482" s="17"/>
    </row>
    <row r="1483" spans="1:9" ht="38.25">
      <c r="A1483" s="16"/>
      <c r="B1483" s="84" t="s">
        <v>16</v>
      </c>
      <c r="C1483" s="42" t="s">
        <v>17</v>
      </c>
      <c r="D1483" s="18">
        <v>144421</v>
      </c>
      <c r="E1483" s="18">
        <f>E1500+E1511+E1525+E1537+E1549</f>
        <v>139854</v>
      </c>
      <c r="F1483" s="18">
        <v>84398</v>
      </c>
      <c r="G1483" s="18">
        <v>133941</v>
      </c>
      <c r="H1483" s="18">
        <v>84649</v>
      </c>
      <c r="I1483" s="17"/>
    </row>
    <row r="1484" spans="1:9" ht="12.75">
      <c r="A1484" s="16"/>
      <c r="B1484" s="84" t="s">
        <v>18</v>
      </c>
      <c r="C1484" s="42" t="s">
        <v>19</v>
      </c>
      <c r="D1484" s="18">
        <v>1145</v>
      </c>
      <c r="E1484" s="18">
        <f>E1501+E1512+E1526+E1550</f>
        <v>1011</v>
      </c>
      <c r="F1484" s="18">
        <v>231</v>
      </c>
      <c r="G1484" s="18">
        <v>636</v>
      </c>
      <c r="H1484" s="18">
        <v>221</v>
      </c>
      <c r="I1484" s="17"/>
    </row>
    <row r="1485" spans="1:9" ht="25.5">
      <c r="A1485" s="16"/>
      <c r="B1485" s="84" t="s">
        <v>20</v>
      </c>
      <c r="C1485" s="42" t="s">
        <v>21</v>
      </c>
      <c r="D1485" s="18">
        <v>0</v>
      </c>
      <c r="E1485" s="18">
        <f>E1513</f>
        <v>26</v>
      </c>
      <c r="F1485" s="18">
        <v>0</v>
      </c>
      <c r="G1485" s="18">
        <v>26</v>
      </c>
      <c r="H1485" s="18">
        <v>0</v>
      </c>
      <c r="I1485" s="17"/>
    </row>
    <row r="1486" spans="1:9" s="26" customFormat="1" ht="26.25">
      <c r="A1486" s="25"/>
      <c r="B1486" s="84" t="s">
        <v>281</v>
      </c>
      <c r="C1486" s="42" t="s">
        <v>259</v>
      </c>
      <c r="D1486" s="18">
        <v>0</v>
      </c>
      <c r="E1486" s="18">
        <v>26</v>
      </c>
      <c r="F1486" s="18">
        <v>0</v>
      </c>
      <c r="G1486" s="18">
        <v>26</v>
      </c>
      <c r="H1486" s="18">
        <v>0</v>
      </c>
      <c r="I1486" s="17"/>
    </row>
    <row r="1487" spans="1:9" ht="12.75">
      <c r="A1487" s="16"/>
      <c r="B1487" s="84" t="s">
        <v>24</v>
      </c>
      <c r="C1487" s="42" t="s">
        <v>25</v>
      </c>
      <c r="D1487" s="18">
        <v>246439</v>
      </c>
      <c r="E1487" s="18">
        <f>E1502+E1515+E1527+E1538+E1551</f>
        <v>235875</v>
      </c>
      <c r="F1487" s="18">
        <v>218600</v>
      </c>
      <c r="G1487" s="18">
        <v>232824</v>
      </c>
      <c r="H1487" s="18">
        <v>214799</v>
      </c>
      <c r="I1487" s="17"/>
    </row>
    <row r="1488" spans="1:9" s="26" customFormat="1" ht="13.5">
      <c r="A1488" s="25"/>
      <c r="B1488" s="87" t="s">
        <v>79</v>
      </c>
      <c r="C1488" s="49" t="s">
        <v>80</v>
      </c>
      <c r="D1488" s="20">
        <v>0</v>
      </c>
      <c r="E1488" s="20">
        <v>0</v>
      </c>
      <c r="F1488" s="20">
        <v>53750</v>
      </c>
      <c r="G1488" s="20">
        <v>0</v>
      </c>
      <c r="H1488" s="20">
        <v>53750</v>
      </c>
      <c r="I1488" s="19"/>
    </row>
    <row r="1489" spans="1:9" s="26" customFormat="1" ht="26.25">
      <c r="A1489" s="25"/>
      <c r="B1489" s="87" t="s">
        <v>28</v>
      </c>
      <c r="C1489" s="49" t="s">
        <v>29</v>
      </c>
      <c r="D1489" s="20">
        <v>220918</v>
      </c>
      <c r="E1489" s="20">
        <v>212213</v>
      </c>
      <c r="F1489" s="20">
        <v>136858</v>
      </c>
      <c r="G1489" s="20">
        <v>210522</v>
      </c>
      <c r="H1489" s="20">
        <v>132950</v>
      </c>
      <c r="I1489" s="19"/>
    </row>
    <row r="1490" spans="1:9" s="26" customFormat="1" ht="13.5">
      <c r="A1490" s="25"/>
      <c r="B1490" s="87" t="s">
        <v>30</v>
      </c>
      <c r="C1490" s="49" t="s">
        <v>31</v>
      </c>
      <c r="D1490" s="20">
        <v>25521</v>
      </c>
      <c r="E1490" s="20">
        <v>23662</v>
      </c>
      <c r="F1490" s="20">
        <v>27992</v>
      </c>
      <c r="G1490" s="20">
        <v>22302</v>
      </c>
      <c r="H1490" s="20">
        <v>28099</v>
      </c>
      <c r="I1490" s="19"/>
    </row>
    <row r="1491" spans="1:9" ht="12.75">
      <c r="A1491" s="16"/>
      <c r="B1491" s="84" t="s">
        <v>34</v>
      </c>
      <c r="C1491" s="42" t="s">
        <v>35</v>
      </c>
      <c r="D1491" s="18">
        <v>410323</v>
      </c>
      <c r="E1491" s="18">
        <f>E1517+E1529+E1541+E1555</f>
        <v>105982</v>
      </c>
      <c r="F1491" s="18">
        <v>84859</v>
      </c>
      <c r="G1491" s="18">
        <v>157331</v>
      </c>
      <c r="H1491" s="18">
        <v>54987</v>
      </c>
      <c r="I1491" s="17"/>
    </row>
    <row r="1492" spans="1:9" ht="12.75">
      <c r="A1492" s="16"/>
      <c r="B1492" s="84" t="s">
        <v>36</v>
      </c>
      <c r="C1492" s="42" t="s">
        <v>37</v>
      </c>
      <c r="D1492" s="18">
        <v>0</v>
      </c>
      <c r="E1492" s="18">
        <f>E1556</f>
        <v>93036</v>
      </c>
      <c r="F1492" s="18">
        <v>0</v>
      </c>
      <c r="G1492" s="18">
        <v>87470</v>
      </c>
      <c r="H1492" s="18">
        <v>0</v>
      </c>
      <c r="I1492" s="17"/>
    </row>
    <row r="1493" spans="1:9" ht="12.75">
      <c r="A1493" s="16"/>
      <c r="B1493" s="84" t="s">
        <v>38</v>
      </c>
      <c r="C1493" s="42" t="s">
        <v>39</v>
      </c>
      <c r="D1493" s="18">
        <v>94053</v>
      </c>
      <c r="E1493" s="18">
        <f>E1557</f>
        <v>1167</v>
      </c>
      <c r="F1493" s="18">
        <v>213</v>
      </c>
      <c r="G1493" s="18">
        <v>150</v>
      </c>
      <c r="H1493" s="18">
        <v>213</v>
      </c>
      <c r="I1493" s="17"/>
    </row>
    <row r="1494" spans="1:9" ht="12.75">
      <c r="A1494" s="16"/>
      <c r="B1494" s="84"/>
      <c r="C1494" s="42"/>
      <c r="D1494" s="18"/>
      <c r="E1494" s="18"/>
      <c r="F1494" s="18"/>
      <c r="G1494" s="18"/>
      <c r="H1494" s="18"/>
      <c r="I1494" s="17"/>
    </row>
    <row r="1495" spans="1:9" s="15" customFormat="1" ht="38.25">
      <c r="A1495" s="16" t="s">
        <v>220</v>
      </c>
      <c r="B1495" s="88" t="s">
        <v>6</v>
      </c>
      <c r="C1495" s="24" t="s">
        <v>221</v>
      </c>
      <c r="D1495" s="13">
        <f>D1497+D1498+D1499+D1500+D1502</f>
        <v>7784</v>
      </c>
      <c r="E1495" s="13">
        <f>E1497+E1498+E1499+E1500+E1502</f>
        <v>7570</v>
      </c>
      <c r="F1495" s="13">
        <f>F1497+F1498+F1499+F1500+F1502</f>
        <v>13994</v>
      </c>
      <c r="G1495" s="13">
        <f>G1497+G1498+G1499+G1500+G1502</f>
        <v>6785</v>
      </c>
      <c r="H1495" s="13">
        <f>H1497+H1498+H1499+H1500+H1502</f>
        <v>14384</v>
      </c>
      <c r="I1495" s="10"/>
    </row>
    <row r="1496" spans="1:9" ht="12.75">
      <c r="A1496" s="16"/>
      <c r="B1496" s="84"/>
      <c r="C1496" s="42"/>
      <c r="D1496" s="18"/>
      <c r="E1496" s="18"/>
      <c r="F1496" s="18"/>
      <c r="G1496" s="18"/>
      <c r="H1496" s="18"/>
      <c r="I1496" s="17"/>
    </row>
    <row r="1497" spans="1:9" ht="12.75">
      <c r="A1497" s="16"/>
      <c r="B1497" s="84" t="s">
        <v>8</v>
      </c>
      <c r="C1497" s="42" t="s">
        <v>9</v>
      </c>
      <c r="D1497" s="18">
        <v>3395</v>
      </c>
      <c r="E1497" s="18">
        <v>3275</v>
      </c>
      <c r="F1497" s="18">
        <v>3120</v>
      </c>
      <c r="G1497" s="18">
        <v>3279</v>
      </c>
      <c r="H1497" s="18">
        <v>3302</v>
      </c>
      <c r="I1497" s="17"/>
    </row>
    <row r="1498" spans="1:9" ht="25.5">
      <c r="A1498" s="16"/>
      <c r="B1498" s="84" t="s">
        <v>10</v>
      </c>
      <c r="C1498" s="42" t="s">
        <v>11</v>
      </c>
      <c r="D1498" s="18">
        <v>2174</v>
      </c>
      <c r="E1498" s="18">
        <v>2074</v>
      </c>
      <c r="F1498" s="18">
        <v>665</v>
      </c>
      <c r="G1498" s="18">
        <v>2062</v>
      </c>
      <c r="H1498" s="18">
        <v>873</v>
      </c>
      <c r="I1498" s="17"/>
    </row>
    <row r="1499" spans="1:9" ht="12.75">
      <c r="A1499" s="16"/>
      <c r="B1499" s="84" t="s">
        <v>14</v>
      </c>
      <c r="C1499" s="42" t="s">
        <v>15</v>
      </c>
      <c r="D1499" s="18">
        <v>970</v>
      </c>
      <c r="E1499" s="18">
        <v>995</v>
      </c>
      <c r="F1499" s="18">
        <v>871</v>
      </c>
      <c r="G1499" s="18">
        <v>700</v>
      </c>
      <c r="H1499" s="18">
        <v>871</v>
      </c>
      <c r="I1499" s="17"/>
    </row>
    <row r="1500" spans="1:9" ht="38.25">
      <c r="A1500" s="16"/>
      <c r="B1500" s="84" t="s">
        <v>16</v>
      </c>
      <c r="C1500" s="42" t="s">
        <v>17</v>
      </c>
      <c r="D1500" s="18">
        <v>545</v>
      </c>
      <c r="E1500" s="18">
        <v>526</v>
      </c>
      <c r="F1500" s="18">
        <v>366</v>
      </c>
      <c r="G1500" s="18">
        <v>44</v>
      </c>
      <c r="H1500" s="18">
        <v>366</v>
      </c>
      <c r="I1500" s="17"/>
    </row>
    <row r="1501" spans="1:9" ht="12.75">
      <c r="A1501" s="16"/>
      <c r="B1501" s="84" t="s">
        <v>18</v>
      </c>
      <c r="C1501" s="42" t="s">
        <v>19</v>
      </c>
      <c r="D1501" s="18"/>
      <c r="E1501" s="18"/>
      <c r="F1501" s="18">
        <v>0</v>
      </c>
      <c r="G1501" s="18"/>
      <c r="H1501" s="18">
        <v>0</v>
      </c>
      <c r="I1501" s="17"/>
    </row>
    <row r="1502" spans="1:9" ht="12.75">
      <c r="A1502" s="16"/>
      <c r="B1502" s="84" t="s">
        <v>24</v>
      </c>
      <c r="C1502" s="42" t="s">
        <v>25</v>
      </c>
      <c r="D1502" s="18">
        <v>700</v>
      </c>
      <c r="E1502" s="18">
        <v>700</v>
      </c>
      <c r="F1502" s="18">
        <v>8972</v>
      </c>
      <c r="G1502" s="18">
        <v>700</v>
      </c>
      <c r="H1502" s="18">
        <v>8972</v>
      </c>
      <c r="I1502" s="17"/>
    </row>
    <row r="1503" spans="1:9" s="26" customFormat="1" ht="26.25">
      <c r="A1503" s="25"/>
      <c r="B1503" s="87" t="s">
        <v>28</v>
      </c>
      <c r="C1503" s="49" t="s">
        <v>29</v>
      </c>
      <c r="D1503" s="20">
        <v>700</v>
      </c>
      <c r="E1503" s="20">
        <v>700</v>
      </c>
      <c r="F1503" s="20">
        <v>8972</v>
      </c>
      <c r="G1503" s="20">
        <v>700</v>
      </c>
      <c r="H1503" s="20">
        <v>8972</v>
      </c>
      <c r="I1503" s="19"/>
    </row>
    <row r="1504" spans="1:9" ht="12.75">
      <c r="A1504" s="16"/>
      <c r="B1504" s="84"/>
      <c r="C1504" s="42"/>
      <c r="D1504" s="18"/>
      <c r="E1504" s="18"/>
      <c r="F1504" s="18"/>
      <c r="G1504" s="18"/>
      <c r="H1504" s="18"/>
      <c r="I1504" s="17"/>
    </row>
    <row r="1505" spans="1:9" s="15" customFormat="1" ht="12.75">
      <c r="A1505" s="16" t="s">
        <v>222</v>
      </c>
      <c r="B1505" s="88" t="s">
        <v>6</v>
      </c>
      <c r="C1505" s="24" t="s">
        <v>223</v>
      </c>
      <c r="D1505" s="13">
        <f>D1507+D1508+D1509+D1510+D1511+D1512+D1513+D1515+D1517</f>
        <v>423507</v>
      </c>
      <c r="E1505" s="13">
        <f>E1507+E1508+E1509+E1510+E1511+E1512+E1513+E1515+E1517</f>
        <v>394121</v>
      </c>
      <c r="F1505" s="13">
        <f>F1507+F1508+F1509+F1510+F1511+F1512+F1513+F1515+F1517</f>
        <v>142754</v>
      </c>
      <c r="G1505" s="13">
        <f>G1507+G1508+G1509+G1510+G1511+G1512+G1513+G1515+G1517</f>
        <v>348630</v>
      </c>
      <c r="H1505" s="13">
        <f>H1507+H1508+H1509+H1510+H1511+H1512+H1513+H1515+H1517</f>
        <v>159567</v>
      </c>
      <c r="I1505" s="10"/>
    </row>
    <row r="1506" spans="1:9" ht="12.75">
      <c r="A1506" s="16"/>
      <c r="B1506" s="84"/>
      <c r="C1506" s="42"/>
      <c r="D1506" s="18"/>
      <c r="E1506" s="18"/>
      <c r="F1506" s="18"/>
      <c r="G1506" s="18"/>
      <c r="H1506" s="18"/>
      <c r="I1506" s="17"/>
    </row>
    <row r="1507" spans="1:9" ht="12.75">
      <c r="A1507" s="16"/>
      <c r="B1507" s="84" t="s">
        <v>8</v>
      </c>
      <c r="C1507" s="42" t="s">
        <v>9</v>
      </c>
      <c r="D1507" s="18">
        <v>129967</v>
      </c>
      <c r="E1507" s="18">
        <v>133353</v>
      </c>
      <c r="F1507" s="18">
        <v>33070</v>
      </c>
      <c r="G1507" s="18">
        <v>135972</v>
      </c>
      <c r="H1507" s="18">
        <v>34570</v>
      </c>
      <c r="I1507" s="17"/>
    </row>
    <row r="1508" spans="1:9" ht="25.5">
      <c r="A1508" s="16"/>
      <c r="B1508" s="84" t="s">
        <v>10</v>
      </c>
      <c r="C1508" s="42" t="s">
        <v>11</v>
      </c>
      <c r="D1508" s="18">
        <v>33967</v>
      </c>
      <c r="E1508" s="18">
        <v>34794</v>
      </c>
      <c r="F1508" s="18">
        <v>9263</v>
      </c>
      <c r="G1508" s="18">
        <v>35157</v>
      </c>
      <c r="H1508" s="18">
        <v>9144</v>
      </c>
      <c r="I1508" s="17"/>
    </row>
    <row r="1509" spans="1:9" ht="25.5">
      <c r="A1509" s="16"/>
      <c r="B1509" s="84" t="s">
        <v>12</v>
      </c>
      <c r="C1509" s="42" t="s">
        <v>13</v>
      </c>
      <c r="D1509" s="18">
        <v>15555</v>
      </c>
      <c r="E1509" s="18">
        <v>13583</v>
      </c>
      <c r="F1509" s="18">
        <v>2898</v>
      </c>
      <c r="G1509" s="18">
        <v>14739</v>
      </c>
      <c r="H1509" s="18">
        <v>2903</v>
      </c>
      <c r="I1509" s="17"/>
    </row>
    <row r="1510" spans="1:9" ht="12.75">
      <c r="A1510" s="16"/>
      <c r="B1510" s="84" t="s">
        <v>14</v>
      </c>
      <c r="C1510" s="42" t="s">
        <v>15</v>
      </c>
      <c r="D1510" s="18">
        <v>178582</v>
      </c>
      <c r="E1510" s="18">
        <v>136528</v>
      </c>
      <c r="F1510" s="18">
        <v>63495</v>
      </c>
      <c r="G1510" s="18">
        <v>102133</v>
      </c>
      <c r="H1510" s="18">
        <v>82539</v>
      </c>
      <c r="I1510" s="17"/>
    </row>
    <row r="1511" spans="1:9" ht="38.25">
      <c r="A1511" s="16"/>
      <c r="B1511" s="84" t="s">
        <v>16</v>
      </c>
      <c r="C1511" s="42" t="s">
        <v>17</v>
      </c>
      <c r="D1511" s="18">
        <v>20778</v>
      </c>
      <c r="E1511" s="18">
        <v>20318</v>
      </c>
      <c r="F1511" s="18">
        <v>7320</v>
      </c>
      <c r="G1511" s="18">
        <v>19653</v>
      </c>
      <c r="H1511" s="18">
        <v>7051</v>
      </c>
      <c r="I1511" s="17"/>
    </row>
    <row r="1512" spans="1:9" ht="12.75">
      <c r="A1512" s="16"/>
      <c r="B1512" s="84" t="s">
        <v>18</v>
      </c>
      <c r="C1512" s="42" t="s">
        <v>19</v>
      </c>
      <c r="D1512" s="18">
        <v>500</v>
      </c>
      <c r="E1512" s="18">
        <v>411</v>
      </c>
      <c r="F1512" s="18">
        <v>0</v>
      </c>
      <c r="G1512" s="18">
        <v>411</v>
      </c>
      <c r="H1512" s="18">
        <v>0</v>
      </c>
      <c r="I1512" s="17"/>
    </row>
    <row r="1513" spans="1:9" ht="25.5">
      <c r="A1513" s="16"/>
      <c r="B1513" s="85">
        <v>2000</v>
      </c>
      <c r="C1513" s="42" t="s">
        <v>264</v>
      </c>
      <c r="D1513" s="18">
        <v>0</v>
      </c>
      <c r="E1513" s="18">
        <v>26</v>
      </c>
      <c r="F1513" s="18">
        <v>0</v>
      </c>
      <c r="G1513" s="18">
        <v>26</v>
      </c>
      <c r="H1513" s="18">
        <v>0</v>
      </c>
      <c r="I1513" s="17"/>
    </row>
    <row r="1514" spans="1:9" ht="25.5">
      <c r="A1514" s="16"/>
      <c r="B1514" s="89">
        <v>2500</v>
      </c>
      <c r="C1514" s="42" t="s">
        <v>259</v>
      </c>
      <c r="D1514" s="18">
        <v>0</v>
      </c>
      <c r="E1514" s="18">
        <v>26</v>
      </c>
      <c r="F1514" s="18">
        <v>0</v>
      </c>
      <c r="G1514" s="18">
        <v>26</v>
      </c>
      <c r="H1514" s="18">
        <v>0</v>
      </c>
      <c r="I1514" s="17"/>
    </row>
    <row r="1515" spans="1:9" ht="12.75">
      <c r="A1515" s="16"/>
      <c r="B1515" s="84" t="s">
        <v>24</v>
      </c>
      <c r="C1515" s="42" t="s">
        <v>25</v>
      </c>
      <c r="D1515" s="18">
        <v>37158</v>
      </c>
      <c r="E1515" s="18">
        <v>33395</v>
      </c>
      <c r="F1515" s="18">
        <v>22595</v>
      </c>
      <c r="G1515" s="18">
        <v>33604</v>
      </c>
      <c r="H1515" s="18">
        <v>22595</v>
      </c>
      <c r="I1515" s="17"/>
    </row>
    <row r="1516" spans="1:9" s="26" customFormat="1" ht="26.25">
      <c r="A1516" s="25"/>
      <c r="B1516" s="87" t="s">
        <v>28</v>
      </c>
      <c r="C1516" s="49" t="s">
        <v>29</v>
      </c>
      <c r="D1516" s="20">
        <v>37158</v>
      </c>
      <c r="E1516" s="20">
        <v>33395</v>
      </c>
      <c r="F1516" s="20">
        <v>22595</v>
      </c>
      <c r="G1516" s="20">
        <v>33604</v>
      </c>
      <c r="H1516" s="20">
        <v>22595</v>
      </c>
      <c r="I1516" s="19"/>
    </row>
    <row r="1517" spans="1:9" ht="12.75">
      <c r="A1517" s="16"/>
      <c r="B1517" s="84" t="s">
        <v>34</v>
      </c>
      <c r="C1517" s="42" t="s">
        <v>35</v>
      </c>
      <c r="D1517" s="18">
        <v>7000</v>
      </c>
      <c r="E1517" s="18">
        <v>21713</v>
      </c>
      <c r="F1517" s="18">
        <v>4113</v>
      </c>
      <c r="G1517" s="18">
        <v>6935</v>
      </c>
      <c r="H1517" s="18">
        <v>765</v>
      </c>
      <c r="I1517" s="17"/>
    </row>
    <row r="1518" spans="1:9" ht="12.75">
      <c r="A1518" s="16"/>
      <c r="B1518" s="84"/>
      <c r="C1518" s="42"/>
      <c r="D1518" s="18"/>
      <c r="E1518" s="18"/>
      <c r="F1518" s="18"/>
      <c r="G1518" s="18"/>
      <c r="H1518" s="18"/>
      <c r="I1518" s="17"/>
    </row>
    <row r="1519" spans="1:9" s="15" customFormat="1" ht="38.25">
      <c r="A1519" s="16" t="s">
        <v>224</v>
      </c>
      <c r="B1519" s="88" t="s">
        <v>6</v>
      </c>
      <c r="C1519" s="24" t="s">
        <v>225</v>
      </c>
      <c r="D1519" s="13">
        <f>D1521+D1522+D1523+D1524+D1525+D1526+D1527+D1529</f>
        <v>231860</v>
      </c>
      <c r="E1519" s="13">
        <f>E1521+E1522+E1523+E1524+E1525+E1526+E1527+E1529</f>
        <v>229781</v>
      </c>
      <c r="F1519" s="13">
        <f>F1521+F1522+F1523+F1524+F1525+F1526+F1527+F1529</f>
        <v>183047</v>
      </c>
      <c r="G1519" s="13">
        <f>G1521+G1522+G1523+G1524+G1525+G1526+G1527+G1529</f>
        <v>176406</v>
      </c>
      <c r="H1519" s="13">
        <f>H1521+H1522+H1523+H1524+H1525+H1526+H1527+H1529</f>
        <v>141151</v>
      </c>
      <c r="I1519" s="10"/>
    </row>
    <row r="1520" spans="1:9" ht="12.75">
      <c r="A1520" s="16"/>
      <c r="B1520" s="84"/>
      <c r="C1520" s="42"/>
      <c r="D1520" s="18"/>
      <c r="E1520" s="18"/>
      <c r="F1520" s="18"/>
      <c r="G1520" s="18"/>
      <c r="H1520" s="18"/>
      <c r="I1520" s="17"/>
    </row>
    <row r="1521" spans="1:9" ht="12.75">
      <c r="A1521" s="16"/>
      <c r="B1521" s="84" t="s">
        <v>8</v>
      </c>
      <c r="C1521" s="42" t="s">
        <v>9</v>
      </c>
      <c r="D1521" s="18">
        <v>44920</v>
      </c>
      <c r="E1521" s="18">
        <v>44919</v>
      </c>
      <c r="F1521" s="18">
        <v>29292</v>
      </c>
      <c r="G1521" s="18">
        <v>44566</v>
      </c>
      <c r="H1521" s="18">
        <v>29597</v>
      </c>
      <c r="I1521" s="17"/>
    </row>
    <row r="1522" spans="1:9" ht="25.5">
      <c r="A1522" s="16"/>
      <c r="B1522" s="84" t="s">
        <v>10</v>
      </c>
      <c r="C1522" s="42" t="s">
        <v>11</v>
      </c>
      <c r="D1522" s="18">
        <v>11160</v>
      </c>
      <c r="E1522" s="18">
        <v>11158</v>
      </c>
      <c r="F1522" s="18">
        <v>7350</v>
      </c>
      <c r="G1522" s="18">
        <v>11312</v>
      </c>
      <c r="H1522" s="18">
        <v>7480</v>
      </c>
      <c r="I1522" s="17"/>
    </row>
    <row r="1523" spans="1:9" ht="25.5">
      <c r="A1523" s="16"/>
      <c r="B1523" s="84" t="s">
        <v>12</v>
      </c>
      <c r="C1523" s="42" t="s">
        <v>13</v>
      </c>
      <c r="D1523" s="18">
        <v>690</v>
      </c>
      <c r="E1523" s="18">
        <v>689</v>
      </c>
      <c r="F1523" s="18">
        <v>80</v>
      </c>
      <c r="G1523" s="18">
        <v>689</v>
      </c>
      <c r="H1523" s="18">
        <v>78</v>
      </c>
      <c r="I1523" s="17"/>
    </row>
    <row r="1524" spans="1:9" ht="12.75">
      <c r="A1524" s="16"/>
      <c r="B1524" s="84" t="s">
        <v>14</v>
      </c>
      <c r="C1524" s="42" t="s">
        <v>15</v>
      </c>
      <c r="D1524" s="18">
        <v>73901</v>
      </c>
      <c r="E1524" s="18">
        <v>73810</v>
      </c>
      <c r="F1524" s="18">
        <v>69726</v>
      </c>
      <c r="G1524" s="18">
        <v>33080</v>
      </c>
      <c r="H1524" s="18">
        <v>38951</v>
      </c>
      <c r="I1524" s="17"/>
    </row>
    <row r="1525" spans="1:9" ht="38.25">
      <c r="A1525" s="16"/>
      <c r="B1525" s="84" t="s">
        <v>16</v>
      </c>
      <c r="C1525" s="42" t="s">
        <v>17</v>
      </c>
      <c r="D1525" s="18">
        <v>26831</v>
      </c>
      <c r="E1525" s="18">
        <v>26817</v>
      </c>
      <c r="F1525" s="18">
        <v>27315</v>
      </c>
      <c r="G1525" s="18">
        <v>24079</v>
      </c>
      <c r="H1525" s="18">
        <v>25821</v>
      </c>
      <c r="I1525" s="17"/>
    </row>
    <row r="1526" spans="1:9" ht="12.75">
      <c r="A1526" s="16"/>
      <c r="B1526" s="85">
        <v>1600</v>
      </c>
      <c r="C1526" s="42" t="s">
        <v>19</v>
      </c>
      <c r="D1526" s="18">
        <v>120</v>
      </c>
      <c r="E1526" s="18">
        <v>120</v>
      </c>
      <c r="F1526" s="18">
        <v>0</v>
      </c>
      <c r="G1526" s="18">
        <v>25</v>
      </c>
      <c r="H1526" s="18">
        <v>0</v>
      </c>
      <c r="I1526" s="17"/>
    </row>
    <row r="1527" spans="1:9" ht="12.75">
      <c r="A1527" s="16"/>
      <c r="B1527" s="84" t="s">
        <v>24</v>
      </c>
      <c r="C1527" s="42" t="s">
        <v>25</v>
      </c>
      <c r="D1527" s="18">
        <v>63347</v>
      </c>
      <c r="E1527" s="18">
        <v>61372</v>
      </c>
      <c r="F1527" s="18">
        <v>39523</v>
      </c>
      <c r="G1527" s="18">
        <v>58872</v>
      </c>
      <c r="H1527" s="18">
        <v>39215</v>
      </c>
      <c r="I1527" s="17"/>
    </row>
    <row r="1528" spans="1:9" s="69" customFormat="1" ht="26.25">
      <c r="A1528" s="73"/>
      <c r="B1528" s="87" t="s">
        <v>28</v>
      </c>
      <c r="C1528" s="48" t="s">
        <v>29</v>
      </c>
      <c r="D1528" s="67">
        <v>63347</v>
      </c>
      <c r="E1528" s="67">
        <v>61372</v>
      </c>
      <c r="F1528" s="67">
        <v>39523</v>
      </c>
      <c r="G1528" s="67">
        <v>58872</v>
      </c>
      <c r="H1528" s="67">
        <v>39215</v>
      </c>
      <c r="I1528" s="21"/>
    </row>
    <row r="1529" spans="1:9" ht="12.75">
      <c r="A1529" s="16"/>
      <c r="B1529" s="84" t="s">
        <v>34</v>
      </c>
      <c r="C1529" s="42" t="s">
        <v>35</v>
      </c>
      <c r="D1529" s="18">
        <v>10891</v>
      </c>
      <c r="E1529" s="18">
        <v>10896</v>
      </c>
      <c r="F1529" s="18">
        <v>9761</v>
      </c>
      <c r="G1529" s="18">
        <v>3783</v>
      </c>
      <c r="H1529" s="18">
        <v>9</v>
      </c>
      <c r="I1529" s="17"/>
    </row>
    <row r="1530" spans="1:9" ht="12.75">
      <c r="A1530" s="16"/>
      <c r="B1530" s="84"/>
      <c r="C1530" s="42"/>
      <c r="D1530" s="18"/>
      <c r="E1530" s="18"/>
      <c r="F1530" s="18"/>
      <c r="G1530" s="18"/>
      <c r="H1530" s="18"/>
      <c r="I1530" s="17"/>
    </row>
    <row r="1531" spans="1:9" s="15" customFormat="1" ht="12.75">
      <c r="A1531" s="16" t="s">
        <v>226</v>
      </c>
      <c r="B1531" s="88" t="s">
        <v>6</v>
      </c>
      <c r="C1531" s="24" t="s">
        <v>227</v>
      </c>
      <c r="D1531" s="13">
        <f>D1533+D1534+D1535+D1536+D1537+D1538+D1541</f>
        <v>753264</v>
      </c>
      <c r="E1531" s="13">
        <f>E1533+E1534+E1535+E1536+E1537+E1538+E1541</f>
        <v>751567</v>
      </c>
      <c r="F1531" s="13">
        <f>F1533+F1534+F1535+F1536+F1537+F1538+F1541</f>
        <v>483705</v>
      </c>
      <c r="G1531" s="13">
        <f>G1533+G1534+G1535+G1536+G1537+G1538+G1541</f>
        <v>750553</v>
      </c>
      <c r="H1531" s="13">
        <f>H1533+H1534+H1535+H1536+H1537+H1538+H1541</f>
        <v>493459</v>
      </c>
      <c r="I1531" s="10"/>
    </row>
    <row r="1532" spans="1:9" ht="12.75">
      <c r="A1532" s="16"/>
      <c r="B1532" s="84"/>
      <c r="C1532" s="42"/>
      <c r="D1532" s="18"/>
      <c r="E1532" s="18"/>
      <c r="F1532" s="18"/>
      <c r="G1532" s="18"/>
      <c r="H1532" s="18"/>
      <c r="I1532" s="17"/>
    </row>
    <row r="1533" spans="1:9" ht="12.75">
      <c r="A1533" s="16"/>
      <c r="B1533" s="84" t="s">
        <v>8</v>
      </c>
      <c r="C1533" s="42" t="s">
        <v>9</v>
      </c>
      <c r="D1533" s="18">
        <v>546471</v>
      </c>
      <c r="E1533" s="18">
        <v>547764</v>
      </c>
      <c r="F1533" s="18">
        <v>326174</v>
      </c>
      <c r="G1533" s="18">
        <v>544860</v>
      </c>
      <c r="H1533" s="18">
        <v>331733</v>
      </c>
      <c r="I1533" s="17"/>
    </row>
    <row r="1534" spans="1:9" ht="25.5">
      <c r="A1534" s="16"/>
      <c r="B1534" s="84" t="s">
        <v>10</v>
      </c>
      <c r="C1534" s="42" t="s">
        <v>11</v>
      </c>
      <c r="D1534" s="18">
        <v>182027</v>
      </c>
      <c r="E1534" s="18">
        <v>180751</v>
      </c>
      <c r="F1534" s="18">
        <v>103329</v>
      </c>
      <c r="G1534" s="18">
        <v>182797</v>
      </c>
      <c r="H1534" s="18">
        <v>107650</v>
      </c>
      <c r="I1534" s="17"/>
    </row>
    <row r="1535" spans="1:9" ht="25.5">
      <c r="A1535" s="16"/>
      <c r="B1535" s="84" t="s">
        <v>12</v>
      </c>
      <c r="C1535" s="42" t="s">
        <v>13</v>
      </c>
      <c r="D1535" s="18">
        <v>0</v>
      </c>
      <c r="E1535" s="18">
        <v>0</v>
      </c>
      <c r="F1535" s="18">
        <v>0</v>
      </c>
      <c r="G1535" s="18">
        <v>10</v>
      </c>
      <c r="H1535" s="18">
        <v>0</v>
      </c>
      <c r="I1535" s="17"/>
    </row>
    <row r="1536" spans="1:9" ht="12.75">
      <c r="A1536" s="16"/>
      <c r="B1536" s="84" t="s">
        <v>14</v>
      </c>
      <c r="C1536" s="42" t="s">
        <v>15</v>
      </c>
      <c r="D1536" s="18">
        <v>1399</v>
      </c>
      <c r="E1536" s="18">
        <v>1361</v>
      </c>
      <c r="F1536" s="18">
        <v>3910</v>
      </c>
      <c r="G1536" s="18">
        <v>1342</v>
      </c>
      <c r="H1536" s="18">
        <v>4034</v>
      </c>
      <c r="I1536" s="17"/>
    </row>
    <row r="1537" spans="1:9" ht="38.25">
      <c r="A1537" s="16"/>
      <c r="B1537" s="84" t="s">
        <v>16</v>
      </c>
      <c r="C1537" s="42" t="s">
        <v>17</v>
      </c>
      <c r="D1537" s="18">
        <v>2893</v>
      </c>
      <c r="E1537" s="18">
        <v>2224</v>
      </c>
      <c r="F1537" s="18">
        <v>2740</v>
      </c>
      <c r="G1537" s="18">
        <v>2047</v>
      </c>
      <c r="H1537" s="18">
        <v>2479</v>
      </c>
      <c r="I1537" s="17"/>
    </row>
    <row r="1538" spans="1:9" ht="12.75">
      <c r="A1538" s="16"/>
      <c r="B1538" s="84" t="s">
        <v>24</v>
      </c>
      <c r="C1538" s="42" t="s">
        <v>25</v>
      </c>
      <c r="D1538" s="18">
        <v>20474</v>
      </c>
      <c r="E1538" s="18">
        <v>19467</v>
      </c>
      <c r="F1538" s="18">
        <v>27922</v>
      </c>
      <c r="G1538" s="18">
        <v>19467</v>
      </c>
      <c r="H1538" s="18">
        <v>28029</v>
      </c>
      <c r="I1538" s="17"/>
    </row>
    <row r="1539" spans="1:9" s="26" customFormat="1" ht="26.25">
      <c r="A1539" s="25"/>
      <c r="B1539" s="87" t="s">
        <v>28</v>
      </c>
      <c r="C1539" s="49" t="s">
        <v>29</v>
      </c>
      <c r="D1539" s="20">
        <v>39</v>
      </c>
      <c r="E1539" s="20">
        <v>19</v>
      </c>
      <c r="F1539" s="20">
        <v>3820</v>
      </c>
      <c r="G1539" s="20">
        <v>19</v>
      </c>
      <c r="H1539" s="20">
        <v>3820</v>
      </c>
      <c r="I1539" s="19"/>
    </row>
    <row r="1540" spans="1:9" s="26" customFormat="1" ht="13.5">
      <c r="A1540" s="25"/>
      <c r="B1540" s="87" t="s">
        <v>30</v>
      </c>
      <c r="C1540" s="49" t="s">
        <v>31</v>
      </c>
      <c r="D1540" s="20">
        <v>20435</v>
      </c>
      <c r="E1540" s="20">
        <v>19448</v>
      </c>
      <c r="F1540" s="20">
        <v>24102</v>
      </c>
      <c r="G1540" s="20">
        <v>19448</v>
      </c>
      <c r="H1540" s="20">
        <v>24209</v>
      </c>
      <c r="I1540" s="19"/>
    </row>
    <row r="1541" spans="1:9" ht="12.75">
      <c r="A1541" s="16"/>
      <c r="B1541" s="84" t="s">
        <v>34</v>
      </c>
      <c r="C1541" s="42" t="s">
        <v>35</v>
      </c>
      <c r="D1541" s="18">
        <v>0</v>
      </c>
      <c r="E1541" s="18">
        <v>0</v>
      </c>
      <c r="F1541" s="18">
        <v>19630</v>
      </c>
      <c r="G1541" s="18">
        <v>30</v>
      </c>
      <c r="H1541" s="18">
        <v>19534</v>
      </c>
      <c r="I1541" s="17"/>
    </row>
    <row r="1542" spans="1:9" ht="12.75">
      <c r="A1542" s="16"/>
      <c r="B1542" s="84"/>
      <c r="C1542" s="42"/>
      <c r="D1542" s="18"/>
      <c r="E1542" s="18"/>
      <c r="F1542" s="18"/>
      <c r="G1542" s="18"/>
      <c r="H1542" s="18"/>
      <c r="I1542" s="17"/>
    </row>
    <row r="1543" spans="1:9" s="15" customFormat="1" ht="38.25">
      <c r="A1543" s="16" t="s">
        <v>228</v>
      </c>
      <c r="B1543" s="88" t="s">
        <v>6</v>
      </c>
      <c r="C1543" s="24" t="s">
        <v>229</v>
      </c>
      <c r="D1543" s="13">
        <f>D1545+D1546+D1547+D1548+D1549+D1550+D1551+D1555+D1556+D1557</f>
        <v>1410605</v>
      </c>
      <c r="E1543" s="13">
        <f>E1545+E1546+E1547+E1548+E1549+E1550+E1551+E1555+E1556+E1557</f>
        <v>994932</v>
      </c>
      <c r="F1543" s="13">
        <f>F1545+F1546+F1547+F1548+F1549+F1550+F1551+F1555+F1556+F1557</f>
        <v>621195</v>
      </c>
      <c r="G1543" s="13">
        <f>G1545+G1546+G1547+G1548+G1549+G1550+G1551+G1555+G1556+G1557</f>
        <v>1077197</v>
      </c>
      <c r="H1543" s="13">
        <f>H1545+H1546+H1547+H1548+H1549+H1550+H1551+H1555+H1556+H1557</f>
        <v>623071</v>
      </c>
      <c r="I1543" s="10"/>
    </row>
    <row r="1544" spans="1:9" ht="12.75">
      <c r="A1544" s="16"/>
      <c r="B1544" s="84"/>
      <c r="C1544" s="42"/>
      <c r="D1544" s="18"/>
      <c r="E1544" s="18"/>
      <c r="F1544" s="18"/>
      <c r="G1544" s="18"/>
      <c r="H1544" s="18"/>
      <c r="I1544" s="17"/>
    </row>
    <row r="1545" spans="1:9" ht="12.75">
      <c r="A1545" s="16"/>
      <c r="B1545" s="84" t="s">
        <v>8</v>
      </c>
      <c r="C1545" s="42" t="s">
        <v>9</v>
      </c>
      <c r="D1545" s="18">
        <v>280819</v>
      </c>
      <c r="E1545" s="18">
        <v>264715</v>
      </c>
      <c r="F1545" s="18">
        <v>171276</v>
      </c>
      <c r="G1545" s="18">
        <v>270068</v>
      </c>
      <c r="H1545" s="18">
        <v>180135</v>
      </c>
      <c r="I1545" s="17"/>
    </row>
    <row r="1546" spans="1:9" ht="25.5">
      <c r="A1546" s="16"/>
      <c r="B1546" s="84" t="s">
        <v>10</v>
      </c>
      <c r="C1546" s="42" t="s">
        <v>11</v>
      </c>
      <c r="D1546" s="18">
        <v>76246</v>
      </c>
      <c r="E1546" s="18">
        <v>70415</v>
      </c>
      <c r="F1546" s="18">
        <v>45273</v>
      </c>
      <c r="G1546" s="18">
        <v>74415</v>
      </c>
      <c r="H1546" s="18">
        <v>48278</v>
      </c>
      <c r="I1546" s="17"/>
    </row>
    <row r="1547" spans="1:9" ht="25.5">
      <c r="A1547" s="16"/>
      <c r="B1547" s="84" t="s">
        <v>12</v>
      </c>
      <c r="C1547" s="42" t="s">
        <v>13</v>
      </c>
      <c r="D1547" s="18">
        <v>2139</v>
      </c>
      <c r="E1547" s="18">
        <v>2235</v>
      </c>
      <c r="F1547" s="18">
        <v>1044</v>
      </c>
      <c r="G1547" s="18">
        <v>2233</v>
      </c>
      <c r="H1547" s="18">
        <v>895</v>
      </c>
      <c r="I1547" s="17"/>
    </row>
    <row r="1548" spans="1:9" ht="12.75">
      <c r="A1548" s="16"/>
      <c r="B1548" s="84" t="s">
        <v>14</v>
      </c>
      <c r="C1548" s="42" t="s">
        <v>15</v>
      </c>
      <c r="D1548" s="18">
        <v>346257</v>
      </c>
      <c r="E1548" s="18">
        <v>278601</v>
      </c>
      <c r="F1548" s="18">
        <v>185558</v>
      </c>
      <c r="G1548" s="18">
        <v>287779</v>
      </c>
      <c r="H1548" s="18">
        <v>193730</v>
      </c>
      <c r="I1548" s="17"/>
    </row>
    <row r="1549" spans="1:9" ht="38.25">
      <c r="A1549" s="16"/>
      <c r="B1549" s="84" t="s">
        <v>16</v>
      </c>
      <c r="C1549" s="42" t="s">
        <v>17</v>
      </c>
      <c r="D1549" s="18">
        <v>93374</v>
      </c>
      <c r="E1549" s="18">
        <v>89969</v>
      </c>
      <c r="F1549" s="18">
        <v>46657</v>
      </c>
      <c r="G1549" s="18">
        <v>88118</v>
      </c>
      <c r="H1549" s="18">
        <v>48932</v>
      </c>
      <c r="I1549" s="17"/>
    </row>
    <row r="1550" spans="1:9" ht="12.75">
      <c r="A1550" s="16"/>
      <c r="B1550" s="84" t="s">
        <v>18</v>
      </c>
      <c r="C1550" s="42" t="s">
        <v>19</v>
      </c>
      <c r="D1550" s="18">
        <v>525</v>
      </c>
      <c r="E1550" s="18">
        <v>480</v>
      </c>
      <c r="F1550" s="18">
        <v>231</v>
      </c>
      <c r="G1550" s="18">
        <v>200</v>
      </c>
      <c r="H1550" s="18">
        <v>221</v>
      </c>
      <c r="I1550" s="17"/>
    </row>
    <row r="1551" spans="1:9" ht="12.75">
      <c r="A1551" s="16"/>
      <c r="B1551" s="84" t="s">
        <v>24</v>
      </c>
      <c r="C1551" s="42" t="s">
        <v>25</v>
      </c>
      <c r="D1551" s="18">
        <v>124760</v>
      </c>
      <c r="E1551" s="18">
        <v>120941</v>
      </c>
      <c r="F1551" s="18">
        <v>119588</v>
      </c>
      <c r="G1551" s="18">
        <v>120181</v>
      </c>
      <c r="H1551" s="18">
        <v>115988</v>
      </c>
      <c r="I1551" s="17"/>
    </row>
    <row r="1552" spans="1:9" s="26" customFormat="1" ht="13.5">
      <c r="A1552" s="25"/>
      <c r="B1552" s="87" t="s">
        <v>79</v>
      </c>
      <c r="C1552" s="49" t="s">
        <v>80</v>
      </c>
      <c r="D1552" s="20">
        <v>0</v>
      </c>
      <c r="E1552" s="20">
        <v>0</v>
      </c>
      <c r="F1552" s="20">
        <v>53750</v>
      </c>
      <c r="G1552" s="20">
        <v>0</v>
      </c>
      <c r="H1552" s="20">
        <v>53750</v>
      </c>
      <c r="I1552" s="19"/>
    </row>
    <row r="1553" spans="1:9" s="26" customFormat="1" ht="26.25">
      <c r="A1553" s="25"/>
      <c r="B1553" s="87" t="s">
        <v>28</v>
      </c>
      <c r="C1553" s="49" t="s">
        <v>29</v>
      </c>
      <c r="D1553" s="20">
        <v>119674</v>
      </c>
      <c r="E1553" s="20">
        <v>116727</v>
      </c>
      <c r="F1553" s="20">
        <v>61948</v>
      </c>
      <c r="G1553" s="20">
        <v>117327</v>
      </c>
      <c r="H1553" s="20">
        <v>58348</v>
      </c>
      <c r="I1553" s="19"/>
    </row>
    <row r="1554" spans="1:9" s="26" customFormat="1" ht="13.5">
      <c r="A1554" s="25"/>
      <c r="B1554" s="87" t="s">
        <v>30</v>
      </c>
      <c r="C1554" s="49" t="s">
        <v>31</v>
      </c>
      <c r="D1554" s="20">
        <v>5086</v>
      </c>
      <c r="E1554" s="20">
        <v>4214</v>
      </c>
      <c r="F1554" s="20">
        <v>3890</v>
      </c>
      <c r="G1554" s="20">
        <v>2854</v>
      </c>
      <c r="H1554" s="20">
        <v>3890</v>
      </c>
      <c r="I1554" s="19"/>
    </row>
    <row r="1555" spans="1:9" ht="12.75">
      <c r="A1555" s="16"/>
      <c r="B1555" s="84" t="s">
        <v>34</v>
      </c>
      <c r="C1555" s="42" t="s">
        <v>35</v>
      </c>
      <c r="D1555" s="18">
        <v>392432</v>
      </c>
      <c r="E1555" s="18">
        <v>73373</v>
      </c>
      <c r="F1555" s="18">
        <v>51355</v>
      </c>
      <c r="G1555" s="18">
        <v>146583</v>
      </c>
      <c r="H1555" s="18">
        <v>34679</v>
      </c>
      <c r="I1555" s="17"/>
    </row>
    <row r="1556" spans="1:9" ht="12.75">
      <c r="A1556" s="16"/>
      <c r="B1556" s="84" t="s">
        <v>36</v>
      </c>
      <c r="C1556" s="42" t="s">
        <v>37</v>
      </c>
      <c r="D1556" s="18">
        <v>0</v>
      </c>
      <c r="E1556" s="18">
        <v>93036</v>
      </c>
      <c r="F1556" s="18">
        <v>0</v>
      </c>
      <c r="G1556" s="18">
        <v>87470</v>
      </c>
      <c r="H1556" s="18">
        <v>0</v>
      </c>
      <c r="I1556" s="17"/>
    </row>
    <row r="1557" spans="1:9" ht="12.75">
      <c r="A1557" s="16"/>
      <c r="B1557" s="84" t="s">
        <v>38</v>
      </c>
      <c r="C1557" s="42" t="s">
        <v>39</v>
      </c>
      <c r="D1557" s="18">
        <v>94053</v>
      </c>
      <c r="E1557" s="18">
        <v>1167</v>
      </c>
      <c r="F1557" s="18">
        <v>213</v>
      </c>
      <c r="G1557" s="18">
        <v>150</v>
      </c>
      <c r="H1557" s="18">
        <v>213</v>
      </c>
      <c r="I1557" s="17"/>
    </row>
    <row r="1558" spans="1:9" ht="12.75">
      <c r="A1558" s="16"/>
      <c r="B1558" s="84"/>
      <c r="C1558" s="42"/>
      <c r="D1558" s="18"/>
      <c r="E1558" s="18"/>
      <c r="F1558" s="18"/>
      <c r="G1558" s="18"/>
      <c r="H1558" s="18"/>
      <c r="I1558" s="17"/>
    </row>
    <row r="1559" spans="1:9" s="23" customFormat="1" ht="31.5">
      <c r="A1559" s="9" t="s">
        <v>230</v>
      </c>
      <c r="B1559" s="83" t="s">
        <v>6</v>
      </c>
      <c r="C1559" s="11" t="s">
        <v>231</v>
      </c>
      <c r="D1559" s="12">
        <f>D1561+D1562+D1563+D1564+D1565+D1566+D1567+D1574+D1579+D1580+D1581+D1582</f>
        <v>8314915</v>
      </c>
      <c r="E1559" s="12">
        <f>E1561+E1562+E1563+E1564+E1565+E1566+E1567+E1574+E1579+E1580+E1581+E1582</f>
        <v>7409830</v>
      </c>
      <c r="F1559" s="12">
        <f>F1561+F1562+F1563+F1564+F1565+F1566+F1567+F1574+F1579+F1580+F1581+F1582</f>
        <v>6144655</v>
      </c>
      <c r="G1559" s="12">
        <f>G1561+G1562+G1563+G1564+G1565+G1566+G1567+G1574+G1579+G1580+G1581+G1582</f>
        <v>8667757</v>
      </c>
      <c r="H1559" s="12">
        <f>H1561+H1562+H1563+H1564+H1565+H1566+H1567+H1574+H1579+H1580+H1581+H1582</f>
        <v>5180058</v>
      </c>
      <c r="I1559" s="22"/>
    </row>
    <row r="1560" spans="1:9" ht="12.75">
      <c r="A1560" s="16"/>
      <c r="B1560" s="84"/>
      <c r="C1560" s="42"/>
      <c r="D1560" s="18"/>
      <c r="E1560" s="18"/>
      <c r="F1560" s="18"/>
      <c r="G1560" s="18"/>
      <c r="H1560" s="18"/>
      <c r="I1560" s="17"/>
    </row>
    <row r="1561" spans="1:9" ht="12.75">
      <c r="A1561" s="16"/>
      <c r="B1561" s="84" t="s">
        <v>8</v>
      </c>
      <c r="C1561" s="42" t="s">
        <v>9</v>
      </c>
      <c r="D1561" s="18">
        <v>379095</v>
      </c>
      <c r="E1561" s="18">
        <f aca="true" t="shared" si="1" ref="E1561:E1566">E1666+E1684</f>
        <v>381829</v>
      </c>
      <c r="F1561" s="18">
        <v>117653</v>
      </c>
      <c r="G1561" s="18">
        <v>113799</v>
      </c>
      <c r="H1561" s="18">
        <v>115700</v>
      </c>
      <c r="I1561" s="17"/>
    </row>
    <row r="1562" spans="1:9" ht="25.5">
      <c r="A1562" s="16"/>
      <c r="B1562" s="84" t="s">
        <v>10</v>
      </c>
      <c r="C1562" s="42" t="s">
        <v>11</v>
      </c>
      <c r="D1562" s="18">
        <v>113408</v>
      </c>
      <c r="E1562" s="18">
        <f t="shared" si="1"/>
        <v>112881</v>
      </c>
      <c r="F1562" s="18">
        <v>30243</v>
      </c>
      <c r="G1562" s="18">
        <v>32650</v>
      </c>
      <c r="H1562" s="18">
        <v>29725</v>
      </c>
      <c r="I1562" s="17"/>
    </row>
    <row r="1563" spans="1:9" ht="25.5">
      <c r="A1563" s="16"/>
      <c r="B1563" s="84" t="s">
        <v>12</v>
      </c>
      <c r="C1563" s="42" t="s">
        <v>13</v>
      </c>
      <c r="D1563" s="18">
        <v>2901</v>
      </c>
      <c r="E1563" s="18">
        <f t="shared" si="1"/>
        <v>2685</v>
      </c>
      <c r="F1563" s="18">
        <v>1668</v>
      </c>
      <c r="G1563" s="18">
        <v>2038</v>
      </c>
      <c r="H1563" s="18">
        <v>1665</v>
      </c>
      <c r="I1563" s="17"/>
    </row>
    <row r="1564" spans="1:9" ht="12.75">
      <c r="A1564" s="16"/>
      <c r="B1564" s="84" t="s">
        <v>14</v>
      </c>
      <c r="C1564" s="42" t="s">
        <v>15</v>
      </c>
      <c r="D1564" s="18">
        <v>1508016</v>
      </c>
      <c r="E1564" s="18">
        <f t="shared" si="1"/>
        <v>1004292</v>
      </c>
      <c r="F1564" s="18">
        <v>787977</v>
      </c>
      <c r="G1564" s="18">
        <v>1156318</v>
      </c>
      <c r="H1564" s="18">
        <v>681629</v>
      </c>
      <c r="I1564" s="17"/>
    </row>
    <row r="1565" spans="1:9" ht="38.25">
      <c r="A1565" s="16"/>
      <c r="B1565" s="84" t="s">
        <v>16</v>
      </c>
      <c r="C1565" s="42" t="s">
        <v>17</v>
      </c>
      <c r="D1565" s="18">
        <v>227326</v>
      </c>
      <c r="E1565" s="18">
        <f t="shared" si="1"/>
        <v>219729</v>
      </c>
      <c r="F1565" s="18">
        <v>182363</v>
      </c>
      <c r="G1565" s="18">
        <v>66719</v>
      </c>
      <c r="H1565" s="18">
        <v>77979</v>
      </c>
      <c r="I1565" s="17"/>
    </row>
    <row r="1566" spans="1:9" ht="12.75">
      <c r="A1566" s="16"/>
      <c r="B1566" s="84" t="s">
        <v>18</v>
      </c>
      <c r="C1566" s="42" t="s">
        <v>19</v>
      </c>
      <c r="D1566" s="18">
        <v>4994</v>
      </c>
      <c r="E1566" s="18">
        <f t="shared" si="1"/>
        <v>4989</v>
      </c>
      <c r="F1566" s="18">
        <v>147</v>
      </c>
      <c r="G1566" s="18">
        <v>117</v>
      </c>
      <c r="H1566" s="18">
        <v>145</v>
      </c>
      <c r="I1566" s="17"/>
    </row>
    <row r="1567" spans="1:9" ht="25.5">
      <c r="A1567" s="16"/>
      <c r="B1567" s="84" t="s">
        <v>20</v>
      </c>
      <c r="C1567" s="42" t="s">
        <v>21</v>
      </c>
      <c r="D1567" s="18">
        <v>5554221</v>
      </c>
      <c r="E1567" s="18">
        <f>E1605+E1672+E1690</f>
        <v>5222361</v>
      </c>
      <c r="F1567" s="18">
        <v>4165915</v>
      </c>
      <c r="G1567" s="18">
        <v>5927932</v>
      </c>
      <c r="H1567" s="18">
        <v>4209450</v>
      </c>
      <c r="I1567" s="17"/>
    </row>
    <row r="1568" spans="1:9" ht="12.75">
      <c r="A1568" s="16"/>
      <c r="B1568" s="89">
        <v>2100</v>
      </c>
      <c r="C1568" s="42" t="s">
        <v>256</v>
      </c>
      <c r="D1568" s="18">
        <v>5487971</v>
      </c>
      <c r="E1568" s="18">
        <v>5159312</v>
      </c>
      <c r="F1568" s="18">
        <v>727932</v>
      </c>
      <c r="G1568" s="18">
        <v>5872774</v>
      </c>
      <c r="H1568" s="18">
        <v>737713</v>
      </c>
      <c r="I1568" s="17"/>
    </row>
    <row r="1569" spans="1:9" s="26" customFormat="1" ht="26.25">
      <c r="A1569" s="25"/>
      <c r="B1569" s="87">
        <v>2130</v>
      </c>
      <c r="C1569" s="49" t="s">
        <v>257</v>
      </c>
      <c r="D1569" s="20">
        <v>2408607</v>
      </c>
      <c r="E1569" s="20">
        <v>2203454</v>
      </c>
      <c r="F1569" s="20">
        <v>68461</v>
      </c>
      <c r="G1569" s="20">
        <v>2908073</v>
      </c>
      <c r="H1569" s="20">
        <v>69552</v>
      </c>
      <c r="I1569" s="19"/>
    </row>
    <row r="1570" spans="1:9" s="26" customFormat="1" ht="39">
      <c r="A1570" s="25"/>
      <c r="B1570" s="87" t="s">
        <v>22</v>
      </c>
      <c r="C1570" s="49" t="s">
        <v>68</v>
      </c>
      <c r="D1570" s="20">
        <v>3002492</v>
      </c>
      <c r="E1570" s="20">
        <v>2879456</v>
      </c>
      <c r="F1570" s="20">
        <v>646037</v>
      </c>
      <c r="G1570" s="20">
        <v>2882172</v>
      </c>
      <c r="H1570" s="20">
        <v>644077</v>
      </c>
      <c r="I1570" s="19"/>
    </row>
    <row r="1571" spans="1:9" s="26" customFormat="1" ht="26.25">
      <c r="A1571" s="25"/>
      <c r="B1571" s="87">
        <v>2190</v>
      </c>
      <c r="C1571" s="49" t="s">
        <v>258</v>
      </c>
      <c r="D1571" s="20">
        <v>76872</v>
      </c>
      <c r="E1571" s="20">
        <v>76402</v>
      </c>
      <c r="F1571" s="20">
        <v>13434</v>
      </c>
      <c r="G1571" s="20">
        <v>82529</v>
      </c>
      <c r="H1571" s="20">
        <v>24084</v>
      </c>
      <c r="I1571" s="19"/>
    </row>
    <row r="1572" spans="1:9" s="26" customFormat="1" ht="26.25">
      <c r="A1572" s="25"/>
      <c r="B1572" s="89">
        <v>2300</v>
      </c>
      <c r="C1572" s="42" t="s">
        <v>269</v>
      </c>
      <c r="D1572" s="18">
        <v>64994</v>
      </c>
      <c r="E1572" s="18">
        <v>61337</v>
      </c>
      <c r="F1572" s="18">
        <v>21076</v>
      </c>
      <c r="G1572" s="18">
        <v>52983</v>
      </c>
      <c r="H1572" s="18">
        <v>21187</v>
      </c>
      <c r="I1572" s="19"/>
    </row>
    <row r="1573" spans="1:9" s="26" customFormat="1" ht="26.25">
      <c r="A1573" s="25"/>
      <c r="B1573" s="89">
        <v>2500</v>
      </c>
      <c r="C1573" s="42" t="s">
        <v>259</v>
      </c>
      <c r="D1573" s="18">
        <v>1256</v>
      </c>
      <c r="E1573" s="18">
        <v>1712</v>
      </c>
      <c r="F1573" s="18">
        <v>0</v>
      </c>
      <c r="G1573" s="18">
        <v>2175</v>
      </c>
      <c r="H1573" s="18">
        <v>0</v>
      </c>
      <c r="I1573" s="19"/>
    </row>
    <row r="1574" spans="1:9" ht="12.75">
      <c r="A1574" s="16"/>
      <c r="B1574" s="84" t="s">
        <v>24</v>
      </c>
      <c r="C1574" s="42" t="s">
        <v>25</v>
      </c>
      <c r="D1574" s="18">
        <v>265003</v>
      </c>
      <c r="E1574" s="32">
        <f>E1674+E1694</f>
        <v>255118</v>
      </c>
      <c r="F1574" s="18">
        <v>113302</v>
      </c>
      <c r="G1574" s="18">
        <v>254543</v>
      </c>
      <c r="H1574" s="18">
        <v>116154</v>
      </c>
      <c r="I1574" s="44"/>
    </row>
    <row r="1575" spans="1:9" s="26" customFormat="1" ht="13.5">
      <c r="A1575" s="25"/>
      <c r="B1575" s="87" t="s">
        <v>79</v>
      </c>
      <c r="C1575" s="49" t="s">
        <v>80</v>
      </c>
      <c r="D1575" s="20">
        <v>22527</v>
      </c>
      <c r="E1575" s="20">
        <v>22349</v>
      </c>
      <c r="F1575" s="20">
        <v>8668</v>
      </c>
      <c r="G1575" s="20">
        <v>22349</v>
      </c>
      <c r="H1575" s="20">
        <v>8668</v>
      </c>
      <c r="I1575" s="19"/>
    </row>
    <row r="1576" spans="1:9" s="26" customFormat="1" ht="26.25">
      <c r="A1576" s="25"/>
      <c r="B1576" s="87" t="s">
        <v>28</v>
      </c>
      <c r="C1576" s="49" t="s">
        <v>29</v>
      </c>
      <c r="D1576" s="20">
        <v>190392</v>
      </c>
      <c r="E1576" s="20">
        <v>181725</v>
      </c>
      <c r="F1576" s="20">
        <v>70350</v>
      </c>
      <c r="G1576" s="20">
        <v>181695</v>
      </c>
      <c r="H1576" s="20">
        <v>74053</v>
      </c>
      <c r="I1576" s="19"/>
    </row>
    <row r="1577" spans="1:9" s="26" customFormat="1" ht="13.5">
      <c r="A1577" s="25"/>
      <c r="B1577" s="87" t="s">
        <v>30</v>
      </c>
      <c r="C1577" s="49" t="s">
        <v>31</v>
      </c>
      <c r="D1577" s="20">
        <v>52084</v>
      </c>
      <c r="E1577" s="20">
        <v>51044</v>
      </c>
      <c r="F1577" s="20">
        <v>34284</v>
      </c>
      <c r="G1577" s="20">
        <v>50499</v>
      </c>
      <c r="H1577" s="20">
        <v>33433</v>
      </c>
      <c r="I1577" s="19"/>
    </row>
    <row r="1578" spans="1:9" s="26" customFormat="1" ht="26.25">
      <c r="A1578" s="25"/>
      <c r="B1578" s="87" t="s">
        <v>32</v>
      </c>
      <c r="C1578" s="49" t="s">
        <v>95</v>
      </c>
      <c r="D1578" s="20">
        <v>0</v>
      </c>
      <c r="E1578" s="20">
        <v>0</v>
      </c>
      <c r="F1578" s="20">
        <v>241</v>
      </c>
      <c r="G1578" s="20">
        <v>0</v>
      </c>
      <c r="H1578" s="20">
        <v>0</v>
      </c>
      <c r="I1578" s="19"/>
    </row>
    <row r="1579" spans="1:9" ht="12.75">
      <c r="A1579" s="16"/>
      <c r="B1579" s="84" t="s">
        <v>34</v>
      </c>
      <c r="C1579" s="42" t="s">
        <v>35</v>
      </c>
      <c r="D1579" s="18">
        <v>384007</v>
      </c>
      <c r="E1579" s="18">
        <f>E1677+E1700</f>
        <v>326039</v>
      </c>
      <c r="F1579" s="18">
        <v>941680</v>
      </c>
      <c r="G1579" s="18">
        <v>884862</v>
      </c>
      <c r="H1579" s="18">
        <v>44153</v>
      </c>
      <c r="I1579" s="17"/>
    </row>
    <row r="1580" spans="1:9" ht="12.75">
      <c r="A1580" s="16"/>
      <c r="B1580" s="84" t="s">
        <v>36</v>
      </c>
      <c r="C1580" s="42" t="s">
        <v>37</v>
      </c>
      <c r="D1580" s="18">
        <v>0</v>
      </c>
      <c r="E1580" s="18">
        <v>0</v>
      </c>
      <c r="F1580" s="18">
        <v>15500</v>
      </c>
      <c r="G1580" s="18">
        <v>0</v>
      </c>
      <c r="H1580" s="18">
        <v>15500</v>
      </c>
      <c r="I1580" s="17"/>
    </row>
    <row r="1581" spans="1:9" ht="12.75">
      <c r="A1581" s="16"/>
      <c r="B1581" s="84" t="s">
        <v>38</v>
      </c>
      <c r="C1581" s="42" t="s">
        <v>39</v>
      </c>
      <c r="D1581" s="18">
        <v>27900</v>
      </c>
      <c r="E1581" s="18">
        <f>E1702</f>
        <v>22000</v>
      </c>
      <c r="F1581" s="18">
        <v>6000</v>
      </c>
      <c r="G1581" s="18">
        <v>321970</v>
      </c>
      <c r="H1581" s="18">
        <v>4524</v>
      </c>
      <c r="I1581" s="17"/>
    </row>
    <row r="1582" spans="1:9" ht="25.5">
      <c r="A1582" s="16"/>
      <c r="B1582" s="84" t="s">
        <v>40</v>
      </c>
      <c r="C1582" s="42" t="s">
        <v>41</v>
      </c>
      <c r="D1582" s="18">
        <v>-151956</v>
      </c>
      <c r="E1582" s="18">
        <f>E1612+E1678+E1703</f>
        <v>-142093</v>
      </c>
      <c r="F1582" s="18">
        <v>-217793</v>
      </c>
      <c r="G1582" s="18">
        <v>-93191</v>
      </c>
      <c r="H1582" s="18">
        <v>-116566</v>
      </c>
      <c r="I1582" s="17"/>
    </row>
    <row r="1583" spans="1:9" ht="25.5">
      <c r="A1583" s="16"/>
      <c r="B1583" s="84" t="s">
        <v>42</v>
      </c>
      <c r="C1583" s="42" t="s">
        <v>43</v>
      </c>
      <c r="D1583" s="18">
        <v>10788</v>
      </c>
      <c r="E1583" s="18">
        <v>9237</v>
      </c>
      <c r="F1583" s="18">
        <v>7585</v>
      </c>
      <c r="G1583" s="18">
        <v>15039</v>
      </c>
      <c r="H1583" s="18">
        <v>1930</v>
      </c>
      <c r="I1583" s="17"/>
    </row>
    <row r="1584" spans="1:9" ht="12.75">
      <c r="A1584" s="16"/>
      <c r="B1584" s="84" t="s">
        <v>44</v>
      </c>
      <c r="C1584" s="42" t="s">
        <v>45</v>
      </c>
      <c r="D1584" s="61" t="s">
        <v>331</v>
      </c>
      <c r="E1584" s="61" t="s">
        <v>331</v>
      </c>
      <c r="F1584" s="61">
        <v>6905</v>
      </c>
      <c r="G1584" s="61" t="s">
        <v>331</v>
      </c>
      <c r="H1584" s="18">
        <v>1250</v>
      </c>
      <c r="I1584" s="17"/>
    </row>
    <row r="1585" spans="1:9" s="26" customFormat="1" ht="13.5">
      <c r="A1585" s="25"/>
      <c r="B1585" s="87" t="s">
        <v>83</v>
      </c>
      <c r="C1585" s="49" t="s">
        <v>84</v>
      </c>
      <c r="D1585" s="18">
        <v>0</v>
      </c>
      <c r="E1585" s="18">
        <v>0</v>
      </c>
      <c r="F1585" s="18">
        <v>1000</v>
      </c>
      <c r="G1585" s="18">
        <v>0</v>
      </c>
      <c r="H1585" s="18">
        <v>1000</v>
      </c>
      <c r="I1585" s="19"/>
    </row>
    <row r="1586" spans="1:9" s="26" customFormat="1" ht="13.5">
      <c r="A1586" s="25"/>
      <c r="B1586" s="87" t="s">
        <v>46</v>
      </c>
      <c r="C1586" s="49" t="s">
        <v>47</v>
      </c>
      <c r="D1586" s="18">
        <v>0</v>
      </c>
      <c r="E1586" s="18">
        <v>0</v>
      </c>
      <c r="F1586" s="18">
        <v>5905</v>
      </c>
      <c r="G1586" s="18">
        <v>0</v>
      </c>
      <c r="H1586" s="18">
        <v>250</v>
      </c>
      <c r="I1586" s="19"/>
    </row>
    <row r="1587" spans="1:9" ht="12.75">
      <c r="A1587" s="16"/>
      <c r="B1587" s="84" t="s">
        <v>48</v>
      </c>
      <c r="C1587" s="42" t="s">
        <v>49</v>
      </c>
      <c r="D1587" s="61" t="s">
        <v>331</v>
      </c>
      <c r="E1587" s="61" t="s">
        <v>331</v>
      </c>
      <c r="F1587" s="18">
        <v>680</v>
      </c>
      <c r="G1587" s="61" t="s">
        <v>331</v>
      </c>
      <c r="H1587" s="18">
        <v>0</v>
      </c>
      <c r="I1587" s="17"/>
    </row>
    <row r="1588" spans="1:9" ht="25.5">
      <c r="A1588" s="16"/>
      <c r="B1588" s="84" t="s">
        <v>50</v>
      </c>
      <c r="C1588" s="42" t="s">
        <v>51</v>
      </c>
      <c r="D1588" s="18">
        <v>162744</v>
      </c>
      <c r="E1588" s="18">
        <v>151330</v>
      </c>
      <c r="F1588" s="18">
        <v>225378</v>
      </c>
      <c r="G1588" s="18">
        <v>108230</v>
      </c>
      <c r="H1588" s="18">
        <v>118496</v>
      </c>
      <c r="I1588" s="17"/>
    </row>
    <row r="1589" spans="1:9" ht="25.5">
      <c r="A1589" s="16"/>
      <c r="B1589" s="84" t="s">
        <v>52</v>
      </c>
      <c r="C1589" s="42" t="s">
        <v>53</v>
      </c>
      <c r="D1589" s="61" t="s">
        <v>331</v>
      </c>
      <c r="E1589" s="61" t="s">
        <v>331</v>
      </c>
      <c r="F1589" s="18">
        <v>158670</v>
      </c>
      <c r="G1589" s="61" t="s">
        <v>331</v>
      </c>
      <c r="H1589" s="18">
        <v>0</v>
      </c>
      <c r="I1589" s="17"/>
    </row>
    <row r="1590" spans="1:9" s="26" customFormat="1" ht="26.25">
      <c r="A1590" s="25"/>
      <c r="B1590" s="87" t="s">
        <v>54</v>
      </c>
      <c r="C1590" s="49" t="s">
        <v>55</v>
      </c>
      <c r="D1590" s="18">
        <v>41300</v>
      </c>
      <c r="E1590" s="18">
        <v>41224</v>
      </c>
      <c r="F1590" s="18">
        <v>158670</v>
      </c>
      <c r="G1590" s="18">
        <v>2224</v>
      </c>
      <c r="H1590" s="18">
        <v>117170</v>
      </c>
      <c r="I1590" s="19"/>
    </row>
    <row r="1591" spans="1:9" ht="25.5">
      <c r="A1591" s="16"/>
      <c r="B1591" s="84" t="s">
        <v>116</v>
      </c>
      <c r="C1591" s="42" t="s">
        <v>117</v>
      </c>
      <c r="D1591" s="61" t="s">
        <v>331</v>
      </c>
      <c r="E1591" s="61" t="s">
        <v>331</v>
      </c>
      <c r="F1591" s="18">
        <v>66028</v>
      </c>
      <c r="G1591" s="61" t="s">
        <v>331</v>
      </c>
      <c r="H1591" s="18">
        <v>0</v>
      </c>
      <c r="I1591" s="17"/>
    </row>
    <row r="1592" spans="1:9" ht="25.5">
      <c r="A1592" s="16"/>
      <c r="B1592" s="84" t="s">
        <v>56</v>
      </c>
      <c r="C1592" s="42" t="s">
        <v>57</v>
      </c>
      <c r="D1592" s="61" t="s">
        <v>331</v>
      </c>
      <c r="E1592" s="61" t="s">
        <v>331</v>
      </c>
      <c r="F1592" s="18">
        <v>680</v>
      </c>
      <c r="G1592" s="61" t="s">
        <v>331</v>
      </c>
      <c r="H1592" s="18">
        <v>0</v>
      </c>
      <c r="I1592" s="17"/>
    </row>
    <row r="1593" spans="1:9" ht="12.75">
      <c r="A1593" s="16"/>
      <c r="B1593" s="84"/>
      <c r="C1593" s="42"/>
      <c r="D1593" s="18"/>
      <c r="E1593" s="18"/>
      <c r="F1593" s="18"/>
      <c r="G1593" s="18"/>
      <c r="H1593" s="18"/>
      <c r="I1593" s="17"/>
    </row>
    <row r="1594" spans="1:9" s="15" customFormat="1" ht="25.5">
      <c r="A1594" s="16" t="s">
        <v>232</v>
      </c>
      <c r="B1594" s="88" t="s">
        <v>6</v>
      </c>
      <c r="C1594" s="24" t="s">
        <v>233</v>
      </c>
      <c r="D1594" s="63" t="s">
        <v>331</v>
      </c>
      <c r="E1594" s="63" t="s">
        <v>331</v>
      </c>
      <c r="F1594" s="13">
        <f>F1596+F1598</f>
        <v>3410879</v>
      </c>
      <c r="G1594" s="63" t="s">
        <v>331</v>
      </c>
      <c r="H1594" s="13">
        <f>H1596+H1598</f>
        <v>3449050</v>
      </c>
      <c r="I1594" s="10"/>
    </row>
    <row r="1595" spans="1:9" ht="12.75">
      <c r="A1595" s="16"/>
      <c r="B1595" s="84"/>
      <c r="C1595" s="42"/>
      <c r="D1595" s="61"/>
      <c r="E1595" s="18"/>
      <c r="F1595" s="18"/>
      <c r="G1595" s="18"/>
      <c r="H1595" s="18"/>
      <c r="I1595" s="17"/>
    </row>
    <row r="1596" spans="1:9" ht="25.5">
      <c r="A1596" s="16"/>
      <c r="B1596" s="84" t="s">
        <v>20</v>
      </c>
      <c r="C1596" s="42" t="s">
        <v>21</v>
      </c>
      <c r="D1596" s="61" t="s">
        <v>331</v>
      </c>
      <c r="E1596" s="61" t="s">
        <v>331</v>
      </c>
      <c r="F1596" s="18">
        <v>3416907</v>
      </c>
      <c r="G1596" s="61" t="s">
        <v>331</v>
      </c>
      <c r="H1596" s="18">
        <v>3450550</v>
      </c>
      <c r="I1596" s="17"/>
    </row>
    <row r="1597" spans="1:9" s="26" customFormat="1" ht="39">
      <c r="A1597" s="25"/>
      <c r="B1597" s="86" t="s">
        <v>22</v>
      </c>
      <c r="C1597" s="49" t="s">
        <v>68</v>
      </c>
      <c r="D1597" s="61" t="s">
        <v>331</v>
      </c>
      <c r="E1597" s="61" t="s">
        <v>331</v>
      </c>
      <c r="F1597" s="20">
        <v>2275394</v>
      </c>
      <c r="G1597" s="61" t="s">
        <v>331</v>
      </c>
      <c r="H1597" s="20">
        <v>0</v>
      </c>
      <c r="I1597" s="19"/>
    </row>
    <row r="1598" spans="1:9" ht="25.5">
      <c r="A1598" s="16"/>
      <c r="B1598" s="84" t="s">
        <v>40</v>
      </c>
      <c r="C1598" s="42" t="s">
        <v>41</v>
      </c>
      <c r="D1598" s="61" t="s">
        <v>331</v>
      </c>
      <c r="E1598" s="61" t="s">
        <v>331</v>
      </c>
      <c r="F1598" s="18">
        <v>-6028</v>
      </c>
      <c r="G1598" s="61" t="s">
        <v>331</v>
      </c>
      <c r="H1598" s="18">
        <v>-1500</v>
      </c>
      <c r="I1598" s="17"/>
    </row>
    <row r="1599" spans="1:9" ht="25.5">
      <c r="A1599" s="16"/>
      <c r="B1599" s="84" t="s">
        <v>50</v>
      </c>
      <c r="C1599" s="42" t="s">
        <v>51</v>
      </c>
      <c r="D1599" s="61" t="s">
        <v>331</v>
      </c>
      <c r="E1599" s="61" t="s">
        <v>331</v>
      </c>
      <c r="F1599" s="18">
        <v>6028</v>
      </c>
      <c r="G1599" s="61" t="s">
        <v>331</v>
      </c>
      <c r="H1599" s="18">
        <v>1500</v>
      </c>
      <c r="I1599" s="17"/>
    </row>
    <row r="1600" spans="1:9" ht="25.5">
      <c r="A1600" s="16"/>
      <c r="B1600" s="84" t="s">
        <v>116</v>
      </c>
      <c r="C1600" s="42" t="s">
        <v>117</v>
      </c>
      <c r="D1600" s="61" t="s">
        <v>331</v>
      </c>
      <c r="E1600" s="61" t="s">
        <v>331</v>
      </c>
      <c r="F1600" s="18">
        <v>6028</v>
      </c>
      <c r="G1600" s="61" t="s">
        <v>331</v>
      </c>
      <c r="H1600" s="18">
        <v>0</v>
      </c>
      <c r="I1600" s="17"/>
    </row>
    <row r="1601" spans="1:9" ht="12.75">
      <c r="A1601" s="16"/>
      <c r="B1601" s="84"/>
      <c r="C1601" s="42"/>
      <c r="D1601" s="18"/>
      <c r="E1601" s="18"/>
      <c r="F1601" s="18"/>
      <c r="G1601" s="18"/>
      <c r="H1601" s="18"/>
      <c r="I1601" s="17"/>
    </row>
    <row r="1602" spans="1:9" s="15" customFormat="1" ht="25.5">
      <c r="A1602" s="16" t="s">
        <v>234</v>
      </c>
      <c r="B1602" s="88" t="s">
        <v>6</v>
      </c>
      <c r="C1602" s="24" t="s">
        <v>235</v>
      </c>
      <c r="D1602" s="13">
        <f>D1605+D1612</f>
        <v>5534269</v>
      </c>
      <c r="E1602" s="13">
        <f>E1605+E1612</f>
        <v>5201701</v>
      </c>
      <c r="F1602" s="13">
        <f>F1604+F1605+F1612</f>
        <v>739311</v>
      </c>
      <c r="G1602" s="13">
        <f>G1605+G1612</f>
        <v>5920952</v>
      </c>
      <c r="H1602" s="13">
        <f>H1604+H1605+H1612</f>
        <v>745453</v>
      </c>
      <c r="I1602" s="10"/>
    </row>
    <row r="1603" spans="1:9" ht="12.75">
      <c r="A1603" s="16"/>
      <c r="B1603" s="84"/>
      <c r="C1603" s="42"/>
      <c r="D1603" s="18"/>
      <c r="E1603" s="18"/>
      <c r="F1603" s="18"/>
      <c r="G1603" s="18"/>
      <c r="H1603" s="18"/>
      <c r="I1603" s="17"/>
    </row>
    <row r="1604" spans="1:9" ht="12.75">
      <c r="A1604" s="16"/>
      <c r="B1604" s="84" t="s">
        <v>14</v>
      </c>
      <c r="C1604" s="42" t="s">
        <v>15</v>
      </c>
      <c r="D1604" s="61" t="s">
        <v>331</v>
      </c>
      <c r="E1604" s="61" t="s">
        <v>331</v>
      </c>
      <c r="F1604" s="18">
        <v>259</v>
      </c>
      <c r="G1604" s="61" t="s">
        <v>331</v>
      </c>
      <c r="H1604" s="18">
        <v>759</v>
      </c>
      <c r="I1604" s="17"/>
    </row>
    <row r="1605" spans="1:9" ht="25.5">
      <c r="A1605" s="16"/>
      <c r="B1605" s="84" t="s">
        <v>20</v>
      </c>
      <c r="C1605" s="42" t="s">
        <v>21</v>
      </c>
      <c r="D1605" s="18">
        <v>5534269</v>
      </c>
      <c r="E1605" s="18">
        <v>5201701</v>
      </c>
      <c r="F1605" s="18">
        <v>738802</v>
      </c>
      <c r="G1605" s="18">
        <v>5915050</v>
      </c>
      <c r="H1605" s="18">
        <v>743590</v>
      </c>
      <c r="I1605" s="17"/>
    </row>
    <row r="1606" spans="1:9" ht="12.75">
      <c r="A1606" s="16"/>
      <c r="B1606" s="89">
        <v>2100</v>
      </c>
      <c r="C1606" s="42" t="s">
        <v>256</v>
      </c>
      <c r="D1606" s="18">
        <v>5468019</v>
      </c>
      <c r="E1606" s="18">
        <v>5139166</v>
      </c>
      <c r="F1606" s="18">
        <v>717726</v>
      </c>
      <c r="G1606" s="18">
        <v>5860406</v>
      </c>
      <c r="H1606" s="18">
        <v>722403</v>
      </c>
      <c r="I1606" s="17"/>
    </row>
    <row r="1607" spans="1:9" s="71" customFormat="1" ht="26.25">
      <c r="A1607" s="74"/>
      <c r="B1607" s="87">
        <v>2130</v>
      </c>
      <c r="C1607" s="48" t="s">
        <v>257</v>
      </c>
      <c r="D1607" s="67">
        <v>2408607</v>
      </c>
      <c r="E1607" s="67">
        <v>2203454</v>
      </c>
      <c r="F1607" s="67">
        <v>68461</v>
      </c>
      <c r="G1607" s="67">
        <v>2908073</v>
      </c>
      <c r="H1607" s="67">
        <v>69552</v>
      </c>
      <c r="I1607" s="60"/>
    </row>
    <row r="1608" spans="1:9" s="71" customFormat="1" ht="39">
      <c r="A1608" s="74"/>
      <c r="B1608" s="87" t="s">
        <v>22</v>
      </c>
      <c r="C1608" s="48" t="s">
        <v>68</v>
      </c>
      <c r="D1608" s="67">
        <v>2988420</v>
      </c>
      <c r="E1608" s="67">
        <v>2865384</v>
      </c>
      <c r="F1608" s="67">
        <v>639953</v>
      </c>
      <c r="G1608" s="67">
        <v>2875878</v>
      </c>
      <c r="H1608" s="67">
        <v>637524</v>
      </c>
      <c r="I1608" s="60"/>
    </row>
    <row r="1609" spans="1:9" ht="25.5">
      <c r="A1609" s="16"/>
      <c r="B1609" s="84">
        <v>2190</v>
      </c>
      <c r="C1609" s="42" t="s">
        <v>258</v>
      </c>
      <c r="D1609" s="18">
        <v>70992</v>
      </c>
      <c r="E1609" s="18">
        <v>70328</v>
      </c>
      <c r="F1609" s="18">
        <v>9312</v>
      </c>
      <c r="G1609" s="18">
        <v>76455</v>
      </c>
      <c r="H1609" s="18">
        <v>15327</v>
      </c>
      <c r="I1609" s="17"/>
    </row>
    <row r="1610" spans="1:9" s="26" customFormat="1" ht="26.25">
      <c r="A1610" s="25"/>
      <c r="B1610" s="89">
        <v>2300</v>
      </c>
      <c r="C1610" s="42" t="s">
        <v>269</v>
      </c>
      <c r="D1610" s="18">
        <v>64994</v>
      </c>
      <c r="E1610" s="18">
        <v>61337</v>
      </c>
      <c r="F1610" s="18">
        <v>21076</v>
      </c>
      <c r="G1610" s="18">
        <v>52983</v>
      </c>
      <c r="H1610" s="18">
        <v>21187</v>
      </c>
      <c r="I1610" s="19"/>
    </row>
    <row r="1611" spans="1:9" s="26" customFormat="1" ht="26.25">
      <c r="A1611" s="25"/>
      <c r="B1611" s="89">
        <v>2500</v>
      </c>
      <c r="C1611" s="42" t="s">
        <v>259</v>
      </c>
      <c r="D1611" s="18">
        <v>1256</v>
      </c>
      <c r="E1611" s="18">
        <v>1198</v>
      </c>
      <c r="F1611" s="18">
        <v>0</v>
      </c>
      <c r="G1611" s="18">
        <v>1661</v>
      </c>
      <c r="H1611" s="18">
        <v>0</v>
      </c>
      <c r="I1611" s="19"/>
    </row>
    <row r="1612" spans="1:9" ht="25.5">
      <c r="A1612" s="16"/>
      <c r="B1612" s="84" t="s">
        <v>40</v>
      </c>
      <c r="C1612" s="42" t="s">
        <v>41</v>
      </c>
      <c r="D1612" s="18">
        <v>0</v>
      </c>
      <c r="E1612" s="18">
        <v>0</v>
      </c>
      <c r="F1612" s="18">
        <v>250</v>
      </c>
      <c r="G1612" s="18">
        <v>5902</v>
      </c>
      <c r="H1612" s="18">
        <v>1104</v>
      </c>
      <c r="I1612" s="17"/>
    </row>
    <row r="1613" spans="1:9" ht="25.5">
      <c r="A1613" s="16"/>
      <c r="B1613" s="84" t="s">
        <v>42</v>
      </c>
      <c r="C1613" s="42" t="s">
        <v>43</v>
      </c>
      <c r="D1613" s="18">
        <v>0</v>
      </c>
      <c r="E1613" s="18">
        <v>0</v>
      </c>
      <c r="F1613" s="18">
        <v>250</v>
      </c>
      <c r="G1613" s="18">
        <v>5902</v>
      </c>
      <c r="H1613" s="18">
        <v>250</v>
      </c>
      <c r="I1613" s="17"/>
    </row>
    <row r="1614" spans="1:9" ht="12.75">
      <c r="A1614" s="16"/>
      <c r="B1614" s="84" t="s">
        <v>44</v>
      </c>
      <c r="C1614" s="42" t="s">
        <v>45</v>
      </c>
      <c r="D1614" s="18"/>
      <c r="E1614" s="18"/>
      <c r="F1614" s="18">
        <v>250</v>
      </c>
      <c r="G1614" s="18"/>
      <c r="H1614" s="18"/>
      <c r="I1614" s="17"/>
    </row>
    <row r="1615" spans="1:9" s="26" customFormat="1" ht="13.5">
      <c r="A1615" s="25"/>
      <c r="B1615" s="87" t="s">
        <v>46</v>
      </c>
      <c r="C1615" s="49" t="s">
        <v>47</v>
      </c>
      <c r="D1615" s="18">
        <v>0</v>
      </c>
      <c r="E1615" s="18">
        <v>0</v>
      </c>
      <c r="F1615" s="18">
        <v>250</v>
      </c>
      <c r="G1615" s="18">
        <v>0</v>
      </c>
      <c r="H1615" s="18">
        <v>250</v>
      </c>
      <c r="I1615" s="19"/>
    </row>
    <row r="1616" spans="1:9" s="26" customFormat="1" ht="26.25">
      <c r="A1616" s="25"/>
      <c r="B1616" s="101">
        <v>8200</v>
      </c>
      <c r="C1616" s="42" t="s">
        <v>51</v>
      </c>
      <c r="D1616" s="18">
        <v>0</v>
      </c>
      <c r="E1616" s="18">
        <v>0</v>
      </c>
      <c r="F1616" s="18">
        <v>0</v>
      </c>
      <c r="G1616" s="18">
        <v>0</v>
      </c>
      <c r="H1616" s="18">
        <v>-854</v>
      </c>
      <c r="I1616" s="19"/>
    </row>
    <row r="1617" spans="1:9" ht="12.75">
      <c r="A1617" s="16"/>
      <c r="B1617" s="84"/>
      <c r="C1617" s="42"/>
      <c r="D1617" s="18"/>
      <c r="E1617" s="18"/>
      <c r="F1617" s="18"/>
      <c r="G1617" s="18"/>
      <c r="H1617" s="18"/>
      <c r="I1617" s="17"/>
    </row>
    <row r="1618" spans="1:9" s="23" customFormat="1" ht="31.5">
      <c r="A1618" s="9" t="s">
        <v>236</v>
      </c>
      <c r="B1618" s="83" t="s">
        <v>6</v>
      </c>
      <c r="C1618" s="11" t="s">
        <v>237</v>
      </c>
      <c r="D1618" s="12">
        <f>D1621+D1626</f>
        <v>66502788</v>
      </c>
      <c r="E1618" s="12">
        <f>E1621+E1626</f>
        <v>90025552</v>
      </c>
      <c r="F1618" s="12">
        <f>SUM(F1620,F1621,F1626)</f>
        <v>36997173</v>
      </c>
      <c r="G1618" s="12">
        <f>G1621+G1626</f>
        <v>82435294</v>
      </c>
      <c r="H1618" s="12">
        <f>SUM(H1620,H1621,H1626)</f>
        <v>37330145</v>
      </c>
      <c r="I1618" s="22"/>
    </row>
    <row r="1619" spans="1:9" ht="12.75">
      <c r="A1619" s="16"/>
      <c r="B1619" s="84"/>
      <c r="C1619" s="42"/>
      <c r="D1619" s="18"/>
      <c r="E1619" s="18"/>
      <c r="F1619" s="18"/>
      <c r="G1619" s="18"/>
      <c r="H1619" s="18"/>
      <c r="I1619" s="17"/>
    </row>
    <row r="1620" spans="1:9" ht="12.75">
      <c r="A1620" s="16"/>
      <c r="B1620" s="84" t="s">
        <v>14</v>
      </c>
      <c r="C1620" s="42" t="s">
        <v>15</v>
      </c>
      <c r="D1620" s="61" t="s">
        <v>331</v>
      </c>
      <c r="E1620" s="61" t="s">
        <v>331</v>
      </c>
      <c r="F1620" s="18">
        <v>162631</v>
      </c>
      <c r="G1620" s="61" t="s">
        <v>331</v>
      </c>
      <c r="H1620" s="18">
        <v>186263</v>
      </c>
      <c r="I1620" s="17"/>
    </row>
    <row r="1621" spans="1:9" ht="12.75">
      <c r="A1621" s="16"/>
      <c r="B1621" s="84" t="s">
        <v>24</v>
      </c>
      <c r="C1621" s="42" t="s">
        <v>25</v>
      </c>
      <c r="D1621" s="18">
        <v>66448988</v>
      </c>
      <c r="E1621" s="18">
        <v>89971754</v>
      </c>
      <c r="F1621" s="18">
        <v>36834542</v>
      </c>
      <c r="G1621" s="18">
        <v>82411496</v>
      </c>
      <c r="H1621" s="18">
        <v>37143882</v>
      </c>
      <c r="I1621" s="17"/>
    </row>
    <row r="1622" spans="1:9" s="26" customFormat="1" ht="13.5">
      <c r="A1622" s="25"/>
      <c r="B1622" s="87" t="s">
        <v>79</v>
      </c>
      <c r="C1622" s="49" t="s">
        <v>80</v>
      </c>
      <c r="D1622" s="20">
        <v>0</v>
      </c>
      <c r="E1622" s="20">
        <v>0</v>
      </c>
      <c r="F1622" s="20">
        <v>29004</v>
      </c>
      <c r="G1622" s="20">
        <v>0</v>
      </c>
      <c r="H1622" s="20">
        <v>29004</v>
      </c>
      <c r="I1622" s="19"/>
    </row>
    <row r="1623" spans="1:9" s="26" customFormat="1" ht="13.5">
      <c r="A1623" s="25"/>
      <c r="B1623" s="87" t="s">
        <v>81</v>
      </c>
      <c r="C1623" s="49" t="s">
        <v>82</v>
      </c>
      <c r="D1623" s="20">
        <v>29649289</v>
      </c>
      <c r="E1623" s="20">
        <v>29649289</v>
      </c>
      <c r="F1623" s="20">
        <v>27209215</v>
      </c>
      <c r="G1623" s="20">
        <v>29640223</v>
      </c>
      <c r="H1623" s="20">
        <v>27209215</v>
      </c>
      <c r="I1623" s="19"/>
    </row>
    <row r="1624" spans="1:9" s="26" customFormat="1" ht="26.25">
      <c r="A1624" s="25"/>
      <c r="B1624" s="87" t="s">
        <v>28</v>
      </c>
      <c r="C1624" s="49" t="s">
        <v>29</v>
      </c>
      <c r="D1624" s="67" t="s">
        <v>331</v>
      </c>
      <c r="E1624" s="67" t="s">
        <v>331</v>
      </c>
      <c r="F1624" s="67">
        <v>14310</v>
      </c>
      <c r="G1624" s="67" t="s">
        <v>331</v>
      </c>
      <c r="H1624" s="20">
        <v>14741</v>
      </c>
      <c r="I1624" s="19"/>
    </row>
    <row r="1625" spans="1:9" s="26" customFormat="1" ht="26.25">
      <c r="A1625" s="25"/>
      <c r="B1625" s="87" t="s">
        <v>32</v>
      </c>
      <c r="C1625" s="49" t="s">
        <v>95</v>
      </c>
      <c r="D1625" s="20">
        <v>36799699</v>
      </c>
      <c r="E1625" s="20">
        <v>60322465</v>
      </c>
      <c r="F1625" s="20">
        <v>9582013</v>
      </c>
      <c r="G1625" s="20">
        <v>52771273</v>
      </c>
      <c r="H1625" s="20">
        <v>9890922</v>
      </c>
      <c r="I1625" s="19"/>
    </row>
    <row r="1626" spans="1:9" ht="25.5">
      <c r="A1626" s="16"/>
      <c r="B1626" s="85">
        <v>4800</v>
      </c>
      <c r="C1626" s="42" t="s">
        <v>334</v>
      </c>
      <c r="D1626" s="18">
        <v>53800</v>
      </c>
      <c r="E1626" s="18">
        <v>53798</v>
      </c>
      <c r="F1626" s="18">
        <v>0</v>
      </c>
      <c r="G1626" s="18">
        <v>23798</v>
      </c>
      <c r="H1626" s="18">
        <v>0</v>
      </c>
      <c r="I1626" s="17"/>
    </row>
    <row r="1627" spans="1:9" ht="12.75">
      <c r="A1627" s="16"/>
      <c r="B1627" s="84"/>
      <c r="C1627" s="42"/>
      <c r="D1627" s="18"/>
      <c r="E1627" s="18"/>
      <c r="F1627" s="18"/>
      <c r="G1627" s="18"/>
      <c r="H1627" s="18"/>
      <c r="I1627" s="17"/>
    </row>
    <row r="1628" spans="1:9" s="15" customFormat="1" ht="12.75">
      <c r="A1628" s="16" t="s">
        <v>238</v>
      </c>
      <c r="B1628" s="88" t="s">
        <v>6</v>
      </c>
      <c r="C1628" s="24" t="s">
        <v>239</v>
      </c>
      <c r="D1628" s="13">
        <f>SUM(D1631,D1635)</f>
        <v>36853499</v>
      </c>
      <c r="E1628" s="13">
        <f>SUM(E1631,E1635)</f>
        <v>60376263</v>
      </c>
      <c r="F1628" s="13">
        <f>SUM(F1630,F1631)</f>
        <v>9787958</v>
      </c>
      <c r="G1628" s="13">
        <f>SUM(G1631,G1635)</f>
        <v>52795071</v>
      </c>
      <c r="H1628" s="13">
        <f>SUM(H1630,H1631)</f>
        <v>10120930</v>
      </c>
      <c r="I1628" s="10"/>
    </row>
    <row r="1629" spans="1:9" ht="12.75">
      <c r="A1629" s="16"/>
      <c r="B1629" s="84"/>
      <c r="C1629" s="42"/>
      <c r="D1629" s="18"/>
      <c r="E1629" s="18"/>
      <c r="F1629" s="18"/>
      <c r="G1629" s="18"/>
      <c r="H1629" s="18"/>
      <c r="I1629" s="17"/>
    </row>
    <row r="1630" spans="1:9" ht="12.75">
      <c r="A1630" s="16"/>
      <c r="B1630" s="84" t="s">
        <v>14</v>
      </c>
      <c r="C1630" s="42" t="s">
        <v>15</v>
      </c>
      <c r="D1630" s="61" t="s">
        <v>331</v>
      </c>
      <c r="E1630" s="61" t="s">
        <v>331</v>
      </c>
      <c r="F1630" s="61">
        <v>162631</v>
      </c>
      <c r="G1630" s="61" t="s">
        <v>331</v>
      </c>
      <c r="H1630" s="18">
        <v>186263</v>
      </c>
      <c r="I1630" s="17"/>
    </row>
    <row r="1631" spans="1:9" ht="12.75">
      <c r="A1631" s="16"/>
      <c r="B1631" s="84" t="s">
        <v>24</v>
      </c>
      <c r="C1631" s="42" t="s">
        <v>25</v>
      </c>
      <c r="D1631" s="18">
        <v>36799699</v>
      </c>
      <c r="E1631" s="18">
        <v>60322465</v>
      </c>
      <c r="F1631" s="18">
        <v>9625327</v>
      </c>
      <c r="G1631" s="18">
        <v>52771273</v>
      </c>
      <c r="H1631" s="18">
        <v>9934667</v>
      </c>
      <c r="I1631" s="17"/>
    </row>
    <row r="1632" spans="1:9" s="69" customFormat="1" ht="13.5">
      <c r="A1632" s="73"/>
      <c r="B1632" s="87" t="s">
        <v>79</v>
      </c>
      <c r="C1632" s="48" t="s">
        <v>80</v>
      </c>
      <c r="D1632" s="67" t="s">
        <v>331</v>
      </c>
      <c r="E1632" s="67" t="s">
        <v>331</v>
      </c>
      <c r="F1632" s="67">
        <v>29004</v>
      </c>
      <c r="G1632" s="67" t="s">
        <v>331</v>
      </c>
      <c r="H1632" s="67">
        <v>29004</v>
      </c>
      <c r="I1632" s="21"/>
    </row>
    <row r="1633" spans="1:9" s="69" customFormat="1" ht="26.25">
      <c r="A1633" s="73"/>
      <c r="B1633" s="87" t="s">
        <v>28</v>
      </c>
      <c r="C1633" s="48" t="s">
        <v>29</v>
      </c>
      <c r="D1633" s="67" t="s">
        <v>331</v>
      </c>
      <c r="E1633" s="67" t="s">
        <v>331</v>
      </c>
      <c r="F1633" s="67">
        <v>14310</v>
      </c>
      <c r="G1633" s="67" t="s">
        <v>331</v>
      </c>
      <c r="H1633" s="67">
        <v>14741</v>
      </c>
      <c r="I1633" s="21"/>
    </row>
    <row r="1634" spans="1:9" s="69" customFormat="1" ht="26.25">
      <c r="A1634" s="73"/>
      <c r="B1634" s="87" t="s">
        <v>32</v>
      </c>
      <c r="C1634" s="48" t="s">
        <v>95</v>
      </c>
      <c r="D1634" s="67">
        <v>36799699</v>
      </c>
      <c r="E1634" s="67">
        <v>60322465</v>
      </c>
      <c r="F1634" s="67">
        <v>9582013</v>
      </c>
      <c r="G1634" s="67">
        <v>52771273</v>
      </c>
      <c r="H1634" s="67">
        <v>9890922</v>
      </c>
      <c r="I1634" s="21"/>
    </row>
    <row r="1635" spans="1:9" ht="25.5">
      <c r="A1635" s="16"/>
      <c r="B1635" s="85">
        <v>4800</v>
      </c>
      <c r="C1635" s="42" t="s">
        <v>325</v>
      </c>
      <c r="D1635" s="18">
        <v>53800</v>
      </c>
      <c r="E1635" s="18">
        <v>53798</v>
      </c>
      <c r="F1635" s="61" t="s">
        <v>331</v>
      </c>
      <c r="G1635" s="61">
        <v>23798</v>
      </c>
      <c r="H1635" s="61" t="s">
        <v>331</v>
      </c>
      <c r="I1635" s="17"/>
    </row>
    <row r="1636" spans="1:9" ht="12.75">
      <c r="A1636" s="16"/>
      <c r="B1636" s="84"/>
      <c r="C1636" s="42"/>
      <c r="D1636" s="18"/>
      <c r="E1636" s="18"/>
      <c r="F1636" s="18"/>
      <c r="G1636" s="18"/>
      <c r="H1636" s="18"/>
      <c r="I1636" s="17"/>
    </row>
    <row r="1637" spans="1:9" s="15" customFormat="1" ht="38.25">
      <c r="A1637" s="16" t="s">
        <v>240</v>
      </c>
      <c r="B1637" s="88" t="s">
        <v>6</v>
      </c>
      <c r="C1637" s="24" t="s">
        <v>241</v>
      </c>
      <c r="D1637" s="13">
        <f>SUM(D1640)</f>
        <v>28651605</v>
      </c>
      <c r="E1637" s="13">
        <f>SUM(E1640)</f>
        <v>47446606</v>
      </c>
      <c r="F1637" s="13">
        <f>SUM(F1639:F1640)</f>
        <v>8221208</v>
      </c>
      <c r="G1637" s="13">
        <f>SUM(G1640)</f>
        <v>41696918</v>
      </c>
      <c r="H1637" s="13">
        <f>SUM(H1639:H1640)</f>
        <v>8525022</v>
      </c>
      <c r="I1637" s="10"/>
    </row>
    <row r="1638" spans="1:9" ht="12.75">
      <c r="A1638" s="16"/>
      <c r="B1638" s="84"/>
      <c r="C1638" s="42"/>
      <c r="D1638" s="18"/>
      <c r="E1638" s="18"/>
      <c r="F1638" s="18"/>
      <c r="G1638" s="18"/>
      <c r="H1638" s="18"/>
      <c r="I1638" s="17"/>
    </row>
    <row r="1639" spans="1:9" ht="12.75">
      <c r="A1639" s="16"/>
      <c r="B1639" s="84" t="s">
        <v>14</v>
      </c>
      <c r="C1639" s="42" t="s">
        <v>15</v>
      </c>
      <c r="D1639" s="61" t="s">
        <v>331</v>
      </c>
      <c r="E1639" s="61" t="s">
        <v>331</v>
      </c>
      <c r="F1639" s="61">
        <v>159988</v>
      </c>
      <c r="G1639" s="61" t="s">
        <v>331</v>
      </c>
      <c r="H1639" s="18">
        <v>183759</v>
      </c>
      <c r="I1639" s="17"/>
    </row>
    <row r="1640" spans="1:9" ht="12.75">
      <c r="A1640" s="16"/>
      <c r="B1640" s="84" t="s">
        <v>24</v>
      </c>
      <c r="C1640" s="42" t="s">
        <v>25</v>
      </c>
      <c r="D1640" s="61">
        <v>28651605</v>
      </c>
      <c r="E1640" s="61">
        <v>47446606</v>
      </c>
      <c r="F1640" s="61">
        <v>8061220</v>
      </c>
      <c r="G1640" s="61">
        <v>41696918</v>
      </c>
      <c r="H1640" s="18">
        <v>8341263</v>
      </c>
      <c r="I1640" s="17"/>
    </row>
    <row r="1641" spans="1:9" s="26" customFormat="1" ht="26.25">
      <c r="A1641" s="25"/>
      <c r="B1641" s="87" t="s">
        <v>28</v>
      </c>
      <c r="C1641" s="49" t="s">
        <v>29</v>
      </c>
      <c r="D1641" s="67" t="s">
        <v>331</v>
      </c>
      <c r="E1641" s="67" t="s">
        <v>331</v>
      </c>
      <c r="F1641" s="67">
        <v>12345</v>
      </c>
      <c r="G1641" s="67" t="s">
        <v>331</v>
      </c>
      <c r="H1641" s="20">
        <v>11747</v>
      </c>
      <c r="I1641" s="19"/>
    </row>
    <row r="1642" spans="1:9" s="26" customFormat="1" ht="26.25">
      <c r="A1642" s="25"/>
      <c r="B1642" s="87" t="s">
        <v>32</v>
      </c>
      <c r="C1642" s="49" t="s">
        <v>95</v>
      </c>
      <c r="D1642" s="20">
        <v>28651605</v>
      </c>
      <c r="E1642" s="20">
        <v>47446606</v>
      </c>
      <c r="F1642" s="20">
        <v>8048875</v>
      </c>
      <c r="G1642" s="20">
        <v>41696918</v>
      </c>
      <c r="H1642" s="20">
        <v>8329516</v>
      </c>
      <c r="I1642" s="19"/>
    </row>
    <row r="1643" spans="1:9" ht="12.75">
      <c r="A1643" s="16"/>
      <c r="B1643" s="84"/>
      <c r="C1643" s="42"/>
      <c r="D1643" s="18"/>
      <c r="E1643" s="18"/>
      <c r="F1643" s="18"/>
      <c r="G1643" s="18"/>
      <c r="H1643" s="18"/>
      <c r="I1643" s="17"/>
    </row>
    <row r="1644" spans="1:9" s="15" customFormat="1" ht="38.25">
      <c r="A1644" s="16" t="s">
        <v>242</v>
      </c>
      <c r="B1644" s="88" t="s">
        <v>6</v>
      </c>
      <c r="C1644" s="24" t="s">
        <v>243</v>
      </c>
      <c r="D1644" s="13">
        <f>D1647</f>
        <v>1058974</v>
      </c>
      <c r="E1644" s="13">
        <f>E1647</f>
        <v>1067729</v>
      </c>
      <c r="F1644" s="13">
        <f>F1646+F1647</f>
        <v>728237</v>
      </c>
      <c r="G1644" s="13">
        <f>G1647</f>
        <v>1086678</v>
      </c>
      <c r="H1644" s="13">
        <f>H1646+H1647</f>
        <v>735003</v>
      </c>
      <c r="I1644" s="10"/>
    </row>
    <row r="1645" spans="1:9" ht="12.75">
      <c r="A1645" s="16"/>
      <c r="B1645" s="84"/>
      <c r="C1645" s="42"/>
      <c r="D1645" s="18"/>
      <c r="E1645" s="18"/>
      <c r="F1645" s="18"/>
      <c r="G1645" s="18"/>
      <c r="H1645" s="18"/>
      <c r="I1645" s="17"/>
    </row>
    <row r="1646" spans="1:9" ht="12.75">
      <c r="A1646" s="16"/>
      <c r="B1646" s="84" t="s">
        <v>14</v>
      </c>
      <c r="C1646" s="42" t="s">
        <v>15</v>
      </c>
      <c r="D1646" s="61" t="s">
        <v>331</v>
      </c>
      <c r="E1646" s="61" t="s">
        <v>331</v>
      </c>
      <c r="F1646" s="61">
        <v>2643</v>
      </c>
      <c r="G1646" s="61" t="s">
        <v>331</v>
      </c>
      <c r="H1646" s="18">
        <v>2504</v>
      </c>
      <c r="I1646" s="17"/>
    </row>
    <row r="1647" spans="1:9" ht="12.75">
      <c r="A1647" s="16"/>
      <c r="B1647" s="84" t="s">
        <v>24</v>
      </c>
      <c r="C1647" s="42" t="s">
        <v>25</v>
      </c>
      <c r="D1647" s="61">
        <v>1058974</v>
      </c>
      <c r="E1647" s="61">
        <v>1067729</v>
      </c>
      <c r="F1647" s="61">
        <v>725594</v>
      </c>
      <c r="G1647" s="61">
        <v>1086678</v>
      </c>
      <c r="H1647" s="18">
        <v>732499</v>
      </c>
      <c r="I1647" s="17"/>
    </row>
    <row r="1648" spans="1:9" s="26" customFormat="1" ht="26.25">
      <c r="A1648" s="25"/>
      <c r="B1648" s="87" t="s">
        <v>28</v>
      </c>
      <c r="C1648" s="49" t="s">
        <v>29</v>
      </c>
      <c r="D1648" s="67" t="s">
        <v>331</v>
      </c>
      <c r="E1648" s="67" t="s">
        <v>331</v>
      </c>
      <c r="F1648" s="67">
        <v>1691</v>
      </c>
      <c r="G1648" s="67" t="s">
        <v>331</v>
      </c>
      <c r="H1648" s="20">
        <v>1691</v>
      </c>
      <c r="I1648" s="19"/>
    </row>
    <row r="1649" spans="1:9" s="26" customFormat="1" ht="26.25">
      <c r="A1649" s="25"/>
      <c r="B1649" s="87" t="s">
        <v>32</v>
      </c>
      <c r="C1649" s="49" t="s">
        <v>95</v>
      </c>
      <c r="D1649" s="20">
        <v>1058974</v>
      </c>
      <c r="E1649" s="20">
        <v>1067729</v>
      </c>
      <c r="F1649" s="20">
        <v>723903</v>
      </c>
      <c r="G1649" s="20">
        <v>1086678</v>
      </c>
      <c r="H1649" s="20">
        <v>730808</v>
      </c>
      <c r="I1649" s="19"/>
    </row>
    <row r="1650" spans="1:9" ht="12.75">
      <c r="A1650" s="16"/>
      <c r="B1650" s="84"/>
      <c r="C1650" s="42"/>
      <c r="D1650" s="18"/>
      <c r="E1650" s="18"/>
      <c r="F1650" s="18"/>
      <c r="G1650" s="18"/>
      <c r="H1650" s="18"/>
      <c r="I1650" s="17"/>
    </row>
    <row r="1651" spans="1:9" s="15" customFormat="1" ht="12.75">
      <c r="A1651" s="16" t="s">
        <v>244</v>
      </c>
      <c r="B1651" s="88" t="s">
        <v>6</v>
      </c>
      <c r="C1651" s="24" t="s">
        <v>245</v>
      </c>
      <c r="D1651" s="13">
        <f>SUM(D1653,D1657)</f>
        <v>7142920</v>
      </c>
      <c r="E1651" s="13">
        <f>SUM(E1653,E1657)</f>
        <v>11861928</v>
      </c>
      <c r="F1651" s="13">
        <f>SUM(F1653)</f>
        <v>838513</v>
      </c>
      <c r="G1651" s="13">
        <f>SUM(G1653,G1657)</f>
        <v>10011475</v>
      </c>
      <c r="H1651" s="13" t="e">
        <f>#REF!+#REF!+#REF!+#REF!+#REF!+H1653+H1657</f>
        <v>#REF!</v>
      </c>
      <c r="I1651" s="10"/>
    </row>
    <row r="1652" spans="1:9" ht="12.75">
      <c r="A1652" s="16"/>
      <c r="B1652" s="84"/>
      <c r="C1652" s="42"/>
      <c r="D1652" s="18"/>
      <c r="E1652" s="18"/>
      <c r="F1652" s="18"/>
      <c r="G1652" s="18"/>
      <c r="H1652" s="18"/>
      <c r="I1652" s="17"/>
    </row>
    <row r="1653" spans="1:9" ht="12.75">
      <c r="A1653" s="16"/>
      <c r="B1653" s="84" t="s">
        <v>24</v>
      </c>
      <c r="C1653" s="42" t="s">
        <v>25</v>
      </c>
      <c r="D1653" s="18">
        <v>7089120</v>
      </c>
      <c r="E1653" s="18">
        <v>11808130</v>
      </c>
      <c r="F1653" s="18">
        <v>838513</v>
      </c>
      <c r="G1653" s="18">
        <v>9987677</v>
      </c>
      <c r="H1653" s="18">
        <v>860905</v>
      </c>
      <c r="I1653" s="17"/>
    </row>
    <row r="1654" spans="1:9" ht="12.75">
      <c r="A1654" s="16"/>
      <c r="B1654" s="90" t="s">
        <v>79</v>
      </c>
      <c r="C1654" s="42" t="s">
        <v>80</v>
      </c>
      <c r="D1654" s="61" t="s">
        <v>331</v>
      </c>
      <c r="E1654" s="61" t="s">
        <v>331</v>
      </c>
      <c r="F1654" s="61">
        <v>29004</v>
      </c>
      <c r="G1654" s="61" t="s">
        <v>331</v>
      </c>
      <c r="H1654" s="18">
        <v>29004</v>
      </c>
      <c r="I1654" s="17"/>
    </row>
    <row r="1655" spans="1:9" ht="25.5">
      <c r="A1655" s="16"/>
      <c r="B1655" s="90" t="s">
        <v>28</v>
      </c>
      <c r="C1655" s="42" t="s">
        <v>29</v>
      </c>
      <c r="D1655" s="61" t="s">
        <v>331</v>
      </c>
      <c r="E1655" s="61" t="s">
        <v>331</v>
      </c>
      <c r="F1655" s="61">
        <v>274</v>
      </c>
      <c r="G1655" s="61" t="s">
        <v>331</v>
      </c>
      <c r="H1655" s="18">
        <v>1303</v>
      </c>
      <c r="I1655" s="17"/>
    </row>
    <row r="1656" spans="1:9" s="26" customFormat="1" ht="26.25">
      <c r="A1656" s="25"/>
      <c r="B1656" s="87" t="s">
        <v>32</v>
      </c>
      <c r="C1656" s="49" t="s">
        <v>95</v>
      </c>
      <c r="D1656" s="20">
        <v>7089120</v>
      </c>
      <c r="E1656" s="20">
        <v>11808130</v>
      </c>
      <c r="F1656" s="20">
        <v>809235</v>
      </c>
      <c r="G1656" s="20">
        <v>9987677</v>
      </c>
      <c r="H1656" s="20">
        <v>830598</v>
      </c>
      <c r="I1656" s="19"/>
    </row>
    <row r="1657" spans="1:9" ht="25.5">
      <c r="A1657" s="16"/>
      <c r="B1657" s="85">
        <v>4800</v>
      </c>
      <c r="C1657" s="42" t="s">
        <v>325</v>
      </c>
      <c r="D1657" s="18">
        <v>53800</v>
      </c>
      <c r="E1657" s="18">
        <v>53798</v>
      </c>
      <c r="F1657" s="18">
        <v>0</v>
      </c>
      <c r="G1657" s="18">
        <v>23798</v>
      </c>
      <c r="H1657" s="18">
        <v>0</v>
      </c>
      <c r="I1657" s="17"/>
    </row>
    <row r="1658" spans="1:9" ht="12.75">
      <c r="A1658" s="16"/>
      <c r="B1658" s="84"/>
      <c r="C1658" s="42"/>
      <c r="D1658" s="18"/>
      <c r="E1658" s="18"/>
      <c r="F1658" s="18"/>
      <c r="G1658" s="18"/>
      <c r="H1658" s="18"/>
      <c r="I1658" s="17"/>
    </row>
    <row r="1659" spans="1:9" s="15" customFormat="1" ht="25.5">
      <c r="A1659" s="16" t="s">
        <v>246</v>
      </c>
      <c r="B1659" s="88" t="s">
        <v>6</v>
      </c>
      <c r="C1659" s="24" t="s">
        <v>247</v>
      </c>
      <c r="D1659" s="13">
        <f>D1661</f>
        <v>29649289</v>
      </c>
      <c r="E1659" s="13">
        <f>E1661</f>
        <v>29649289</v>
      </c>
      <c r="F1659" s="13">
        <f>F1661</f>
        <v>27209215</v>
      </c>
      <c r="G1659" s="13">
        <f>G1661</f>
        <v>29640223</v>
      </c>
      <c r="H1659" s="13">
        <f>H1661</f>
        <v>27209215</v>
      </c>
      <c r="I1659" s="10"/>
    </row>
    <row r="1660" spans="1:9" ht="12.75">
      <c r="A1660" s="16"/>
      <c r="B1660" s="84"/>
      <c r="C1660" s="42"/>
      <c r="D1660" s="18"/>
      <c r="E1660" s="18"/>
      <c r="F1660" s="18"/>
      <c r="G1660" s="18"/>
      <c r="H1660" s="18"/>
      <c r="I1660" s="17"/>
    </row>
    <row r="1661" spans="1:9" ht="12.75">
      <c r="A1661" s="16"/>
      <c r="B1661" s="84" t="s">
        <v>24</v>
      </c>
      <c r="C1661" s="42" t="s">
        <v>25</v>
      </c>
      <c r="D1661" s="18">
        <v>29649289</v>
      </c>
      <c r="E1661" s="18">
        <v>29649289</v>
      </c>
      <c r="F1661" s="18">
        <v>27209215</v>
      </c>
      <c r="G1661" s="18">
        <v>29640223</v>
      </c>
      <c r="H1661" s="18">
        <v>27209215</v>
      </c>
      <c r="I1661" s="17"/>
    </row>
    <row r="1662" spans="1:9" s="26" customFormat="1" ht="13.5">
      <c r="A1662" s="25"/>
      <c r="B1662" s="87" t="s">
        <v>81</v>
      </c>
      <c r="C1662" s="49" t="s">
        <v>82</v>
      </c>
      <c r="D1662" s="20">
        <v>29649289</v>
      </c>
      <c r="E1662" s="20">
        <v>29649289</v>
      </c>
      <c r="F1662" s="20">
        <v>27209215</v>
      </c>
      <c r="G1662" s="20">
        <v>29640223</v>
      </c>
      <c r="H1662" s="20">
        <v>27209215</v>
      </c>
      <c r="I1662" s="19"/>
    </row>
    <row r="1663" spans="1:9" ht="12.75">
      <c r="A1663" s="16"/>
      <c r="B1663" s="84"/>
      <c r="C1663" s="42"/>
      <c r="D1663" s="18"/>
      <c r="E1663" s="18"/>
      <c r="F1663" s="18"/>
      <c r="G1663" s="18"/>
      <c r="H1663" s="18"/>
      <c r="I1663" s="17"/>
    </row>
    <row r="1664" spans="1:9" s="23" customFormat="1" ht="31.5">
      <c r="A1664" s="9" t="s">
        <v>248</v>
      </c>
      <c r="B1664" s="83" t="s">
        <v>6</v>
      </c>
      <c r="C1664" s="11" t="s">
        <v>249</v>
      </c>
      <c r="D1664" s="12">
        <f>D1666+D1667+D1668+D1669+D1670+D1671+D1672+D1674+D1677+D1678</f>
        <v>260198</v>
      </c>
      <c r="E1664" s="12">
        <f>E1666+E1667+E1668+E1669+E1670+E1671+E1672+E1674+E1677+E1678</f>
        <v>155359</v>
      </c>
      <c r="F1664" s="12">
        <f>F1666+F1667+F1668+F1669+F1670+F1671+F1672+F1674+F1677+F1678</f>
        <v>22990</v>
      </c>
      <c r="G1664" s="12">
        <f>G1666+G1667+G1668+G1669+G1670+G1671+G1672+G1674+G1677+G1678</f>
        <v>124635</v>
      </c>
      <c r="H1664" s="12">
        <f>H1666+H1667+H1668+H1669+H1670+H1671+H1672+H1674+H1677+H1678</f>
        <v>33604</v>
      </c>
      <c r="I1664" s="22"/>
    </row>
    <row r="1665" spans="1:9" ht="12.75">
      <c r="A1665" s="16"/>
      <c r="B1665" s="84"/>
      <c r="C1665" s="42"/>
      <c r="D1665" s="18"/>
      <c r="E1665" s="18"/>
      <c r="F1665" s="18"/>
      <c r="G1665" s="18"/>
      <c r="H1665" s="18"/>
      <c r="I1665" s="17"/>
    </row>
    <row r="1666" spans="1:9" ht="12.75">
      <c r="A1666" s="16"/>
      <c r="B1666" s="84" t="s">
        <v>8</v>
      </c>
      <c r="C1666" s="42" t="s">
        <v>9</v>
      </c>
      <c r="D1666" s="18">
        <v>5625</v>
      </c>
      <c r="E1666" s="18">
        <v>6006</v>
      </c>
      <c r="F1666" s="18">
        <v>1186</v>
      </c>
      <c r="G1666" s="18">
        <v>5891</v>
      </c>
      <c r="H1666" s="18">
        <v>1186</v>
      </c>
      <c r="I1666" s="17"/>
    </row>
    <row r="1667" spans="1:9" ht="25.5">
      <c r="A1667" s="16"/>
      <c r="B1667" s="84" t="s">
        <v>10</v>
      </c>
      <c r="C1667" s="42" t="s">
        <v>11</v>
      </c>
      <c r="D1667" s="18">
        <v>1467</v>
      </c>
      <c r="E1667" s="18">
        <v>1522</v>
      </c>
      <c r="F1667" s="18">
        <v>2405</v>
      </c>
      <c r="G1667" s="18">
        <v>1480</v>
      </c>
      <c r="H1667" s="18">
        <v>2405</v>
      </c>
      <c r="I1667" s="17"/>
    </row>
    <row r="1668" spans="1:9" ht="25.5">
      <c r="A1668" s="16"/>
      <c r="B1668" s="84" t="s">
        <v>12</v>
      </c>
      <c r="C1668" s="42" t="s">
        <v>13</v>
      </c>
      <c r="D1668" s="18">
        <v>270</v>
      </c>
      <c r="E1668" s="18">
        <v>256</v>
      </c>
      <c r="F1668" s="18">
        <v>314</v>
      </c>
      <c r="G1668" s="18">
        <v>256</v>
      </c>
      <c r="H1668" s="18">
        <v>314</v>
      </c>
      <c r="I1668" s="17"/>
    </row>
    <row r="1669" spans="1:9" ht="12.75">
      <c r="A1669" s="16"/>
      <c r="B1669" s="84" t="s">
        <v>14</v>
      </c>
      <c r="C1669" s="42" t="s">
        <v>15</v>
      </c>
      <c r="D1669" s="18">
        <v>176029</v>
      </c>
      <c r="E1669" s="18">
        <v>71847</v>
      </c>
      <c r="F1669" s="18">
        <v>12417</v>
      </c>
      <c r="G1669" s="18">
        <v>60747</v>
      </c>
      <c r="H1669" s="18">
        <v>23570</v>
      </c>
      <c r="I1669" s="17"/>
    </row>
    <row r="1670" spans="1:9" ht="38.25">
      <c r="A1670" s="16"/>
      <c r="B1670" s="84" t="s">
        <v>16</v>
      </c>
      <c r="C1670" s="42" t="s">
        <v>17</v>
      </c>
      <c r="D1670" s="18">
        <v>14550</v>
      </c>
      <c r="E1670" s="18">
        <v>13094</v>
      </c>
      <c r="F1670" s="18">
        <v>3606</v>
      </c>
      <c r="G1670" s="18">
        <v>5899</v>
      </c>
      <c r="H1670" s="18">
        <v>3617</v>
      </c>
      <c r="I1670" s="17"/>
    </row>
    <row r="1671" spans="1:9" ht="12.75">
      <c r="A1671" s="16"/>
      <c r="B1671" s="85">
        <v>1600</v>
      </c>
      <c r="C1671" s="42" t="s">
        <v>19</v>
      </c>
      <c r="D1671" s="18">
        <v>500</v>
      </c>
      <c r="E1671" s="18">
        <v>500</v>
      </c>
      <c r="F1671" s="18">
        <v>0</v>
      </c>
      <c r="G1671" s="18">
        <v>0</v>
      </c>
      <c r="H1671" s="18">
        <v>0</v>
      </c>
      <c r="I1671" s="17"/>
    </row>
    <row r="1672" spans="1:9" ht="25.5">
      <c r="A1672" s="16"/>
      <c r="B1672" s="85">
        <v>2000</v>
      </c>
      <c r="C1672" s="42" t="s">
        <v>264</v>
      </c>
      <c r="D1672" s="18">
        <v>0</v>
      </c>
      <c r="E1672" s="18">
        <v>514</v>
      </c>
      <c r="F1672" s="18">
        <v>0</v>
      </c>
      <c r="G1672" s="18">
        <v>514</v>
      </c>
      <c r="H1672" s="18">
        <v>0</v>
      </c>
      <c r="I1672" s="17"/>
    </row>
    <row r="1673" spans="1:9" ht="25.5">
      <c r="A1673" s="16"/>
      <c r="B1673" s="89">
        <v>2500</v>
      </c>
      <c r="C1673" s="42" t="s">
        <v>259</v>
      </c>
      <c r="D1673" s="18">
        <v>0</v>
      </c>
      <c r="E1673" s="18">
        <v>514</v>
      </c>
      <c r="F1673" s="18">
        <v>0</v>
      </c>
      <c r="G1673" s="18">
        <v>514</v>
      </c>
      <c r="H1673" s="18">
        <v>0</v>
      </c>
      <c r="I1673" s="17"/>
    </row>
    <row r="1674" spans="1:9" ht="12.75">
      <c r="A1674" s="16"/>
      <c r="B1674" s="84" t="s">
        <v>24</v>
      </c>
      <c r="C1674" s="42" t="s">
        <v>25</v>
      </c>
      <c r="D1674" s="18">
        <v>33311</v>
      </c>
      <c r="E1674" s="18">
        <v>33311</v>
      </c>
      <c r="F1674" s="18">
        <v>150</v>
      </c>
      <c r="G1674" s="18">
        <v>33311</v>
      </c>
      <c r="H1674" s="18">
        <v>0</v>
      </c>
      <c r="I1674" s="17"/>
    </row>
    <row r="1675" spans="1:9" s="26" customFormat="1" ht="26.25">
      <c r="A1675" s="25"/>
      <c r="B1675" s="87" t="s">
        <v>28</v>
      </c>
      <c r="C1675" s="49" t="s">
        <v>29</v>
      </c>
      <c r="D1675" s="20">
        <v>33222</v>
      </c>
      <c r="E1675" s="20">
        <v>33222</v>
      </c>
      <c r="F1675" s="20">
        <v>0</v>
      </c>
      <c r="G1675" s="20">
        <v>33222</v>
      </c>
      <c r="H1675" s="20">
        <v>0</v>
      </c>
      <c r="I1675" s="19"/>
    </row>
    <row r="1676" spans="1:9" s="26" customFormat="1" ht="13.5">
      <c r="A1676" s="25"/>
      <c r="B1676" s="87" t="s">
        <v>30</v>
      </c>
      <c r="C1676" s="49" t="s">
        <v>31</v>
      </c>
      <c r="D1676" s="20">
        <v>89</v>
      </c>
      <c r="E1676" s="20">
        <v>89</v>
      </c>
      <c r="F1676" s="20">
        <v>150</v>
      </c>
      <c r="G1676" s="20">
        <v>89</v>
      </c>
      <c r="H1676" s="20">
        <v>0</v>
      </c>
      <c r="I1676" s="19"/>
    </row>
    <row r="1677" spans="1:9" ht="12.75">
      <c r="A1677" s="16"/>
      <c r="B1677" s="84" t="s">
        <v>34</v>
      </c>
      <c r="C1677" s="42" t="s">
        <v>35</v>
      </c>
      <c r="D1677" s="18">
        <v>27506</v>
      </c>
      <c r="E1677" s="18">
        <v>27419</v>
      </c>
      <c r="F1677" s="18">
        <v>2912</v>
      </c>
      <c r="G1677" s="18">
        <v>15647</v>
      </c>
      <c r="H1677" s="18">
        <v>2512</v>
      </c>
      <c r="I1677" s="17"/>
    </row>
    <row r="1678" spans="1:9" ht="25.5">
      <c r="A1678" s="16"/>
      <c r="B1678" s="84" t="s">
        <v>40</v>
      </c>
      <c r="C1678" s="42" t="s">
        <v>41</v>
      </c>
      <c r="D1678" s="18">
        <v>940</v>
      </c>
      <c r="E1678" s="18">
        <v>890</v>
      </c>
      <c r="F1678" s="18">
        <v>0</v>
      </c>
      <c r="G1678" s="18">
        <v>890</v>
      </c>
      <c r="H1678" s="18">
        <v>0</v>
      </c>
      <c r="I1678" s="17"/>
    </row>
    <row r="1679" spans="1:9" ht="25.5">
      <c r="A1679" s="16"/>
      <c r="B1679" s="84" t="s">
        <v>42</v>
      </c>
      <c r="C1679" s="42" t="s">
        <v>43</v>
      </c>
      <c r="D1679" s="18">
        <v>1040</v>
      </c>
      <c r="E1679" s="18">
        <v>990</v>
      </c>
      <c r="F1679" s="18">
        <v>0</v>
      </c>
      <c r="G1679" s="18">
        <v>890</v>
      </c>
      <c r="H1679" s="18">
        <v>0</v>
      </c>
      <c r="I1679" s="17"/>
    </row>
    <row r="1680" spans="1:9" ht="25.5">
      <c r="A1680" s="16"/>
      <c r="B1680" s="84" t="s">
        <v>50</v>
      </c>
      <c r="C1680" s="42" t="s">
        <v>51</v>
      </c>
      <c r="D1680" s="18">
        <v>100</v>
      </c>
      <c r="E1680" s="18">
        <v>100</v>
      </c>
      <c r="F1680" s="18">
        <v>0</v>
      </c>
      <c r="G1680" s="18">
        <v>0</v>
      </c>
      <c r="H1680" s="18">
        <v>0</v>
      </c>
      <c r="I1680" s="17"/>
    </row>
    <row r="1681" spans="1:9" ht="12.75">
      <c r="A1681" s="16"/>
      <c r="B1681" s="84"/>
      <c r="C1681" s="42"/>
      <c r="D1681" s="18"/>
      <c r="E1681" s="18"/>
      <c r="F1681" s="18"/>
      <c r="G1681" s="18"/>
      <c r="H1681" s="18"/>
      <c r="I1681" s="17"/>
    </row>
    <row r="1682" spans="1:9" s="23" customFormat="1" ht="47.25">
      <c r="A1682" s="9" t="s">
        <v>250</v>
      </c>
      <c r="B1682" s="83" t="s">
        <v>6</v>
      </c>
      <c r="C1682" s="11" t="s">
        <v>251</v>
      </c>
      <c r="D1682" s="12">
        <f>D1684+D1685+D1686+D1687+D1688+D1689+D1690+D1694+D1700+D1701+D1702+D1703</f>
        <v>2520448</v>
      </c>
      <c r="E1682" s="12">
        <f>E1684+E1685+E1686+E1687+E1688+E1689+E1690+E1694+E1700+E1701+E1702+E1703</f>
        <v>2052770</v>
      </c>
      <c r="F1682" s="12">
        <f>F1684+F1685+F1686+F1687+F1688+F1689+F1690+F1694+F1700+F1701+F1702+F1703</f>
        <v>1971475</v>
      </c>
      <c r="G1682" s="12">
        <f>G1684+G1685+G1686+G1687+G1688+G1689+G1690+G1694+G1700+G1701+G1702+G1703</f>
        <v>2622170</v>
      </c>
      <c r="H1682" s="12">
        <f>H1684+H1685+H1686+H1687+H1688+H1689+H1690+H1694+H1700+H1701+H1702+H1703</f>
        <v>951951</v>
      </c>
      <c r="I1682" s="22"/>
    </row>
    <row r="1683" spans="1:9" s="15" customFormat="1" ht="12.75">
      <c r="A1683" s="16"/>
      <c r="B1683" s="88"/>
      <c r="C1683" s="24"/>
      <c r="D1683" s="13"/>
      <c r="E1683" s="13"/>
      <c r="F1683" s="13"/>
      <c r="G1683" s="13"/>
      <c r="H1683" s="13"/>
      <c r="I1683" s="10"/>
    </row>
    <row r="1684" spans="1:9" ht="12.75">
      <c r="A1684" s="16"/>
      <c r="B1684" s="84" t="s">
        <v>8</v>
      </c>
      <c r="C1684" s="42" t="s">
        <v>9</v>
      </c>
      <c r="D1684" s="18">
        <v>373470</v>
      </c>
      <c r="E1684" s="18">
        <v>375823</v>
      </c>
      <c r="F1684" s="18">
        <v>116467</v>
      </c>
      <c r="G1684" s="18">
        <v>107908</v>
      </c>
      <c r="H1684" s="18">
        <v>114514</v>
      </c>
      <c r="I1684" s="17"/>
    </row>
    <row r="1685" spans="1:9" ht="25.5">
      <c r="A1685" s="16"/>
      <c r="B1685" s="84" t="s">
        <v>10</v>
      </c>
      <c r="C1685" s="42" t="s">
        <v>11</v>
      </c>
      <c r="D1685" s="18">
        <v>111941</v>
      </c>
      <c r="E1685" s="18">
        <v>111359</v>
      </c>
      <c r="F1685" s="18">
        <v>27838</v>
      </c>
      <c r="G1685" s="18">
        <v>31170</v>
      </c>
      <c r="H1685" s="18">
        <v>27320</v>
      </c>
      <c r="I1685" s="17"/>
    </row>
    <row r="1686" spans="1:9" ht="25.5">
      <c r="A1686" s="16"/>
      <c r="B1686" s="84" t="s">
        <v>12</v>
      </c>
      <c r="C1686" s="42" t="s">
        <v>13</v>
      </c>
      <c r="D1686" s="18">
        <v>2631</v>
      </c>
      <c r="E1686" s="18">
        <v>2429</v>
      </c>
      <c r="F1686" s="18">
        <v>1354</v>
      </c>
      <c r="G1686" s="18">
        <v>1782</v>
      </c>
      <c r="H1686" s="18">
        <v>1351</v>
      </c>
      <c r="I1686" s="17"/>
    </row>
    <row r="1687" spans="1:9" ht="12.75">
      <c r="A1687" s="16"/>
      <c r="B1687" s="84" t="s">
        <v>14</v>
      </c>
      <c r="C1687" s="42" t="s">
        <v>15</v>
      </c>
      <c r="D1687" s="18">
        <v>1331987</v>
      </c>
      <c r="E1687" s="18">
        <v>932445</v>
      </c>
      <c r="F1687" s="18">
        <v>775301</v>
      </c>
      <c r="G1687" s="18">
        <v>1095571</v>
      </c>
      <c r="H1687" s="18">
        <v>657300</v>
      </c>
      <c r="I1687" s="17"/>
    </row>
    <row r="1688" spans="1:9" ht="38.25">
      <c r="A1688" s="16"/>
      <c r="B1688" s="84" t="s">
        <v>16</v>
      </c>
      <c r="C1688" s="42" t="s">
        <v>17</v>
      </c>
      <c r="D1688" s="18">
        <v>212776</v>
      </c>
      <c r="E1688" s="18">
        <v>206635</v>
      </c>
      <c r="F1688" s="18">
        <v>178757</v>
      </c>
      <c r="G1688" s="18">
        <v>60820</v>
      </c>
      <c r="H1688" s="18">
        <v>74362</v>
      </c>
      <c r="I1688" s="17"/>
    </row>
    <row r="1689" spans="1:9" ht="12.75">
      <c r="A1689" s="16"/>
      <c r="B1689" s="84" t="s">
        <v>18</v>
      </c>
      <c r="C1689" s="42" t="s">
        <v>19</v>
      </c>
      <c r="D1689" s="18">
        <v>4494</v>
      </c>
      <c r="E1689" s="18">
        <v>4489</v>
      </c>
      <c r="F1689" s="18">
        <v>147</v>
      </c>
      <c r="G1689" s="18">
        <v>117</v>
      </c>
      <c r="H1689" s="18">
        <v>145</v>
      </c>
      <c r="I1689" s="17"/>
    </row>
    <row r="1690" spans="1:9" ht="25.5">
      <c r="A1690" s="16"/>
      <c r="B1690" s="84" t="s">
        <v>20</v>
      </c>
      <c r="C1690" s="42" t="s">
        <v>21</v>
      </c>
      <c r="D1690" s="18">
        <v>19952</v>
      </c>
      <c r="E1690" s="18">
        <v>20146</v>
      </c>
      <c r="F1690" s="18">
        <v>10206</v>
      </c>
      <c r="G1690" s="18">
        <v>12368</v>
      </c>
      <c r="H1690" s="18">
        <v>15310</v>
      </c>
      <c r="I1690" s="17"/>
    </row>
    <row r="1691" spans="1:9" ht="12.75">
      <c r="A1691" s="16"/>
      <c r="B1691" s="89">
        <v>2100</v>
      </c>
      <c r="C1691" s="42" t="s">
        <v>256</v>
      </c>
      <c r="D1691" s="18">
        <v>19952</v>
      </c>
      <c r="E1691" s="18">
        <v>20146</v>
      </c>
      <c r="F1691" s="18">
        <v>10206</v>
      </c>
      <c r="G1691" s="18">
        <v>12368</v>
      </c>
      <c r="H1691" s="18">
        <v>15310</v>
      </c>
      <c r="I1691" s="17"/>
    </row>
    <row r="1692" spans="1:9" s="26" customFormat="1" ht="39">
      <c r="A1692" s="25"/>
      <c r="B1692" s="87" t="s">
        <v>22</v>
      </c>
      <c r="C1692" s="49" t="s">
        <v>68</v>
      </c>
      <c r="D1692" s="20">
        <v>14072</v>
      </c>
      <c r="E1692" s="20">
        <v>14072</v>
      </c>
      <c r="F1692" s="20">
        <v>6084</v>
      </c>
      <c r="G1692" s="20">
        <v>6294</v>
      </c>
      <c r="H1692" s="20">
        <v>6553</v>
      </c>
      <c r="I1692" s="19"/>
    </row>
    <row r="1693" spans="1:9" s="26" customFormat="1" ht="26.25">
      <c r="A1693" s="25"/>
      <c r="B1693" s="87">
        <v>2190</v>
      </c>
      <c r="C1693" s="49" t="s">
        <v>258</v>
      </c>
      <c r="D1693" s="20">
        <v>5880</v>
      </c>
      <c r="E1693" s="20">
        <v>6074</v>
      </c>
      <c r="F1693" s="20">
        <v>4122</v>
      </c>
      <c r="G1693" s="20">
        <v>6074</v>
      </c>
      <c r="H1693" s="20">
        <v>8757</v>
      </c>
      <c r="I1693" s="19"/>
    </row>
    <row r="1694" spans="1:9" ht="12.75">
      <c r="A1694" s="16"/>
      <c r="B1694" s="84" t="s">
        <v>24</v>
      </c>
      <c r="C1694" s="42" t="s">
        <v>25</v>
      </c>
      <c r="D1694" s="18">
        <v>231692</v>
      </c>
      <c r="E1694" s="18">
        <v>221807</v>
      </c>
      <c r="F1694" s="18">
        <v>113152</v>
      </c>
      <c r="G1694" s="18">
        <v>221232</v>
      </c>
      <c r="H1694" s="18">
        <v>116154</v>
      </c>
      <c r="I1694" s="17"/>
    </row>
    <row r="1695" spans="1:9" s="26" customFormat="1" ht="13.5">
      <c r="A1695" s="25"/>
      <c r="B1695" s="87" t="s">
        <v>79</v>
      </c>
      <c r="C1695" s="49" t="s">
        <v>80</v>
      </c>
      <c r="D1695" s="20">
        <v>22527</v>
      </c>
      <c r="E1695" s="20">
        <v>22349</v>
      </c>
      <c r="F1695" s="20">
        <v>8668</v>
      </c>
      <c r="G1695" s="20">
        <v>22349</v>
      </c>
      <c r="H1695" s="20">
        <v>8668</v>
      </c>
      <c r="I1695" s="19"/>
    </row>
    <row r="1696" spans="1:9" s="26" customFormat="1" ht="13.5">
      <c r="A1696" s="25"/>
      <c r="B1696" s="87" t="s">
        <v>81</v>
      </c>
      <c r="C1696" s="49" t="s">
        <v>82</v>
      </c>
      <c r="D1696" s="20"/>
      <c r="E1696" s="20"/>
      <c r="F1696" s="20">
        <v>0</v>
      </c>
      <c r="G1696" s="20"/>
      <c r="H1696" s="20">
        <v>0</v>
      </c>
      <c r="I1696" s="19"/>
    </row>
    <row r="1697" spans="1:9" s="26" customFormat="1" ht="26.25">
      <c r="A1697" s="25"/>
      <c r="B1697" s="87" t="s">
        <v>28</v>
      </c>
      <c r="C1697" s="49" t="s">
        <v>29</v>
      </c>
      <c r="D1697" s="20">
        <v>157170</v>
      </c>
      <c r="E1697" s="20">
        <v>148503</v>
      </c>
      <c r="F1697" s="20">
        <v>70350</v>
      </c>
      <c r="G1697" s="20">
        <v>148473</v>
      </c>
      <c r="H1697" s="20">
        <v>74053</v>
      </c>
      <c r="I1697" s="19"/>
    </row>
    <row r="1698" spans="1:9" s="26" customFormat="1" ht="13.5">
      <c r="A1698" s="25"/>
      <c r="B1698" s="87" t="s">
        <v>30</v>
      </c>
      <c r="C1698" s="49" t="s">
        <v>31</v>
      </c>
      <c r="D1698" s="20">
        <v>51995</v>
      </c>
      <c r="E1698" s="20">
        <v>50955</v>
      </c>
      <c r="F1698" s="20">
        <v>34134</v>
      </c>
      <c r="G1698" s="20">
        <v>50410</v>
      </c>
      <c r="H1698" s="20">
        <v>33433</v>
      </c>
      <c r="I1698" s="19"/>
    </row>
    <row r="1699" spans="1:9" s="26" customFormat="1" ht="26.25">
      <c r="A1699" s="25"/>
      <c r="B1699" s="87" t="s">
        <v>32</v>
      </c>
      <c r="C1699" s="49" t="s">
        <v>95</v>
      </c>
      <c r="D1699" s="20">
        <v>0</v>
      </c>
      <c r="E1699" s="20">
        <v>0</v>
      </c>
      <c r="F1699" s="20">
        <v>241</v>
      </c>
      <c r="G1699" s="20">
        <v>0</v>
      </c>
      <c r="H1699" s="20">
        <v>0</v>
      </c>
      <c r="I1699" s="19"/>
    </row>
    <row r="1700" spans="1:9" ht="12.75">
      <c r="A1700" s="16"/>
      <c r="B1700" s="84" t="s">
        <v>34</v>
      </c>
      <c r="C1700" s="42" t="s">
        <v>35</v>
      </c>
      <c r="D1700" s="18">
        <v>356501</v>
      </c>
      <c r="E1700" s="18">
        <v>298620</v>
      </c>
      <c r="F1700" s="18">
        <v>938768</v>
      </c>
      <c r="G1700" s="18">
        <v>869215</v>
      </c>
      <c r="H1700" s="18">
        <v>41641</v>
      </c>
      <c r="I1700" s="17"/>
    </row>
    <row r="1701" spans="1:9" ht="12.75">
      <c r="A1701" s="16"/>
      <c r="B1701" s="84" t="s">
        <v>36</v>
      </c>
      <c r="C1701" s="42" t="s">
        <v>37</v>
      </c>
      <c r="D1701" s="18">
        <v>0</v>
      </c>
      <c r="E1701" s="18">
        <v>0</v>
      </c>
      <c r="F1701" s="18">
        <v>15500</v>
      </c>
      <c r="G1701" s="18">
        <v>0</v>
      </c>
      <c r="H1701" s="18">
        <v>15500</v>
      </c>
      <c r="I1701" s="17"/>
    </row>
    <row r="1702" spans="1:9" ht="12.75">
      <c r="A1702" s="16"/>
      <c r="B1702" s="84" t="s">
        <v>38</v>
      </c>
      <c r="C1702" s="42" t="s">
        <v>39</v>
      </c>
      <c r="D1702" s="18">
        <v>27900</v>
      </c>
      <c r="E1702" s="18">
        <v>22000</v>
      </c>
      <c r="F1702" s="18">
        <v>6000</v>
      </c>
      <c r="G1702" s="18">
        <v>321970</v>
      </c>
      <c r="H1702" s="18">
        <v>4524</v>
      </c>
      <c r="I1702" s="17"/>
    </row>
    <row r="1703" spans="1:9" ht="25.5">
      <c r="A1703" s="16"/>
      <c r="B1703" s="84" t="s">
        <v>40</v>
      </c>
      <c r="C1703" s="42" t="s">
        <v>41</v>
      </c>
      <c r="D1703" s="18">
        <v>-152896</v>
      </c>
      <c r="E1703" s="18">
        <v>-142983</v>
      </c>
      <c r="F1703" s="18">
        <v>-212015</v>
      </c>
      <c r="G1703" s="18">
        <v>-99983</v>
      </c>
      <c r="H1703" s="18">
        <v>-116170</v>
      </c>
      <c r="I1703" s="17"/>
    </row>
    <row r="1704" spans="1:9" ht="25.5">
      <c r="A1704" s="16"/>
      <c r="B1704" s="84" t="s">
        <v>42</v>
      </c>
      <c r="C1704" s="42" t="s">
        <v>43</v>
      </c>
      <c r="D1704" s="18">
        <v>9748</v>
      </c>
      <c r="E1704" s="18">
        <v>8247</v>
      </c>
      <c r="F1704" s="18">
        <v>7335</v>
      </c>
      <c r="G1704" s="18">
        <v>8247</v>
      </c>
      <c r="H1704" s="18">
        <v>1680</v>
      </c>
      <c r="I1704" s="17"/>
    </row>
    <row r="1705" spans="1:9" ht="12.75">
      <c r="A1705" s="16"/>
      <c r="B1705" s="84" t="s">
        <v>44</v>
      </c>
      <c r="C1705" s="42" t="s">
        <v>45</v>
      </c>
      <c r="D1705" s="18"/>
      <c r="E1705" s="18"/>
      <c r="F1705" s="18">
        <v>6655</v>
      </c>
      <c r="G1705" s="18"/>
      <c r="H1705" s="18"/>
      <c r="I1705" s="17"/>
    </row>
    <row r="1706" spans="1:9" s="26" customFormat="1" ht="13.5">
      <c r="A1706" s="25"/>
      <c r="B1706" s="87" t="s">
        <v>83</v>
      </c>
      <c r="C1706" s="49" t="s">
        <v>84</v>
      </c>
      <c r="D1706" s="18">
        <v>0</v>
      </c>
      <c r="E1706" s="18">
        <v>0</v>
      </c>
      <c r="F1706" s="18">
        <v>1000</v>
      </c>
      <c r="G1706" s="18">
        <v>0</v>
      </c>
      <c r="H1706" s="18">
        <v>1000</v>
      </c>
      <c r="I1706" s="19"/>
    </row>
    <row r="1707" spans="1:9" s="26" customFormat="1" ht="13.5">
      <c r="A1707" s="25"/>
      <c r="B1707" s="87" t="s">
        <v>46</v>
      </c>
      <c r="C1707" s="49" t="s">
        <v>47</v>
      </c>
      <c r="D1707" s="18">
        <v>0</v>
      </c>
      <c r="E1707" s="18">
        <v>0</v>
      </c>
      <c r="F1707" s="18">
        <v>5655</v>
      </c>
      <c r="G1707" s="18">
        <v>0</v>
      </c>
      <c r="H1707" s="18">
        <v>0</v>
      </c>
      <c r="I1707" s="19"/>
    </row>
    <row r="1708" spans="1:9" ht="12.75">
      <c r="A1708" s="16"/>
      <c r="B1708" s="84" t="s">
        <v>48</v>
      </c>
      <c r="C1708" s="42" t="s">
        <v>49</v>
      </c>
      <c r="D1708" s="61" t="s">
        <v>331</v>
      </c>
      <c r="E1708" s="61" t="s">
        <v>331</v>
      </c>
      <c r="F1708" s="61">
        <v>680</v>
      </c>
      <c r="G1708" s="61" t="s">
        <v>331</v>
      </c>
      <c r="H1708" s="18">
        <v>0</v>
      </c>
      <c r="I1708" s="17"/>
    </row>
    <row r="1709" spans="1:9" ht="25.5">
      <c r="A1709" s="16"/>
      <c r="B1709" s="84" t="s">
        <v>50</v>
      </c>
      <c r="C1709" s="42" t="s">
        <v>51</v>
      </c>
      <c r="D1709" s="18">
        <v>162644</v>
      </c>
      <c r="E1709" s="18">
        <v>151230</v>
      </c>
      <c r="F1709" s="18">
        <v>219350</v>
      </c>
      <c r="G1709" s="18">
        <v>108230</v>
      </c>
      <c r="H1709" s="18">
        <v>117850</v>
      </c>
      <c r="I1709" s="17"/>
    </row>
    <row r="1710" spans="1:9" ht="25.5">
      <c r="A1710" s="16"/>
      <c r="B1710" s="84" t="s">
        <v>52</v>
      </c>
      <c r="C1710" s="42" t="s">
        <v>53</v>
      </c>
      <c r="D1710" s="61" t="s">
        <v>331</v>
      </c>
      <c r="E1710" s="61" t="s">
        <v>331</v>
      </c>
      <c r="F1710" s="18">
        <v>158670</v>
      </c>
      <c r="G1710" s="61" t="s">
        <v>331</v>
      </c>
      <c r="H1710" s="18">
        <v>0</v>
      </c>
      <c r="I1710" s="17"/>
    </row>
    <row r="1711" spans="1:9" s="26" customFormat="1" ht="26.25">
      <c r="A1711" s="25"/>
      <c r="B1711" s="87" t="s">
        <v>54</v>
      </c>
      <c r="C1711" s="49" t="s">
        <v>55</v>
      </c>
      <c r="D1711" s="18">
        <v>41300</v>
      </c>
      <c r="E1711" s="18">
        <v>41224</v>
      </c>
      <c r="F1711" s="18">
        <v>158670</v>
      </c>
      <c r="G1711" s="18">
        <v>2224</v>
      </c>
      <c r="H1711" s="18">
        <v>117170</v>
      </c>
      <c r="I1711" s="19"/>
    </row>
    <row r="1712" spans="1:9" ht="25.5">
      <c r="A1712" s="16"/>
      <c r="B1712" s="84" t="s">
        <v>116</v>
      </c>
      <c r="C1712" s="42" t="s">
        <v>117</v>
      </c>
      <c r="D1712" s="61" t="s">
        <v>331</v>
      </c>
      <c r="E1712" s="61" t="s">
        <v>331</v>
      </c>
      <c r="F1712" s="18">
        <v>60000</v>
      </c>
      <c r="G1712" s="61" t="s">
        <v>331</v>
      </c>
      <c r="H1712" s="18">
        <v>0</v>
      </c>
      <c r="I1712" s="17"/>
    </row>
    <row r="1713" spans="1:9" ht="25.5">
      <c r="A1713" s="16"/>
      <c r="B1713" s="84" t="s">
        <v>56</v>
      </c>
      <c r="C1713" s="42" t="s">
        <v>57</v>
      </c>
      <c r="D1713" s="61" t="s">
        <v>331</v>
      </c>
      <c r="E1713" s="61" t="s">
        <v>331</v>
      </c>
      <c r="F1713" s="18">
        <v>680</v>
      </c>
      <c r="G1713" s="61" t="s">
        <v>331</v>
      </c>
      <c r="H1713" s="18">
        <v>0</v>
      </c>
      <c r="I1713" s="17"/>
    </row>
    <row r="1714" spans="1:9" ht="12.75">
      <c r="A1714" s="16"/>
      <c r="B1714" s="84"/>
      <c r="C1714" s="42"/>
      <c r="D1714" s="18"/>
      <c r="E1714" s="18"/>
      <c r="F1714" s="18"/>
      <c r="G1714" s="18"/>
      <c r="H1714" s="18"/>
      <c r="I1714" s="17"/>
    </row>
    <row r="1715" spans="1:8" ht="12.75">
      <c r="A1715" s="2"/>
      <c r="C1715" s="43"/>
      <c r="D1715" s="75"/>
      <c r="E1715" s="75"/>
      <c r="F1715" s="75"/>
      <c r="G1715" s="75"/>
      <c r="H1715" s="75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45"/>
    </row>
    <row r="1744" ht="12.75">
      <c r="A1744" s="45"/>
    </row>
    <row r="1745" ht="12.75">
      <c r="A1745" s="45"/>
    </row>
    <row r="1746" ht="12.75">
      <c r="A1746" s="45"/>
    </row>
    <row r="1747" ht="12.75">
      <c r="A1747" s="45"/>
    </row>
    <row r="1748" ht="12.75">
      <c r="A1748" s="45"/>
    </row>
    <row r="1749" ht="12.75">
      <c r="A1749" s="45"/>
    </row>
    <row r="1750" ht="12.75">
      <c r="A1750" s="45"/>
    </row>
    <row r="1751" ht="12.75">
      <c r="A1751" s="45"/>
    </row>
    <row r="1752" ht="12.75">
      <c r="A1752" s="45"/>
    </row>
    <row r="1753" ht="12.75">
      <c r="A1753" s="45"/>
    </row>
    <row r="1754" ht="12.75">
      <c r="A1754" s="45"/>
    </row>
    <row r="1755" ht="12.75">
      <c r="A1755" s="45"/>
    </row>
    <row r="1756" ht="12.75">
      <c r="A1756" s="45"/>
    </row>
    <row r="1757" ht="12.75">
      <c r="A1757" s="45"/>
    </row>
    <row r="1758" ht="12.75">
      <c r="A1758" s="45"/>
    </row>
    <row r="1759" ht="12.75">
      <c r="A1759" s="45"/>
    </row>
    <row r="1760" ht="12.75">
      <c r="A1760" s="45"/>
    </row>
    <row r="1761" ht="12.75">
      <c r="A1761" s="45"/>
    </row>
    <row r="1762" ht="12.75">
      <c r="A1762" s="45"/>
    </row>
    <row r="1763" ht="12.75">
      <c r="A1763" s="45"/>
    </row>
    <row r="1764" ht="12.75">
      <c r="A1764" s="45"/>
    </row>
    <row r="1765" ht="12.75">
      <c r="A1765" s="45"/>
    </row>
    <row r="1766" ht="12.75">
      <c r="A1766" s="45"/>
    </row>
    <row r="1767" ht="12.75">
      <c r="A1767" s="45"/>
    </row>
    <row r="1768" ht="12.75">
      <c r="A1768" s="45"/>
    </row>
    <row r="1769" ht="12.75">
      <c r="A1769" s="45"/>
    </row>
    <row r="1770" ht="12.75">
      <c r="A1770" s="45"/>
    </row>
    <row r="1771" ht="12.75">
      <c r="A1771" s="45"/>
    </row>
    <row r="1772" ht="12.75">
      <c r="A1772" s="45"/>
    </row>
    <row r="1773" ht="12.75">
      <c r="A1773" s="45"/>
    </row>
    <row r="1774" ht="12.75">
      <c r="A1774" s="45"/>
    </row>
    <row r="1775" ht="12.75">
      <c r="A1775" s="45"/>
    </row>
    <row r="1776" ht="12.75">
      <c r="A1776" s="45"/>
    </row>
    <row r="1777" ht="12.75">
      <c r="A1777" s="45"/>
    </row>
    <row r="1778" ht="12.75">
      <c r="A1778" s="45"/>
    </row>
    <row r="1779" ht="12.75">
      <c r="A1779" s="45"/>
    </row>
    <row r="1780" ht="12.75">
      <c r="A1780" s="45"/>
    </row>
    <row r="1781" ht="12.75">
      <c r="A1781" s="45"/>
    </row>
    <row r="1782" ht="12.75">
      <c r="A1782" s="45"/>
    </row>
    <row r="1783" ht="12.75">
      <c r="A1783" s="45"/>
    </row>
    <row r="1784" ht="12.75">
      <c r="A1784" s="45"/>
    </row>
    <row r="1785" ht="12.75">
      <c r="A1785" s="45"/>
    </row>
    <row r="1786" ht="12.75">
      <c r="A1786" s="45"/>
    </row>
    <row r="1787" ht="12.75">
      <c r="A1787" s="45"/>
    </row>
    <row r="1788" ht="12.75">
      <c r="A1788" s="45"/>
    </row>
    <row r="1789" ht="12.75">
      <c r="A1789" s="45"/>
    </row>
    <row r="1790" ht="12.75">
      <c r="A1790" s="45"/>
    </row>
    <row r="1791" ht="12.75">
      <c r="A1791" s="45"/>
    </row>
    <row r="1792" ht="12.75">
      <c r="A1792" s="45"/>
    </row>
    <row r="1793" ht="12.75">
      <c r="A1793" s="45"/>
    </row>
    <row r="1794" ht="12.75">
      <c r="A1794" s="45"/>
    </row>
    <row r="1795" ht="12.75">
      <c r="A1795" s="45"/>
    </row>
    <row r="1796" ht="12.75">
      <c r="A1796" s="45"/>
    </row>
    <row r="1797" ht="12.75">
      <c r="A1797" s="45"/>
    </row>
    <row r="1798" ht="12.75">
      <c r="A1798" s="45"/>
    </row>
    <row r="1799" ht="12.75">
      <c r="A1799" s="45"/>
    </row>
    <row r="1800" ht="12.75">
      <c r="A1800" s="45"/>
    </row>
    <row r="1801" ht="12.75">
      <c r="A1801" s="45"/>
    </row>
    <row r="1802" ht="12.75">
      <c r="A1802" s="45"/>
    </row>
    <row r="1803" ht="12.75">
      <c r="A1803" s="45"/>
    </row>
    <row r="1804" ht="12.75">
      <c r="A1804" s="45"/>
    </row>
    <row r="1805" ht="12.75">
      <c r="A1805" s="45"/>
    </row>
    <row r="1806" ht="12.75">
      <c r="A1806" s="45"/>
    </row>
    <row r="1807" ht="12.75">
      <c r="A1807" s="45"/>
    </row>
    <row r="1808" ht="12.75">
      <c r="A1808" s="45"/>
    </row>
    <row r="1809" ht="12.75">
      <c r="A1809" s="45"/>
    </row>
    <row r="1810" ht="12.75">
      <c r="A1810" s="45"/>
    </row>
    <row r="1811" ht="12.75">
      <c r="A1811" s="45"/>
    </row>
    <row r="1812" ht="12.75">
      <c r="A1812" s="45"/>
    </row>
    <row r="1813" ht="12.75">
      <c r="A1813" s="45"/>
    </row>
    <row r="1814" ht="12.75">
      <c r="A1814" s="45"/>
    </row>
    <row r="1815" ht="12.75">
      <c r="A1815" s="45"/>
    </row>
    <row r="1816" ht="12.75">
      <c r="A1816" s="45"/>
    </row>
    <row r="1817" ht="12.75">
      <c r="A1817" s="45"/>
    </row>
    <row r="1818" ht="12.75">
      <c r="A1818" s="45"/>
    </row>
    <row r="1819" ht="12.75">
      <c r="A1819" s="45"/>
    </row>
    <row r="1820" ht="12.75">
      <c r="A1820" s="45"/>
    </row>
    <row r="1821" ht="12.75">
      <c r="A1821" s="45"/>
    </row>
    <row r="1822" ht="12.75">
      <c r="A1822" s="45"/>
    </row>
    <row r="1823" ht="12.75">
      <c r="A1823" s="45"/>
    </row>
    <row r="1824" ht="12.75">
      <c r="A1824" s="45"/>
    </row>
    <row r="1825" ht="12.75">
      <c r="A1825" s="45"/>
    </row>
    <row r="1826" ht="12.75">
      <c r="A1826" s="45"/>
    </row>
    <row r="1827" ht="12.75">
      <c r="A1827" s="45"/>
    </row>
    <row r="1828" ht="12.75">
      <c r="A1828" s="45"/>
    </row>
    <row r="1829" ht="12.75">
      <c r="A1829" s="45"/>
    </row>
    <row r="1830" ht="12.75">
      <c r="A1830" s="45"/>
    </row>
    <row r="1831" ht="12.75">
      <c r="A1831" s="45"/>
    </row>
    <row r="1832" ht="12.75">
      <c r="A1832" s="45"/>
    </row>
    <row r="1833" ht="12.75">
      <c r="A1833" s="45"/>
    </row>
    <row r="1834" ht="12.75">
      <c r="A1834" s="45"/>
    </row>
    <row r="1835" ht="12.75">
      <c r="A1835" s="45"/>
    </row>
    <row r="1836" ht="12.75">
      <c r="A1836" s="45"/>
    </row>
    <row r="1837" ht="12.75">
      <c r="A1837" s="45"/>
    </row>
    <row r="1838" ht="12.75">
      <c r="A1838" s="45"/>
    </row>
    <row r="1839" ht="12.75">
      <c r="A1839" s="45"/>
    </row>
    <row r="1840" ht="12.75">
      <c r="A1840" s="45"/>
    </row>
    <row r="1841" ht="12.75">
      <c r="A1841" s="45"/>
    </row>
    <row r="1842" ht="12.75">
      <c r="A1842" s="45"/>
    </row>
    <row r="1843" ht="12.75">
      <c r="A1843" s="45"/>
    </row>
    <row r="1844" ht="12.75">
      <c r="A1844" s="45"/>
    </row>
    <row r="1845" ht="12.75">
      <c r="A1845" s="45"/>
    </row>
    <row r="1846" ht="12.75">
      <c r="A1846" s="45"/>
    </row>
    <row r="1847" ht="12.75">
      <c r="A1847" s="45"/>
    </row>
    <row r="1848" ht="12.75">
      <c r="A1848" s="45"/>
    </row>
    <row r="1849" ht="12.75">
      <c r="A1849" s="45"/>
    </row>
    <row r="1850" ht="12.75">
      <c r="A1850" s="45"/>
    </row>
    <row r="1851" ht="12.75">
      <c r="A1851" s="45"/>
    </row>
    <row r="1852" ht="12.75">
      <c r="A1852" s="45"/>
    </row>
    <row r="1853" ht="12.75">
      <c r="A1853" s="45"/>
    </row>
    <row r="1854" ht="12.75">
      <c r="A1854" s="45"/>
    </row>
    <row r="1855" ht="12.75">
      <c r="A1855" s="45"/>
    </row>
    <row r="1856" ht="12.75">
      <c r="A1856" s="45"/>
    </row>
    <row r="1857" ht="12.75">
      <c r="A1857" s="45"/>
    </row>
    <row r="1858" ht="12.75">
      <c r="A1858" s="45"/>
    </row>
    <row r="1859" ht="12.75">
      <c r="A1859" s="45"/>
    </row>
    <row r="1860" ht="12.75">
      <c r="A1860" s="45"/>
    </row>
    <row r="1861" ht="12.75">
      <c r="A1861" s="45"/>
    </row>
    <row r="1862" ht="12.75">
      <c r="A1862" s="45"/>
    </row>
    <row r="1863" ht="12.75">
      <c r="A1863" s="45"/>
    </row>
    <row r="1864" ht="12.75">
      <c r="A1864" s="45"/>
    </row>
    <row r="1865" ht="12.75">
      <c r="A1865" s="45"/>
    </row>
    <row r="1866" ht="12.75">
      <c r="A1866" s="45"/>
    </row>
    <row r="1867" ht="12.75">
      <c r="A1867" s="45"/>
    </row>
    <row r="1868" ht="12.75">
      <c r="A1868" s="45"/>
    </row>
    <row r="1869" ht="12.75">
      <c r="A1869" s="45"/>
    </row>
    <row r="1870" ht="12.75">
      <c r="A1870" s="45"/>
    </row>
    <row r="1871" ht="12.75">
      <c r="A1871" s="45"/>
    </row>
    <row r="1872" ht="12.75">
      <c r="A1872" s="45"/>
    </row>
    <row r="1873" ht="12.75">
      <c r="A1873" s="45"/>
    </row>
    <row r="1874" ht="12.75">
      <c r="A1874" s="45"/>
    </row>
    <row r="1875" ht="12.75">
      <c r="A1875" s="45"/>
    </row>
    <row r="1876" ht="12.75">
      <c r="A1876" s="45"/>
    </row>
    <row r="1877" ht="12.75">
      <c r="A1877" s="45"/>
    </row>
    <row r="1878" ht="12.75">
      <c r="A1878" s="45"/>
    </row>
    <row r="1879" ht="12.75">
      <c r="A1879" s="45"/>
    </row>
    <row r="1880" ht="12.75">
      <c r="A1880" s="45"/>
    </row>
    <row r="1881" ht="12.75">
      <c r="A1881" s="45"/>
    </row>
    <row r="1882" ht="12.75">
      <c r="A1882" s="45"/>
    </row>
    <row r="1883" ht="12.75">
      <c r="A1883" s="45"/>
    </row>
    <row r="1884" ht="12.75">
      <c r="A1884" s="45"/>
    </row>
    <row r="1885" ht="12.75">
      <c r="A1885" s="45"/>
    </row>
    <row r="1886" ht="12.75">
      <c r="A1886" s="45"/>
    </row>
    <row r="1887" ht="12.75">
      <c r="A1887" s="45"/>
    </row>
    <row r="1888" ht="12.75">
      <c r="A1888" s="45"/>
    </row>
    <row r="1889" ht="12.75">
      <c r="A1889" s="45"/>
    </row>
    <row r="1890" ht="12.75">
      <c r="A1890" s="45"/>
    </row>
    <row r="1891" ht="12.75">
      <c r="A1891" s="45"/>
    </row>
    <row r="1892" ht="12.75">
      <c r="A1892" s="45"/>
    </row>
    <row r="1893" ht="12.75">
      <c r="A1893" s="45"/>
    </row>
    <row r="1894" ht="12.75">
      <c r="A1894" s="45"/>
    </row>
    <row r="1895" ht="12.75">
      <c r="A1895" s="45"/>
    </row>
    <row r="1896" ht="12.75">
      <c r="A1896" s="45"/>
    </row>
    <row r="1897" ht="12.75">
      <c r="A1897" s="45"/>
    </row>
    <row r="1898" ht="12.75">
      <c r="A1898" s="45"/>
    </row>
    <row r="1899" ht="12.75">
      <c r="A1899" s="45"/>
    </row>
    <row r="1900" ht="12.75">
      <c r="A1900" s="45"/>
    </row>
    <row r="1901" ht="12.75">
      <c r="A1901" s="45"/>
    </row>
    <row r="1902" ht="12.75">
      <c r="A1902" s="45"/>
    </row>
    <row r="1903" ht="12.75">
      <c r="A1903" s="45"/>
    </row>
    <row r="1904" ht="12.75">
      <c r="A1904" s="45"/>
    </row>
    <row r="1905" ht="12.75">
      <c r="A1905" s="45"/>
    </row>
    <row r="1906" ht="12.75">
      <c r="A1906" s="45"/>
    </row>
    <row r="1907" ht="12.75">
      <c r="A1907" s="45"/>
    </row>
    <row r="1908" ht="12.75">
      <c r="A1908" s="45"/>
    </row>
    <row r="1909" ht="12.75">
      <c r="A1909" s="45"/>
    </row>
    <row r="1910" ht="12.75">
      <c r="A1910" s="45"/>
    </row>
    <row r="1911" ht="12.75">
      <c r="A1911" s="45"/>
    </row>
    <row r="1912" ht="12.75">
      <c r="A1912" s="45"/>
    </row>
    <row r="1913" ht="12.75">
      <c r="A1913" s="45"/>
    </row>
    <row r="1914" ht="12.75">
      <c r="A1914" s="45"/>
    </row>
    <row r="1915" ht="12.75">
      <c r="A1915" s="45"/>
    </row>
    <row r="1916" ht="12.75">
      <c r="A1916" s="45"/>
    </row>
    <row r="1917" ht="12.75">
      <c r="A1917" s="45"/>
    </row>
    <row r="1918" ht="12.75">
      <c r="A1918" s="45"/>
    </row>
    <row r="1919" ht="12.75">
      <c r="A1919" s="45"/>
    </row>
    <row r="1920" ht="12.75">
      <c r="A1920" s="45"/>
    </row>
    <row r="1921" ht="12.75">
      <c r="A1921" s="45"/>
    </row>
    <row r="1922" ht="12.75">
      <c r="A1922" s="45"/>
    </row>
    <row r="1923" ht="12.75">
      <c r="A1923" s="45"/>
    </row>
    <row r="1924" ht="12.75">
      <c r="A1924" s="45"/>
    </row>
    <row r="1925" ht="12.75">
      <c r="A1925" s="45"/>
    </row>
    <row r="1926" ht="12.75">
      <c r="A1926" s="45"/>
    </row>
    <row r="1927" ht="12.75">
      <c r="A1927" s="45"/>
    </row>
    <row r="1928" ht="12.75">
      <c r="A1928" s="45"/>
    </row>
    <row r="1929" ht="12.75">
      <c r="A1929" s="45"/>
    </row>
    <row r="1930" ht="12.75">
      <c r="A1930" s="45"/>
    </row>
    <row r="1931" ht="12.75">
      <c r="A1931" s="45"/>
    </row>
    <row r="1932" ht="12.75">
      <c r="A1932" s="45"/>
    </row>
    <row r="1933" ht="12.75">
      <c r="A1933" s="45"/>
    </row>
    <row r="1934" ht="12.75">
      <c r="A1934" s="45"/>
    </row>
    <row r="1935" ht="12.75">
      <c r="A1935" s="45"/>
    </row>
    <row r="1936" ht="12.75">
      <c r="A1936" s="45"/>
    </row>
    <row r="1937" ht="12.75">
      <c r="A1937" s="45"/>
    </row>
    <row r="1938" ht="12.75">
      <c r="A1938" s="45"/>
    </row>
    <row r="1939" ht="12.75">
      <c r="A1939" s="45"/>
    </row>
    <row r="1940" ht="12.75">
      <c r="A1940" s="45"/>
    </row>
    <row r="1941" ht="12.75">
      <c r="A1941" s="45"/>
    </row>
    <row r="1942" ht="12.75">
      <c r="A1942" s="45"/>
    </row>
    <row r="1943" ht="12.75">
      <c r="A1943" s="45"/>
    </row>
    <row r="1944" ht="12.75">
      <c r="A1944" s="45"/>
    </row>
    <row r="1945" ht="12.75">
      <c r="A1945" s="45"/>
    </row>
    <row r="1946" ht="12.75">
      <c r="A1946" s="45"/>
    </row>
    <row r="1947" ht="12.75">
      <c r="A1947" s="45"/>
    </row>
    <row r="1948" ht="12.75">
      <c r="A1948" s="45"/>
    </row>
    <row r="1949" ht="12.75">
      <c r="A1949" s="45"/>
    </row>
    <row r="1950" ht="12.75">
      <c r="A1950" s="45"/>
    </row>
    <row r="1951" ht="12.75">
      <c r="A1951" s="45"/>
    </row>
    <row r="1952" ht="12.75">
      <c r="A1952" s="45"/>
    </row>
    <row r="1953" ht="12.75">
      <c r="A1953" s="45"/>
    </row>
    <row r="1954" ht="12.75">
      <c r="A1954" s="45"/>
    </row>
    <row r="1955" ht="12.75">
      <c r="A1955" s="45"/>
    </row>
    <row r="1956" ht="12.75">
      <c r="A1956" s="45"/>
    </row>
    <row r="1957" ht="12.75">
      <c r="A1957" s="45"/>
    </row>
    <row r="1958" ht="12.75">
      <c r="A1958" s="45"/>
    </row>
    <row r="1959" ht="12.75">
      <c r="A1959" s="45"/>
    </row>
    <row r="1960" ht="12.75">
      <c r="A1960" s="45"/>
    </row>
    <row r="1961" ht="12.75">
      <c r="A1961" s="45"/>
    </row>
    <row r="1962" ht="12.75">
      <c r="A1962" s="45"/>
    </row>
    <row r="1963" ht="12.75">
      <c r="A1963" s="45"/>
    </row>
    <row r="1964" ht="12.75">
      <c r="A1964" s="45"/>
    </row>
    <row r="1965" ht="12.75">
      <c r="A1965" s="45"/>
    </row>
    <row r="1966" ht="12.75">
      <c r="A1966" s="45"/>
    </row>
    <row r="1967" ht="12.75">
      <c r="A1967" s="45"/>
    </row>
    <row r="1968" ht="12.75">
      <c r="A1968" s="45"/>
    </row>
    <row r="1969" ht="12.75">
      <c r="A1969" s="45"/>
    </row>
    <row r="1970" ht="12.75">
      <c r="A1970" s="45"/>
    </row>
    <row r="1971" ht="12.75">
      <c r="A1971" s="45"/>
    </row>
    <row r="1972" ht="12.75">
      <c r="A1972" s="45"/>
    </row>
    <row r="1973" ht="12.75">
      <c r="A1973" s="45"/>
    </row>
    <row r="1974" ht="12.75">
      <c r="A1974" s="45"/>
    </row>
    <row r="1975" ht="12.75">
      <c r="A1975" s="45"/>
    </row>
    <row r="1976" ht="12.75">
      <c r="A1976" s="45"/>
    </row>
    <row r="1977" ht="12.75">
      <c r="A1977" s="45"/>
    </row>
    <row r="1978" ht="12.75">
      <c r="A1978" s="45"/>
    </row>
    <row r="1979" ht="12.75">
      <c r="A1979" s="45"/>
    </row>
    <row r="1980" ht="12.75">
      <c r="A1980" s="45"/>
    </row>
    <row r="1981" ht="12.75">
      <c r="A1981" s="45"/>
    </row>
    <row r="1982" ht="12.75">
      <c r="A1982" s="45"/>
    </row>
    <row r="1983" ht="12.75">
      <c r="A1983" s="45"/>
    </row>
    <row r="1984" ht="12.75">
      <c r="A1984" s="45"/>
    </row>
    <row r="1985" ht="12.75">
      <c r="A1985" s="45"/>
    </row>
    <row r="1986" ht="12.75">
      <c r="A1986" s="45"/>
    </row>
    <row r="1987" ht="12.75">
      <c r="A1987" s="45"/>
    </row>
    <row r="1988" ht="12.75">
      <c r="A1988" s="45"/>
    </row>
    <row r="1989" ht="12.75">
      <c r="A1989" s="45"/>
    </row>
    <row r="1990" ht="12.75">
      <c r="A1990" s="45"/>
    </row>
    <row r="1991" ht="12.75">
      <c r="A1991" s="45"/>
    </row>
    <row r="1992" ht="12.75">
      <c r="A1992" s="45"/>
    </row>
    <row r="1993" ht="12.75">
      <c r="A1993" s="45"/>
    </row>
    <row r="1994" ht="12.75">
      <c r="A1994" s="45"/>
    </row>
    <row r="1995" ht="12.75">
      <c r="A1995" s="45"/>
    </row>
    <row r="1996" ht="12.75">
      <c r="A1996" s="45"/>
    </row>
    <row r="1997" ht="12.75">
      <c r="A1997" s="45"/>
    </row>
    <row r="1998" ht="12.75">
      <c r="A1998" s="45"/>
    </row>
    <row r="1999" ht="12.75">
      <c r="A1999" s="45"/>
    </row>
    <row r="2000" ht="12.75">
      <c r="A2000" s="45"/>
    </row>
    <row r="2001" ht="12.75">
      <c r="A2001" s="45"/>
    </row>
    <row r="2002" ht="12.75">
      <c r="A2002" s="45"/>
    </row>
    <row r="2003" ht="12.75">
      <c r="A2003" s="45"/>
    </row>
    <row r="2004" ht="12.75">
      <c r="A2004" s="45"/>
    </row>
    <row r="2005" ht="12.75">
      <c r="A2005" s="45"/>
    </row>
    <row r="2006" ht="12.75">
      <c r="A2006" s="45"/>
    </row>
    <row r="2007" ht="12.75">
      <c r="A2007" s="45"/>
    </row>
    <row r="2008" ht="12.75">
      <c r="A2008" s="45"/>
    </row>
    <row r="2009" ht="12.75">
      <c r="A2009" s="45"/>
    </row>
    <row r="2010" ht="12.75">
      <c r="A2010" s="45"/>
    </row>
    <row r="2011" ht="12.75">
      <c r="A2011" s="45"/>
    </row>
    <row r="2012" ht="12.75">
      <c r="A2012" s="45"/>
    </row>
    <row r="2013" ht="12.75">
      <c r="A2013" s="45"/>
    </row>
    <row r="2014" ht="12.75">
      <c r="A2014" s="45"/>
    </row>
    <row r="2015" ht="12.75">
      <c r="A2015" s="45"/>
    </row>
    <row r="2016" ht="12.75">
      <c r="A2016" s="45"/>
    </row>
    <row r="2017" ht="12.75">
      <c r="A2017" s="45"/>
    </row>
    <row r="2018" ht="12.75">
      <c r="A2018" s="45"/>
    </row>
    <row r="2019" ht="12.75">
      <c r="A2019" s="45"/>
    </row>
    <row r="2020" ht="12.75">
      <c r="A2020" s="45"/>
    </row>
    <row r="2021" ht="12.75">
      <c r="A2021" s="45"/>
    </row>
    <row r="2022" ht="12.75">
      <c r="A2022" s="45"/>
    </row>
    <row r="2023" ht="12.75">
      <c r="A2023" s="45"/>
    </row>
    <row r="2024" ht="12.75">
      <c r="A2024" s="45"/>
    </row>
    <row r="2025" ht="12.75">
      <c r="A2025" s="45"/>
    </row>
    <row r="2026" ht="12.75">
      <c r="A2026" s="45"/>
    </row>
    <row r="2027" ht="12.75">
      <c r="A2027" s="45"/>
    </row>
    <row r="2028" ht="12.75">
      <c r="A2028" s="45"/>
    </row>
    <row r="2029" ht="12.75">
      <c r="A2029" s="45"/>
    </row>
    <row r="2030" ht="12.75">
      <c r="A2030" s="45"/>
    </row>
    <row r="2031" ht="12.75">
      <c r="A2031" s="45"/>
    </row>
    <row r="2032" ht="12.75">
      <c r="A2032" s="45"/>
    </row>
    <row r="2033" ht="12.75">
      <c r="A2033" s="45"/>
    </row>
    <row r="2034" ht="12.75">
      <c r="A2034" s="45"/>
    </row>
    <row r="2035" ht="12.75">
      <c r="A2035" s="45"/>
    </row>
    <row r="2036" ht="12.75">
      <c r="A2036" s="45"/>
    </row>
    <row r="2037" ht="12.75">
      <c r="A2037" s="45"/>
    </row>
    <row r="2038" ht="12.75">
      <c r="A2038" s="45"/>
    </row>
    <row r="2039" ht="12.75">
      <c r="A2039" s="45"/>
    </row>
    <row r="2040" ht="12.75">
      <c r="A2040" s="45"/>
    </row>
    <row r="2041" ht="12.75">
      <c r="A2041" s="45"/>
    </row>
    <row r="2042" ht="12.75">
      <c r="A2042" s="45"/>
    </row>
    <row r="2043" ht="12.75">
      <c r="A2043" s="45"/>
    </row>
    <row r="2044" ht="12.75">
      <c r="A2044" s="45"/>
    </row>
    <row r="2045" ht="12.75">
      <c r="A2045" s="45"/>
    </row>
    <row r="2046" ht="12.75">
      <c r="A2046" s="45"/>
    </row>
    <row r="2047" ht="12.75">
      <c r="A2047" s="45"/>
    </row>
    <row r="2048" ht="12.75">
      <c r="A2048" s="45"/>
    </row>
    <row r="2049" ht="12.75">
      <c r="A2049" s="45"/>
    </row>
    <row r="2050" ht="12.75">
      <c r="A2050" s="45"/>
    </row>
    <row r="2051" ht="12.75">
      <c r="A2051" s="45"/>
    </row>
    <row r="2052" ht="12.75">
      <c r="A2052" s="45"/>
    </row>
    <row r="2053" ht="12.75">
      <c r="A2053" s="45"/>
    </row>
    <row r="2054" ht="12.75">
      <c r="A2054" s="45"/>
    </row>
    <row r="2055" ht="12.75">
      <c r="A2055" s="45"/>
    </row>
    <row r="2056" ht="12.75">
      <c r="A2056" s="45"/>
    </row>
    <row r="2057" ht="12.75">
      <c r="A2057" s="45"/>
    </row>
    <row r="2058" ht="12.75">
      <c r="A2058" s="45"/>
    </row>
    <row r="2059" ht="12.75">
      <c r="A2059" s="45"/>
    </row>
    <row r="2060" ht="12.75">
      <c r="A2060" s="45"/>
    </row>
    <row r="2061" ht="12.75">
      <c r="A2061" s="45"/>
    </row>
    <row r="2062" ht="12.75">
      <c r="A2062" s="45"/>
    </row>
    <row r="2063" ht="12.75">
      <c r="A2063" s="45"/>
    </row>
    <row r="2064" ht="12.75">
      <c r="A2064" s="45"/>
    </row>
    <row r="2065" ht="12.75">
      <c r="A2065" s="45"/>
    </row>
    <row r="2066" ht="12.75">
      <c r="A2066" s="45"/>
    </row>
    <row r="2067" ht="12.75">
      <c r="A2067" s="45"/>
    </row>
    <row r="2068" ht="12.75">
      <c r="A2068" s="45"/>
    </row>
    <row r="2069" ht="12.75">
      <c r="A2069" s="45"/>
    </row>
    <row r="2070" ht="12.75">
      <c r="A2070" s="45"/>
    </row>
    <row r="2071" ht="12.75">
      <c r="A2071" s="45"/>
    </row>
    <row r="2072" ht="12.75">
      <c r="A2072" s="45"/>
    </row>
    <row r="2073" ht="12.75">
      <c r="A2073" s="45"/>
    </row>
    <row r="2074" ht="12.75">
      <c r="A2074" s="45"/>
    </row>
    <row r="2075" ht="12.75">
      <c r="A2075" s="45"/>
    </row>
    <row r="2076" ht="12.75">
      <c r="A2076" s="45"/>
    </row>
    <row r="2077" ht="12.75">
      <c r="A2077" s="45"/>
    </row>
    <row r="2078" ht="12.75">
      <c r="A2078" s="45"/>
    </row>
    <row r="2079" ht="12.75">
      <c r="A2079" s="45"/>
    </row>
    <row r="2080" ht="12.75">
      <c r="A2080" s="45"/>
    </row>
    <row r="2081" ht="12.75">
      <c r="A2081" s="45"/>
    </row>
    <row r="2082" ht="12.75">
      <c r="A2082" s="45"/>
    </row>
    <row r="2083" ht="12.75">
      <c r="A2083" s="45"/>
    </row>
    <row r="2084" ht="12.75">
      <c r="A2084" s="45"/>
    </row>
    <row r="2085" ht="12.75">
      <c r="A2085" s="45"/>
    </row>
    <row r="2086" ht="12.75">
      <c r="A2086" s="45"/>
    </row>
    <row r="2087" ht="12.75">
      <c r="A2087" s="45"/>
    </row>
    <row r="2088" ht="12.75">
      <c r="A2088" s="45"/>
    </row>
    <row r="2089" ht="12.75">
      <c r="A2089" s="45"/>
    </row>
    <row r="2090" ht="12.75">
      <c r="A2090" s="45"/>
    </row>
    <row r="2091" ht="12.75">
      <c r="A2091" s="45"/>
    </row>
    <row r="2092" ht="12.75">
      <c r="A2092" s="45"/>
    </row>
    <row r="2093" ht="12.75">
      <c r="A2093" s="45"/>
    </row>
    <row r="2094" ht="12.75">
      <c r="A2094" s="45"/>
    </row>
    <row r="2095" ht="12.75">
      <c r="A2095" s="45"/>
    </row>
    <row r="2096" ht="12.75">
      <c r="A2096" s="45"/>
    </row>
    <row r="2097" ht="12.75">
      <c r="A2097" s="45"/>
    </row>
    <row r="2098" ht="12.75">
      <c r="A2098" s="45"/>
    </row>
    <row r="2099" ht="12.75">
      <c r="A2099" s="45"/>
    </row>
    <row r="2100" ht="12.75">
      <c r="A2100" s="45"/>
    </row>
    <row r="2101" ht="12.75">
      <c r="A2101" s="45"/>
    </row>
    <row r="2102" ht="12.75">
      <c r="A2102" s="45"/>
    </row>
    <row r="2103" ht="12.75">
      <c r="A2103" s="45"/>
    </row>
    <row r="2104" ht="12.75">
      <c r="A2104" s="45"/>
    </row>
    <row r="2105" ht="12.75">
      <c r="A2105" s="45"/>
    </row>
    <row r="2106" ht="12.75">
      <c r="A2106" s="45"/>
    </row>
    <row r="2107" ht="12.75">
      <c r="A2107" s="45"/>
    </row>
    <row r="2108" ht="12.75">
      <c r="A2108" s="45"/>
    </row>
    <row r="2109" ht="12.75">
      <c r="A2109" s="45"/>
    </row>
    <row r="2110" ht="12.75">
      <c r="A2110" s="45"/>
    </row>
    <row r="2111" ht="12.75">
      <c r="A2111" s="45"/>
    </row>
    <row r="2112" ht="12.75">
      <c r="A2112" s="45"/>
    </row>
    <row r="2113" ht="12.75">
      <c r="A2113" s="45"/>
    </row>
    <row r="2114" ht="12.75">
      <c r="A2114" s="45"/>
    </row>
    <row r="2115" ht="12.75">
      <c r="A2115" s="45"/>
    </row>
    <row r="2116" ht="12.75">
      <c r="A2116" s="45"/>
    </row>
    <row r="2117" ht="12.75">
      <c r="A2117" s="45"/>
    </row>
    <row r="2118" ht="12.75">
      <c r="A2118" s="45"/>
    </row>
    <row r="2119" ht="12.75">
      <c r="A2119" s="45"/>
    </row>
    <row r="2120" ht="12.75">
      <c r="A2120" s="45"/>
    </row>
    <row r="2121" ht="12.75">
      <c r="A2121" s="45"/>
    </row>
    <row r="2122" ht="12.75">
      <c r="A2122" s="45"/>
    </row>
    <row r="2123" ht="12.75">
      <c r="A2123" s="45"/>
    </row>
    <row r="2124" ht="12.75">
      <c r="A2124" s="45"/>
    </row>
    <row r="2125" ht="12.75">
      <c r="A2125" s="45"/>
    </row>
    <row r="2126" ht="12.75">
      <c r="A2126" s="45"/>
    </row>
    <row r="2127" ht="12.75">
      <c r="A2127" s="45"/>
    </row>
    <row r="2128" ht="12.75">
      <c r="A2128" s="45"/>
    </row>
    <row r="2129" ht="12.75">
      <c r="A2129" s="45"/>
    </row>
    <row r="2130" ht="12.75">
      <c r="A2130" s="45"/>
    </row>
    <row r="2131" ht="12.75">
      <c r="A2131" s="45"/>
    </row>
    <row r="2132" ht="12.75">
      <c r="A2132" s="45"/>
    </row>
    <row r="2133" ht="12.75">
      <c r="A2133" s="45"/>
    </row>
    <row r="2134" ht="12.75">
      <c r="A2134" s="45"/>
    </row>
    <row r="2135" ht="12.75">
      <c r="A2135" s="45"/>
    </row>
    <row r="2136" ht="12.75">
      <c r="A2136" s="45"/>
    </row>
    <row r="2137" ht="12.75">
      <c r="A2137" s="45"/>
    </row>
    <row r="2138" ht="12.75">
      <c r="A2138" s="45"/>
    </row>
    <row r="2139" ht="12.75">
      <c r="A2139" s="45"/>
    </row>
    <row r="2140" ht="12.75">
      <c r="A2140" s="45"/>
    </row>
    <row r="2141" ht="12.75">
      <c r="A2141" s="45"/>
    </row>
    <row r="2142" ht="12.75">
      <c r="A2142" s="45"/>
    </row>
    <row r="2143" ht="12.75">
      <c r="A2143" s="45"/>
    </row>
    <row r="2144" ht="12.75">
      <c r="A2144" s="45"/>
    </row>
    <row r="2145" ht="12.75">
      <c r="A2145" s="45"/>
    </row>
    <row r="2146" ht="12.75">
      <c r="A2146" s="45"/>
    </row>
    <row r="2147" ht="12.75">
      <c r="A2147" s="45"/>
    </row>
    <row r="2148" ht="12.75">
      <c r="A2148" s="45"/>
    </row>
    <row r="2149" ht="12.75">
      <c r="A2149" s="45"/>
    </row>
    <row r="2150" ht="12.75">
      <c r="A2150" s="45"/>
    </row>
    <row r="2151" ht="12.75">
      <c r="A2151" s="45"/>
    </row>
    <row r="2152" ht="12.75">
      <c r="A2152" s="45"/>
    </row>
    <row r="2153" ht="12.75">
      <c r="A2153" s="45"/>
    </row>
    <row r="2154" ht="12.75">
      <c r="A2154" s="45"/>
    </row>
    <row r="2155" ht="12.75">
      <c r="A2155" s="45"/>
    </row>
    <row r="2156" ht="12.75">
      <c r="A2156" s="45"/>
    </row>
    <row r="2157" ht="12.75">
      <c r="A2157" s="45"/>
    </row>
    <row r="2158" ht="12.75">
      <c r="A2158" s="45"/>
    </row>
    <row r="2159" ht="12.75">
      <c r="A2159" s="45"/>
    </row>
    <row r="2160" ht="12.75">
      <c r="A2160" s="45"/>
    </row>
    <row r="2161" ht="12.75">
      <c r="A2161" s="45"/>
    </row>
    <row r="2162" ht="12.75">
      <c r="A2162" s="45"/>
    </row>
    <row r="2163" ht="12.75">
      <c r="A2163" s="45"/>
    </row>
    <row r="2164" ht="12.75">
      <c r="A2164" s="45"/>
    </row>
    <row r="2165" ht="12.75">
      <c r="A2165" s="45"/>
    </row>
    <row r="2166" ht="12.75">
      <c r="A2166" s="45"/>
    </row>
    <row r="2167" ht="12.75">
      <c r="A2167" s="45"/>
    </row>
    <row r="2168" ht="12.75">
      <c r="A2168" s="45"/>
    </row>
    <row r="2169" ht="12.75">
      <c r="A2169" s="45"/>
    </row>
    <row r="2170" ht="12.75">
      <c r="A2170" s="45"/>
    </row>
    <row r="2171" ht="12.75">
      <c r="A2171" s="45"/>
    </row>
    <row r="2172" ht="12.75">
      <c r="A2172" s="45"/>
    </row>
    <row r="2173" ht="12.75">
      <c r="A2173" s="45"/>
    </row>
    <row r="2174" ht="12.75">
      <c r="A2174" s="45"/>
    </row>
    <row r="2175" ht="12.75">
      <c r="A2175" s="45"/>
    </row>
    <row r="2176" ht="12.75">
      <c r="A2176" s="45"/>
    </row>
    <row r="2177" ht="12.75">
      <c r="A2177" s="45"/>
    </row>
    <row r="2178" ht="12.75">
      <c r="A2178" s="45"/>
    </row>
    <row r="2179" ht="12.75">
      <c r="A2179" s="45"/>
    </row>
    <row r="2180" ht="12.75">
      <c r="A2180" s="45"/>
    </row>
    <row r="2181" ht="12.75">
      <c r="A2181" s="45"/>
    </row>
    <row r="2182" ht="12.75">
      <c r="A2182" s="45"/>
    </row>
    <row r="2183" ht="12.75">
      <c r="A2183" s="45"/>
    </row>
    <row r="2184" ht="12.75">
      <c r="A2184" s="45"/>
    </row>
    <row r="2185" ht="12.75">
      <c r="A2185" s="45"/>
    </row>
    <row r="2186" ht="12.75">
      <c r="A2186" s="45"/>
    </row>
    <row r="2187" ht="12.75">
      <c r="A2187" s="45"/>
    </row>
    <row r="2188" ht="12.75">
      <c r="A2188" s="45"/>
    </row>
    <row r="2189" ht="12.75">
      <c r="A2189" s="45"/>
    </row>
    <row r="2190" ht="12.75">
      <c r="A2190" s="45"/>
    </row>
    <row r="2191" ht="12.75">
      <c r="A2191" s="45"/>
    </row>
    <row r="2192" ht="12.75">
      <c r="A2192" s="45"/>
    </row>
    <row r="2193" ht="12.75">
      <c r="A2193" s="45"/>
    </row>
    <row r="2194" ht="12.75">
      <c r="A2194" s="45"/>
    </row>
    <row r="2195" ht="12.75">
      <c r="A2195" s="45"/>
    </row>
    <row r="2196" ht="12.75">
      <c r="A2196" s="45"/>
    </row>
    <row r="2197" ht="12.75">
      <c r="A2197" s="45"/>
    </row>
    <row r="2198" ht="12.75">
      <c r="A2198" s="45"/>
    </row>
    <row r="2199" ht="12.75">
      <c r="A2199" s="45"/>
    </row>
    <row r="2200" ht="12.75">
      <c r="A2200" s="45"/>
    </row>
    <row r="2201" ht="12.75">
      <c r="A2201" s="45"/>
    </row>
    <row r="2202" ht="12.75">
      <c r="A2202" s="45"/>
    </row>
    <row r="2203" ht="12.75">
      <c r="A2203" s="45"/>
    </row>
    <row r="2204" ht="12.75">
      <c r="A2204" s="45"/>
    </row>
    <row r="2205" ht="12.75">
      <c r="A2205" s="45"/>
    </row>
    <row r="2206" ht="12.75">
      <c r="A2206" s="45"/>
    </row>
    <row r="2207" ht="12.75">
      <c r="A2207" s="45"/>
    </row>
    <row r="2208" ht="12.75">
      <c r="A2208" s="45"/>
    </row>
    <row r="2209" ht="12.75">
      <c r="A2209" s="45"/>
    </row>
    <row r="2210" ht="12.75">
      <c r="A2210" s="45"/>
    </row>
    <row r="2211" ht="12.75">
      <c r="A2211" s="45"/>
    </row>
    <row r="2212" ht="12.75">
      <c r="A2212" s="45"/>
    </row>
    <row r="2213" ht="12.75">
      <c r="A2213" s="45"/>
    </row>
    <row r="2214" ht="12.75">
      <c r="A2214" s="45"/>
    </row>
    <row r="2215" ht="12.75">
      <c r="A2215" s="45"/>
    </row>
    <row r="2216" ht="12.75">
      <c r="A2216" s="45"/>
    </row>
    <row r="2217" ht="12.75">
      <c r="A2217" s="45"/>
    </row>
  </sheetData>
  <mergeCells count="7">
    <mergeCell ref="A3:H3"/>
    <mergeCell ref="E5:F5"/>
    <mergeCell ref="G5:H5"/>
    <mergeCell ref="D5:D6"/>
    <mergeCell ref="C5:C6"/>
    <mergeCell ref="B5:B6"/>
    <mergeCell ref="A5:A6"/>
  </mergeCells>
  <printOptions horizontalCentered="1"/>
  <pageMargins left="0.8661417322834646" right="0" top="0.984251968503937" bottom="0.4330708661417323" header="0.5118110236220472" footer="0.1968503937007874"/>
  <pageSetup firstPageNumber="98" useFirstPageNumber="1" horizontalDpi="600" verticalDpi="600" orientation="portrait" paperSize="9" scale="70" r:id="rId1"/>
  <headerFooter alignWithMargins="0">
    <oddFooter>&amp;R&amp;P</oddFooter>
  </headerFooter>
  <rowBreaks count="34" manualBreakCount="34">
    <brk id="47" max="7" man="1"/>
    <brk id="82" max="7" man="1"/>
    <brk id="133" max="7" man="1"/>
    <brk id="175" max="7" man="1"/>
    <brk id="225" max="7" man="1"/>
    <brk id="266" max="7" man="1"/>
    <brk id="312" max="255" man="1"/>
    <brk id="360" max="7" man="1"/>
    <brk id="402" max="7" man="1"/>
    <brk id="444" max="7" man="1"/>
    <brk id="492" max="7" man="1"/>
    <brk id="596" max="7" man="1"/>
    <brk id="647" max="7" man="1"/>
    <brk id="694" max="7" man="1"/>
    <brk id="743" max="7" man="1"/>
    <brk id="792" max="7" man="1"/>
    <brk id="841" max="7" man="1"/>
    <brk id="884" max="7" man="1"/>
    <brk id="926" max="7" man="1"/>
    <brk id="969" max="7" man="1"/>
    <brk id="1011" max="7" man="1"/>
    <brk id="1065" max="7" man="1"/>
    <brk id="1102" max="255" man="1"/>
    <brk id="1151" max="7" man="1"/>
    <brk id="1200" max="7" man="1"/>
    <brk id="1248" max="7" man="1"/>
    <brk id="1291" max="7" man="1"/>
    <brk id="1341" max="7" man="1"/>
    <brk id="1375" max="255" man="1"/>
    <brk id="1476" max="7" man="1"/>
    <brk id="1518" max="7" man="1"/>
    <brk id="1558" max="255" man="1"/>
    <brk id="1601" max="7" man="1"/>
    <brk id="1650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Republikas 2002.gada pārskats par valsts budžeta izpildi un par pašvaldību budžetiem</dc:title>
  <dc:subject>Pārskats</dc:subject>
  <dc:creator>Vineta Parfenkova</dc:creator>
  <cp:keywords/>
  <dc:description>Vineta.Parfenkova@kase.gov.lv, 7094248</dc:description>
  <cp:lastModifiedBy>JanisPa</cp:lastModifiedBy>
  <cp:lastPrinted>2003-07-24T09:57:45Z</cp:lastPrinted>
  <dcterms:created xsi:type="dcterms:W3CDTF">2003-06-12T13:10:40Z</dcterms:created>
  <dcterms:modified xsi:type="dcterms:W3CDTF">2003-09-16T14:27:05Z</dcterms:modified>
  <cp:category/>
  <cp:version/>
  <cp:contentType/>
  <cp:contentStatus/>
</cp:coreProperties>
</file>