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24.gada parskats\2.sējums\"/>
    </mc:Choice>
  </mc:AlternateContent>
  <bookViews>
    <workbookView xWindow="0" yWindow="0" windowWidth="28800" windowHeight="12000"/>
  </bookViews>
  <sheets>
    <sheet name="2024" sheetId="21" r:id="rId1"/>
    <sheet name="2024_no eparskatiem" sheetId="19" r:id="rId2"/>
    <sheet name="2023" sheetId="18" r:id="rId3"/>
    <sheet name="2023_no eparskatiem" sheetId="16" r:id="rId4"/>
    <sheet name="2022" sheetId="14" r:id="rId5"/>
    <sheet name="2022_pilnos" sheetId="13" r:id="rId6"/>
    <sheet name="no eParskatiem" sheetId="15" r:id="rId7"/>
  </sheets>
  <definedNames>
    <definedName name="_xlnm.Print_Area" localSheetId="4">'2022'!$A$1:$E$28</definedName>
    <definedName name="_xlnm.Print_Area" localSheetId="5">'2022_pilnos'!$A$1:$E$29</definedName>
    <definedName name="_xlnm.Print_Area" localSheetId="1">'2024_no eparskatiem'!$A$1:$M$30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9" l="1"/>
  <c r="I30" i="19"/>
  <c r="J30" i="19"/>
  <c r="G30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8" i="19"/>
  <c r="L9" i="19"/>
  <c r="L10" i="19"/>
  <c r="L11" i="19"/>
  <c r="L12" i="19"/>
  <c r="L13" i="19"/>
  <c r="L14" i="19"/>
  <c r="L15" i="19"/>
  <c r="L16" i="19"/>
  <c r="L17" i="19"/>
  <c r="L18" i="19"/>
  <c r="L19" i="19"/>
  <c r="L20" i="19"/>
  <c r="L21" i="19"/>
  <c r="L22" i="19"/>
  <c r="L23" i="19"/>
  <c r="L24" i="19"/>
  <c r="L25" i="19"/>
  <c r="L26" i="19"/>
  <c r="L27" i="19"/>
  <c r="L28" i="19"/>
  <c r="L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8" i="19"/>
  <c r="J28" i="16" l="1"/>
  <c r="I28" i="16"/>
  <c r="H28" i="16"/>
  <c r="G28" i="16"/>
  <c r="F28" i="16"/>
  <c r="E28" i="16"/>
  <c r="D28" i="16"/>
  <c r="C28" i="16"/>
  <c r="J27" i="16"/>
  <c r="I27" i="16"/>
  <c r="H27" i="16"/>
  <c r="G27" i="16"/>
  <c r="F27" i="16"/>
  <c r="E27" i="16"/>
  <c r="D27" i="16"/>
  <c r="C27" i="16"/>
  <c r="J26" i="16"/>
  <c r="I26" i="16"/>
  <c r="H26" i="16"/>
  <c r="G26" i="16"/>
  <c r="F26" i="16"/>
  <c r="E26" i="16"/>
  <c r="D26" i="16"/>
  <c r="C26" i="16"/>
  <c r="H19" i="14" l="1"/>
  <c r="I19" i="14"/>
  <c r="H18" i="14"/>
  <c r="I18" i="14"/>
  <c r="H15" i="14"/>
  <c r="I15" i="14"/>
  <c r="H8" i="14"/>
  <c r="I8" i="14"/>
  <c r="K8" i="14"/>
  <c r="K15" i="14"/>
  <c r="K19" i="14"/>
  <c r="J19" i="14"/>
  <c r="J18" i="14"/>
  <c r="J15" i="14"/>
  <c r="J8" i="14"/>
  <c r="K18" i="14" l="1"/>
  <c r="D33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I14" i="13"/>
  <c r="I15" i="13"/>
  <c r="I22" i="13"/>
  <c r="I23" i="13"/>
  <c r="H10" i="13"/>
  <c r="I10" i="13" s="1"/>
  <c r="H11" i="13"/>
  <c r="I11" i="13" s="1"/>
  <c r="H12" i="13"/>
  <c r="I12" i="13" s="1"/>
  <c r="H13" i="13"/>
  <c r="I13" i="13" s="1"/>
  <c r="H14" i="13"/>
  <c r="H15" i="13"/>
  <c r="H16" i="13"/>
  <c r="I16" i="13" s="1"/>
  <c r="H17" i="13"/>
  <c r="I17" i="13" s="1"/>
  <c r="H18" i="13"/>
  <c r="I18" i="13" s="1"/>
  <c r="H19" i="13"/>
  <c r="I19" i="13" s="1"/>
  <c r="H20" i="13"/>
  <c r="I20" i="13" s="1"/>
  <c r="H21" i="13"/>
  <c r="I21" i="13" s="1"/>
  <c r="H22" i="13"/>
  <c r="H23" i="13"/>
  <c r="H24" i="13"/>
  <c r="I24" i="13" s="1"/>
  <c r="H25" i="13"/>
  <c r="I25" i="13" s="1"/>
  <c r="H26" i="13"/>
  <c r="I26" i="13" s="1"/>
  <c r="H27" i="13"/>
  <c r="I27" i="13" s="1"/>
  <c r="M30" i="13" l="1"/>
  <c r="J30" i="13"/>
  <c r="E30" i="13"/>
  <c r="D30" i="13"/>
  <c r="C30" i="13"/>
  <c r="B30" i="13"/>
  <c r="R27" i="13"/>
  <c r="Q27" i="13"/>
  <c r="P27" i="13"/>
  <c r="O27" i="13"/>
  <c r="R26" i="13"/>
  <c r="Q26" i="13"/>
  <c r="P26" i="13"/>
  <c r="O26" i="13"/>
  <c r="R25" i="13"/>
  <c r="Q25" i="13"/>
  <c r="P25" i="13"/>
  <c r="O25" i="13"/>
  <c r="R24" i="13"/>
  <c r="Q24" i="13"/>
  <c r="R23" i="13"/>
  <c r="Q23" i="13"/>
  <c r="R22" i="13"/>
  <c r="Q22" i="13"/>
  <c r="R21" i="13"/>
  <c r="Q21" i="13"/>
  <c r="P21" i="13"/>
  <c r="O21" i="13"/>
  <c r="R20" i="13"/>
  <c r="Q20" i="13"/>
  <c r="P20" i="13"/>
  <c r="O20" i="13"/>
  <c r="R19" i="13"/>
  <c r="Q19" i="13"/>
  <c r="Q34" i="13" s="1"/>
  <c r="P19" i="13"/>
  <c r="O19" i="13"/>
  <c r="R18" i="13"/>
  <c r="Q18" i="13"/>
  <c r="P18" i="13"/>
  <c r="O18" i="13"/>
  <c r="R17" i="13"/>
  <c r="Q17" i="13"/>
  <c r="P17" i="13"/>
  <c r="O17" i="13"/>
  <c r="R16" i="13"/>
  <c r="Q16" i="13"/>
  <c r="P16" i="13"/>
  <c r="O16" i="13"/>
  <c r="R15" i="13"/>
  <c r="Q15" i="13"/>
  <c r="P15" i="13"/>
  <c r="O15" i="13"/>
  <c r="R14" i="13"/>
  <c r="Q14" i="13"/>
  <c r="P14" i="13"/>
  <c r="O14" i="13"/>
  <c r="R13" i="13"/>
  <c r="Q13" i="13"/>
  <c r="P13" i="13"/>
  <c r="O13" i="13"/>
  <c r="R12" i="13"/>
  <c r="Q12" i="13"/>
  <c r="P12" i="13"/>
  <c r="O12" i="13"/>
  <c r="R11" i="13"/>
  <c r="Q11" i="13"/>
  <c r="P11" i="13"/>
  <c r="O11" i="13"/>
  <c r="R10" i="13"/>
  <c r="Q10" i="13"/>
  <c r="P10" i="13"/>
  <c r="O10" i="13"/>
  <c r="R9" i="13"/>
  <c r="Q9" i="13"/>
  <c r="P9" i="13"/>
  <c r="O9" i="13"/>
  <c r="M9" i="13"/>
  <c r="J9" i="13"/>
  <c r="H9" i="13"/>
  <c r="I9" i="13" s="1"/>
  <c r="J31" i="13" l="1"/>
</calcChain>
</file>

<file path=xl/sharedStrings.xml><?xml version="1.0" encoding="utf-8"?>
<sst xmlns="http://schemas.openxmlformats.org/spreadsheetml/2006/main" count="361" uniqueCount="92">
  <si>
    <t>Rādītāji</t>
  </si>
  <si>
    <t>Budžeta izpilde</t>
  </si>
  <si>
    <t>apstiprināts</t>
  </si>
  <si>
    <t>ar izmaiņām</t>
  </si>
  <si>
    <t xml:space="preserve">saimnieciskajā gadā </t>
  </si>
  <si>
    <t xml:space="preserve">iepriekšējā saimnieciskajā gadā </t>
  </si>
  <si>
    <t>salīdzinot ar iepriekšējo gadu</t>
  </si>
  <si>
    <t>tas pats procentos</t>
  </si>
  <si>
    <t>Procentos pret plānu</t>
  </si>
  <si>
    <t>A</t>
  </si>
  <si>
    <t xml:space="preserve">I. Ieņēmumi </t>
  </si>
  <si>
    <t>1.0. Nodokļu ieņēmumi</t>
  </si>
  <si>
    <t>2.0. Nenodokļu ieņēmumi</t>
  </si>
  <si>
    <t>3.0. Maksas pakalpojumi un citi pašu ieņēmumi</t>
  </si>
  <si>
    <t>4.0. Ārvalstu finanšu palīdzība</t>
  </si>
  <si>
    <t>5.0. Transferti</t>
  </si>
  <si>
    <t>6.0. Ziedojumi un dāvinājumi</t>
  </si>
  <si>
    <t xml:space="preserve">II. Izdevumi </t>
  </si>
  <si>
    <t>1.0. Uzturēšanas izdevumi</t>
  </si>
  <si>
    <t>2.0. Kapitālie izdevumi</t>
  </si>
  <si>
    <t>Finansiālā bilance (I. - II.)</t>
  </si>
  <si>
    <t>Finansēšana</t>
  </si>
  <si>
    <t>Naudas līdzekļi un noguldījumi</t>
  </si>
  <si>
    <t>Noguldījumi  (bilances pasīvā)</t>
  </si>
  <si>
    <t>x</t>
  </si>
  <si>
    <t>Iegādātie parāda vērtspapīri, izņemot atvasinātos finanšu instrumentus</t>
  </si>
  <si>
    <t>Emitētie parāda vērtspapīri</t>
  </si>
  <si>
    <t>Aizņēmumi</t>
  </si>
  <si>
    <t>Aizdevumi</t>
  </si>
  <si>
    <t>Akcijas un cita līdzdalība komersantu pašu kapitālā</t>
  </si>
  <si>
    <t>IKP</t>
  </si>
  <si>
    <r>
      <rPr>
        <sz val="10"/>
        <color rgb="FF17365D"/>
        <rFont val="Times New Roman"/>
        <family val="1"/>
      </rPr>
      <t>(</t>
    </r>
    <r>
      <rPr>
        <i/>
        <sz val="10"/>
        <color rgb="FF17365D"/>
        <rFont val="Times New Roman"/>
        <family val="1"/>
      </rPr>
      <t>euro</t>
    </r>
    <r>
      <rPr>
        <sz val="10"/>
        <color rgb="FF17365D"/>
        <rFont val="Times New Roman"/>
        <family val="1"/>
      </rPr>
      <t>)</t>
    </r>
  </si>
  <si>
    <t>Likums/ plāns gadam</t>
  </si>
  <si>
    <t>3.1. pielikums</t>
  </si>
  <si>
    <r>
      <rPr>
        <sz val="10"/>
        <color rgb="FF17365D"/>
        <rFont val="Times New Roman"/>
        <family val="1"/>
      </rPr>
      <t xml:space="preserve">(tūkstošos </t>
    </r>
    <r>
      <rPr>
        <i/>
        <sz val="10"/>
        <color rgb="FF17365D"/>
        <rFont val="Times New Roman"/>
        <family val="1"/>
      </rPr>
      <t>euro</t>
    </r>
    <r>
      <rPr>
        <sz val="10"/>
        <color rgb="FF17365D"/>
        <rFont val="Times New Roman"/>
        <family val="1"/>
      </rPr>
      <t>)</t>
    </r>
  </si>
  <si>
    <t>Konsolidētais valsts budžeta izpildes pārskats</t>
  </si>
  <si>
    <r>
      <rPr>
        <sz val="10"/>
        <color rgb="FF17365D"/>
        <rFont val="Times New Roman"/>
        <family val="1"/>
        <charset val="186"/>
      </rPr>
      <t xml:space="preserve">(tūkst. </t>
    </r>
    <r>
      <rPr>
        <i/>
        <sz val="10"/>
        <color rgb="FF17365D"/>
        <rFont val="Times New Roman"/>
        <family val="1"/>
        <charset val="186"/>
      </rPr>
      <t>euro</t>
    </r>
    <r>
      <rPr>
        <sz val="10"/>
        <color rgb="FF17365D"/>
        <rFont val="Times New Roman"/>
        <family val="1"/>
        <charset val="186"/>
      </rPr>
      <t>)</t>
    </r>
  </si>
  <si>
    <t>Konsolidētais budžeta izpildes pārskats</t>
  </si>
  <si>
    <t>Centrālā valdība</t>
  </si>
  <si>
    <t>(euro)</t>
  </si>
  <si>
    <t>Kods</t>
  </si>
  <si>
    <t>pārskata periodā</t>
  </si>
  <si>
    <t>iepriekšējā pārskata periodā</t>
  </si>
  <si>
    <t>B</t>
  </si>
  <si>
    <t>I.</t>
  </si>
  <si>
    <t xml:space="preserve">Ieņēmumi </t>
  </si>
  <si>
    <t>1.0</t>
  </si>
  <si>
    <t>Nodokļu ieņēmumi</t>
  </si>
  <si>
    <t>2.0</t>
  </si>
  <si>
    <t>Nenodokļu ieņēmumi</t>
  </si>
  <si>
    <t>3.0</t>
  </si>
  <si>
    <t>Maksas pakalpojumi un citi pašu ieņēmumi</t>
  </si>
  <si>
    <t>4.0</t>
  </si>
  <si>
    <t>Ārvalstu finanšu palīdzība</t>
  </si>
  <si>
    <t>5.0</t>
  </si>
  <si>
    <t>Transferti</t>
  </si>
  <si>
    <t>6.0</t>
  </si>
  <si>
    <t>Ziedojumi un dāvinājumi</t>
  </si>
  <si>
    <t>8.0</t>
  </si>
  <si>
    <t>Ieņēmumi, kuri veidojas pēc uzkrāšanas principa</t>
  </si>
  <si>
    <t>II.</t>
  </si>
  <si>
    <t xml:space="preserve">Izdevumi </t>
  </si>
  <si>
    <t>1.0.</t>
  </si>
  <si>
    <t>Uzturēšanas izdevumi</t>
  </si>
  <si>
    <t>2.0.</t>
  </si>
  <si>
    <t>Kapitālie izdevumi</t>
  </si>
  <si>
    <t>3.0.</t>
  </si>
  <si>
    <t>Parējie izdevumi, kas veidojas pēc uzkrāšanas principa un nav klasificēti iepriekš</t>
  </si>
  <si>
    <t>III.</t>
  </si>
  <si>
    <t>IV.</t>
  </si>
  <si>
    <t>F20010000</t>
  </si>
  <si>
    <t>F20020000</t>
  </si>
  <si>
    <t>F30010000</t>
  </si>
  <si>
    <t>F30020000</t>
  </si>
  <si>
    <t>F40010000</t>
  </si>
  <si>
    <t>F40020000</t>
  </si>
  <si>
    <t>F50010000</t>
  </si>
  <si>
    <t>Pārbaudei!</t>
  </si>
  <si>
    <t>x.tabula</t>
  </si>
  <si>
    <t>Konsolidētais XXX budžeta izpildes pārskats / Pārskats par konsolidētā kopbudžeta izpildi</t>
  </si>
  <si>
    <r>
      <t xml:space="preserve">(tūkst. </t>
    </r>
    <r>
      <rPr>
        <i/>
        <sz val="10"/>
        <color indexed="62"/>
        <rFont val="Times New Roman"/>
        <family val="1"/>
        <charset val="186"/>
      </rPr>
      <t>euro</t>
    </r>
    <r>
      <rPr>
        <sz val="10"/>
        <color indexed="62"/>
        <rFont val="Times New Roman"/>
        <family val="1"/>
        <charset val="186"/>
      </rPr>
      <t>)</t>
    </r>
  </si>
  <si>
    <t>euro</t>
  </si>
  <si>
    <t xml:space="preserve">Finansiālā bilance </t>
  </si>
  <si>
    <t>V.</t>
  </si>
  <si>
    <t>6. tabula</t>
  </si>
  <si>
    <t>Klasifikācijas kods</t>
  </si>
  <si>
    <r>
      <rPr>
        <sz val="10"/>
        <color rgb="FF333399"/>
        <rFont val="Times New Roman"/>
        <family val="1"/>
        <charset val="186"/>
      </rPr>
      <t xml:space="preserve">(tūkst. </t>
    </r>
    <r>
      <rPr>
        <i/>
        <sz val="10"/>
        <color rgb="FF333399"/>
        <rFont val="Times New Roman"/>
        <family val="1"/>
        <charset val="186"/>
      </rPr>
      <t>euro</t>
    </r>
    <r>
      <rPr>
        <sz val="10"/>
        <color rgb="FF333399"/>
        <rFont val="Times New Roman"/>
        <family val="1"/>
        <charset val="186"/>
      </rPr>
      <t>)</t>
    </r>
  </si>
  <si>
    <t>Pārējie izdevumi, kas veidojas pēc uzkrāšanas principa un nav klasificēti iepriekš</t>
  </si>
  <si>
    <t>izmaiņas</t>
  </si>
  <si>
    <t xml:space="preserve">%
 izmaiņas </t>
  </si>
  <si>
    <t>pret 
plānu</t>
  </si>
  <si>
    <t>IKP milj.eiro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</si>
</sst>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"/>
    <numFmt numFmtId="165" formatCode="#,##0.0"/>
    <numFmt numFmtId="166" formatCode="#,##0.00000"/>
  </numFmts>
  <fonts count="44" x14ac:knownFonts="1">
    <font>
      <sz val="11"/>
      <color theme="1"/>
      <name val="Calibri"/>
      <family val="2"/>
      <charset val="186"/>
      <scheme val="minor"/>
    </font>
    <font>
      <sz val="12"/>
      <color rgb="FF17365D"/>
      <name val="Times New Roman"/>
      <family val="1"/>
    </font>
    <font>
      <b/>
      <sz val="10"/>
      <color rgb="FF17365D"/>
      <name val="Times New Roman"/>
      <family val="1"/>
    </font>
    <font>
      <sz val="10"/>
      <color rgb="FF17375E"/>
      <name val="Arial"/>
      <family val="2"/>
      <charset val="186"/>
    </font>
    <font>
      <b/>
      <sz val="12"/>
      <color rgb="FF17365D"/>
      <name val="Times New Roman"/>
      <family val="1"/>
    </font>
    <font>
      <sz val="10"/>
      <color rgb="FF17365D"/>
      <name val="Times New Roman"/>
      <family val="1"/>
    </font>
    <font>
      <i/>
      <sz val="10"/>
      <color rgb="FF17365D"/>
      <name val="Times New Roman"/>
      <family val="1"/>
    </font>
    <font>
      <b/>
      <sz val="10"/>
      <color rgb="FF17375E"/>
      <name val="Times New Roman"/>
      <family val="1"/>
      <charset val="186"/>
    </font>
    <font>
      <sz val="10"/>
      <color rgb="FF17375E"/>
      <name val="Times New Roman"/>
      <family val="1"/>
      <charset val="186"/>
    </font>
    <font>
      <sz val="8"/>
      <color rgb="FF17375E"/>
      <name val="Times New Roman"/>
      <family val="1"/>
      <charset val="186"/>
    </font>
    <font>
      <sz val="8"/>
      <color rgb="FF17365D"/>
      <name val="Times New Roman"/>
      <family val="1"/>
    </font>
    <font>
      <sz val="9"/>
      <color rgb="FF17365D"/>
      <name val="Times New Roman"/>
      <family val="1"/>
    </font>
    <font>
      <i/>
      <sz val="12"/>
      <color rgb="FF17365D"/>
      <name val="Times New Roman"/>
      <family val="1"/>
    </font>
    <font>
      <i/>
      <sz val="10"/>
      <color rgb="FF17365D"/>
      <name val="Times New Roman"/>
      <family val="1"/>
      <charset val="186"/>
    </font>
    <font>
      <sz val="10"/>
      <color rgb="FF17365D"/>
      <name val="Times New Roman"/>
      <family val="1"/>
      <charset val="186"/>
    </font>
    <font>
      <sz val="12"/>
      <color rgb="FF17365D"/>
      <name val="Times New Roman"/>
      <family val="1"/>
      <charset val="186"/>
    </font>
    <font>
      <b/>
      <sz val="10"/>
      <color rgb="FF17365D"/>
      <name val="Times New Roman"/>
      <family val="1"/>
      <charset val="186"/>
    </font>
    <font>
      <b/>
      <sz val="12"/>
      <color rgb="FF17365D"/>
      <name val="Times New Roman"/>
      <family val="1"/>
      <charset val="186"/>
    </font>
    <font>
      <sz val="8"/>
      <color rgb="FF17365D"/>
      <name val="Times New Roman"/>
      <family val="1"/>
      <charset val="186"/>
    </font>
    <font>
      <sz val="9"/>
      <color rgb="FF17365D"/>
      <name val="Times New Roman"/>
      <family val="1"/>
      <charset val="186"/>
    </font>
    <font>
      <i/>
      <sz val="12"/>
      <color rgb="FF17365D"/>
      <name val="Times New Roman"/>
      <family val="1"/>
      <charset val="186"/>
    </font>
    <font>
      <sz val="11"/>
      <color rgb="FF17365D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color indexed="62"/>
      <name val="Times New Roman"/>
      <family val="1"/>
      <charset val="186"/>
    </font>
    <font>
      <b/>
      <sz val="10"/>
      <color indexed="62"/>
      <name val="Times New Roman"/>
      <family val="1"/>
      <charset val="186"/>
    </font>
    <font>
      <b/>
      <sz val="12"/>
      <color indexed="62"/>
      <name val="Times New Roman"/>
      <family val="1"/>
      <charset val="186"/>
    </font>
    <font>
      <sz val="10"/>
      <color indexed="62"/>
      <name val="Times New Roman"/>
      <family val="1"/>
      <charset val="186"/>
    </font>
    <font>
      <i/>
      <sz val="10"/>
      <color indexed="62"/>
      <name val="Times New Roman"/>
      <family val="1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333399"/>
      <name val="Times New Roman"/>
      <family val="1"/>
      <charset val="186"/>
    </font>
    <font>
      <i/>
      <sz val="10"/>
      <color rgb="FF333399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17365D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rgb="FF17375E"/>
      </left>
      <right style="thin">
        <color rgb="FF17375E"/>
      </right>
      <top style="thin">
        <color rgb="FF17375E"/>
      </top>
      <bottom style="thin">
        <color rgb="FF17375E"/>
      </bottom>
      <diagonal/>
    </border>
    <border>
      <left style="thin">
        <color rgb="FF17365D"/>
      </left>
      <right style="thin">
        <color rgb="FF17365D"/>
      </right>
      <top style="thin">
        <color rgb="FF17365D"/>
      </top>
      <bottom style="thin">
        <color rgb="FF17365D"/>
      </bottom>
      <diagonal/>
    </border>
    <border>
      <left style="thin">
        <color rgb="FF17365D"/>
      </left>
      <right style="thin">
        <color rgb="FF17365D"/>
      </right>
      <top style="thin">
        <color rgb="FF17365D"/>
      </top>
      <bottom style="thin">
        <color rgb="FF17375E"/>
      </bottom>
      <diagonal/>
    </border>
    <border>
      <left style="thin">
        <color rgb="FF17365D"/>
      </left>
      <right style="thin">
        <color rgb="FF17365D"/>
      </right>
      <top style="thin">
        <color rgb="FF17375E"/>
      </top>
      <bottom style="thin">
        <color rgb="FF17365D"/>
      </bottom>
      <diagonal/>
    </border>
    <border>
      <left style="thin">
        <color rgb="FF17365D"/>
      </left>
      <right style="thin">
        <color rgb="FF17375E"/>
      </right>
      <top style="thin">
        <color rgb="FF17365D"/>
      </top>
      <bottom style="thin">
        <color rgb="FF17365D"/>
      </bottom>
      <diagonal/>
    </border>
    <border>
      <left style="thin">
        <color rgb="FF17375E"/>
      </left>
      <right style="thin">
        <color rgb="FF17365D"/>
      </right>
      <top style="thin">
        <color rgb="FF17365D"/>
      </top>
      <bottom style="thin">
        <color rgb="FF17365D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17365D"/>
      </left>
      <right style="thin">
        <color rgb="FF17365D"/>
      </right>
      <top style="thin">
        <color rgb="FF17365D"/>
      </top>
      <bottom/>
      <diagonal/>
    </border>
    <border>
      <left style="thin">
        <color rgb="FF17365D"/>
      </left>
      <right style="thin">
        <color rgb="FF17365D"/>
      </right>
      <top/>
      <bottom style="thin">
        <color rgb="FF17365D"/>
      </bottom>
      <diagonal/>
    </border>
    <border>
      <left style="thin">
        <color rgb="FF17365D"/>
      </left>
      <right/>
      <top style="thin">
        <color rgb="FF17365D"/>
      </top>
      <bottom style="thin">
        <color rgb="FF17365D"/>
      </bottom>
      <diagonal/>
    </border>
    <border>
      <left/>
      <right style="thin">
        <color rgb="FF17365D"/>
      </right>
      <top style="thin">
        <color rgb="FF17365D"/>
      </top>
      <bottom style="thin">
        <color rgb="FF17365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rgb="FF17365D"/>
      </left>
      <right style="hair">
        <color rgb="FF17365D"/>
      </right>
      <top style="hair">
        <color rgb="FF17365D"/>
      </top>
      <bottom style="hair">
        <color rgb="FF17365D"/>
      </bottom>
      <diagonal/>
    </border>
  </borders>
  <cellStyleXfs count="6">
    <xf numFmtId="0" fontId="0" fillId="0" borderId="0"/>
    <xf numFmtId="0" fontId="22" fillId="0" borderId="0"/>
    <xf numFmtId="0" fontId="22" fillId="0" borderId="0"/>
    <xf numFmtId="0" fontId="36" fillId="0" borderId="0"/>
    <xf numFmtId="0" fontId="37" fillId="0" borderId="0"/>
    <xf numFmtId="0" fontId="36" fillId="0" borderId="0"/>
  </cellStyleXfs>
  <cellXfs count="192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Continuous" vertical="center" wrapText="1"/>
    </xf>
    <xf numFmtId="3" fontId="5" fillId="0" borderId="0" xfId="0" applyNumberFormat="1" applyFont="1" applyFill="1" applyAlignment="1">
      <alignment horizontal="right" vertical="center"/>
    </xf>
    <xf numFmtId="3" fontId="6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2" fontId="3" fillId="0" borderId="0" xfId="0" applyNumberFormat="1" applyFont="1" applyFill="1"/>
    <xf numFmtId="3" fontId="3" fillId="0" borderId="0" xfId="0" applyNumberFormat="1" applyFont="1" applyFill="1"/>
    <xf numFmtId="164" fontId="5" fillId="0" borderId="0" xfId="0" applyNumberFormat="1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/>
    <xf numFmtId="0" fontId="6" fillId="0" borderId="0" xfId="0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6" fillId="0" borderId="0" xfId="0" applyNumberFormat="1" applyFont="1" applyFill="1" applyAlignment="1">
      <alignment horizontal="right" vertical="center"/>
    </xf>
    <xf numFmtId="3" fontId="1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0" fontId="12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/>
    </xf>
    <xf numFmtId="3" fontId="15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centerContinuous" vertical="center" wrapText="1"/>
    </xf>
    <xf numFmtId="3" fontId="14" fillId="0" borderId="0" xfId="0" applyNumberFormat="1" applyFont="1" applyFill="1" applyAlignment="1">
      <alignment horizontal="right" vertical="center"/>
    </xf>
    <xf numFmtId="3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3" fontId="18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3" fontId="15" fillId="0" borderId="0" xfId="0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0" fontId="20" fillId="0" borderId="0" xfId="0" applyNumberFormat="1" applyFont="1" applyFill="1" applyBorder="1" applyAlignment="1">
      <alignment vertical="center"/>
    </xf>
    <xf numFmtId="0" fontId="21" fillId="0" borderId="0" xfId="0" applyFont="1"/>
    <xf numFmtId="0" fontId="23" fillId="0" borderId="0" xfId="1" applyFont="1"/>
    <xf numFmtId="0" fontId="24" fillId="0" borderId="0" xfId="1" applyFont="1" applyFill="1" applyAlignment="1">
      <alignment vertical="center" wrapText="1"/>
    </xf>
    <xf numFmtId="0" fontId="24" fillId="0" borderId="0" xfId="1" applyFont="1" applyFill="1" applyAlignment="1">
      <alignment vertical="center"/>
    </xf>
    <xf numFmtId="3" fontId="24" fillId="0" borderId="0" xfId="1" applyNumberFormat="1" applyFont="1" applyFill="1" applyAlignment="1">
      <alignment vertical="center"/>
    </xf>
    <xf numFmtId="3" fontId="25" fillId="0" borderId="0" xfId="1" applyNumberFormat="1" applyFont="1" applyFill="1" applyAlignment="1">
      <alignment horizontal="right" vertical="center"/>
    </xf>
    <xf numFmtId="0" fontId="27" fillId="0" borderId="0" xfId="1" applyFont="1" applyFill="1" applyAlignment="1">
      <alignment vertical="center" wrapText="1"/>
    </xf>
    <xf numFmtId="0" fontId="27" fillId="0" borderId="0" xfId="1" applyFont="1" applyFill="1" applyAlignment="1">
      <alignment horizontal="center" vertical="center" wrapText="1"/>
    </xf>
    <xf numFmtId="3" fontId="28" fillId="0" borderId="0" xfId="1" applyNumberFormat="1" applyFont="1" applyFill="1" applyAlignment="1">
      <alignment horizontal="right" vertical="center"/>
    </xf>
    <xf numFmtId="3" fontId="29" fillId="0" borderId="0" xfId="1" applyNumberFormat="1" applyFont="1" applyFill="1" applyAlignment="1">
      <alignment horizontal="right" vertical="center"/>
    </xf>
    <xf numFmtId="0" fontId="30" fillId="0" borderId="10" xfId="1" applyFont="1" applyFill="1" applyBorder="1" applyAlignment="1">
      <alignment horizontal="center" vertical="center" wrapText="1"/>
    </xf>
    <xf numFmtId="3" fontId="30" fillId="0" borderId="11" xfId="1" applyNumberFormat="1" applyFont="1" applyFill="1" applyBorder="1" applyAlignment="1">
      <alignment horizontal="center" vertical="center" wrapText="1"/>
    </xf>
    <xf numFmtId="49" fontId="30" fillId="0" borderId="12" xfId="1" applyNumberFormat="1" applyFont="1" applyFill="1" applyBorder="1" applyAlignment="1">
      <alignment horizontal="left" vertical="center" wrapText="1"/>
    </xf>
    <xf numFmtId="3" fontId="30" fillId="0" borderId="7" xfId="1" applyNumberFormat="1" applyFont="1" applyFill="1" applyBorder="1" applyAlignment="1">
      <alignment horizontal="right" vertical="center"/>
    </xf>
    <xf numFmtId="49" fontId="28" fillId="0" borderId="12" xfId="1" applyNumberFormat="1" applyFont="1" applyFill="1" applyBorder="1" applyAlignment="1">
      <alignment horizontal="left" vertical="center" wrapText="1"/>
    </xf>
    <xf numFmtId="3" fontId="28" fillId="0" borderId="7" xfId="1" applyNumberFormat="1" applyFont="1" applyFill="1" applyBorder="1" applyAlignment="1">
      <alignment horizontal="right" vertical="center"/>
    </xf>
    <xf numFmtId="49" fontId="28" fillId="0" borderId="12" xfId="1" applyNumberFormat="1" applyFont="1" applyFill="1" applyBorder="1" applyAlignment="1">
      <alignment vertical="center" wrapText="1"/>
    </xf>
    <xf numFmtId="0" fontId="22" fillId="0" borderId="0" xfId="1"/>
    <xf numFmtId="3" fontId="30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3" fontId="30" fillId="0" borderId="9" xfId="1" applyNumberFormat="1" applyFont="1" applyFill="1" applyBorder="1" applyAlignment="1">
      <alignment horizontal="center" vertical="center" wrapText="1"/>
    </xf>
    <xf numFmtId="3" fontId="30" fillId="0" borderId="9" xfId="1" applyNumberFormat="1" applyFont="1" applyFill="1" applyBorder="1" applyAlignment="1">
      <alignment horizontal="center" vertical="center" wrapText="1"/>
    </xf>
    <xf numFmtId="3" fontId="21" fillId="0" borderId="0" xfId="0" applyNumberFormat="1" applyFont="1"/>
    <xf numFmtId="0" fontId="23" fillId="0" borderId="0" xfId="1" applyFont="1" applyAlignment="1"/>
    <xf numFmtId="0" fontId="31" fillId="0" borderId="0" xfId="1" applyFont="1" applyFill="1" applyAlignment="1">
      <alignment vertical="center" wrapText="1"/>
    </xf>
    <xf numFmtId="0" fontId="31" fillId="0" borderId="0" xfId="1" applyFont="1" applyFill="1" applyAlignment="1">
      <alignment vertical="center"/>
    </xf>
    <xf numFmtId="3" fontId="31" fillId="0" borderId="0" xfId="1" applyNumberFormat="1" applyFont="1" applyFill="1" applyAlignment="1">
      <alignment vertical="center"/>
    </xf>
    <xf numFmtId="3" fontId="32" fillId="0" borderId="0" xfId="1" applyNumberFormat="1" applyFont="1" applyFill="1" applyAlignment="1">
      <alignment horizontal="right" vertical="center"/>
    </xf>
    <xf numFmtId="0" fontId="33" fillId="0" borderId="0" xfId="1" applyFont="1" applyFill="1" applyAlignment="1">
      <alignment vertical="center" wrapText="1"/>
    </xf>
    <xf numFmtId="0" fontId="33" fillId="0" borderId="0" xfId="1" applyFont="1" applyFill="1" applyAlignment="1">
      <alignment horizontal="center" vertical="center" wrapText="1"/>
    </xf>
    <xf numFmtId="3" fontId="34" fillId="0" borderId="0" xfId="1" applyNumberFormat="1" applyFont="1" applyFill="1" applyAlignment="1">
      <alignment horizontal="right" vertical="center"/>
    </xf>
    <xf numFmtId="3" fontId="32" fillId="0" borderId="9" xfId="1" applyNumberFormat="1" applyFont="1" applyFill="1" applyBorder="1" applyAlignment="1">
      <alignment horizontal="center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49" fontId="30" fillId="0" borderId="13" xfId="1" applyNumberFormat="1" applyFont="1" applyFill="1" applyBorder="1" applyAlignment="1">
      <alignment horizontal="left" vertical="center" wrapText="1"/>
    </xf>
    <xf numFmtId="49" fontId="32" fillId="0" borderId="0" xfId="1" applyNumberFormat="1" applyFont="1" applyFill="1" applyBorder="1" applyAlignment="1">
      <alignment horizontal="left" vertical="center" wrapText="1"/>
    </xf>
    <xf numFmtId="3" fontId="32" fillId="0" borderId="0" xfId="1" applyNumberFormat="1" applyFont="1" applyFill="1" applyBorder="1" applyAlignment="1">
      <alignment horizontal="right" vertical="center" wrapText="1"/>
    </xf>
    <xf numFmtId="3" fontId="30" fillId="0" borderId="0" xfId="1" applyNumberFormat="1" applyFont="1" applyFill="1" applyBorder="1" applyAlignment="1">
      <alignment horizontal="right" vertical="center"/>
    </xf>
    <xf numFmtId="49" fontId="28" fillId="0" borderId="14" xfId="1" applyNumberFormat="1" applyFont="1" applyFill="1" applyBorder="1" applyAlignment="1">
      <alignment horizontal="left" vertical="center" wrapText="1"/>
    </xf>
    <xf numFmtId="49" fontId="34" fillId="0" borderId="0" xfId="1" applyNumberFormat="1" applyFont="1" applyFill="1" applyBorder="1" applyAlignment="1">
      <alignment horizontal="left" vertical="center" wrapText="1"/>
    </xf>
    <xf numFmtId="3" fontId="34" fillId="0" borderId="0" xfId="1" applyNumberFormat="1" applyFont="1" applyFill="1" applyBorder="1" applyAlignment="1">
      <alignment horizontal="right" vertical="center" wrapText="1"/>
    </xf>
    <xf numFmtId="3" fontId="28" fillId="0" borderId="0" xfId="1" applyNumberFormat="1" applyFont="1" applyFill="1" applyBorder="1" applyAlignment="1">
      <alignment horizontal="right" vertical="center"/>
    </xf>
    <xf numFmtId="49" fontId="30" fillId="0" borderId="14" xfId="1" applyNumberFormat="1" applyFont="1" applyFill="1" applyBorder="1" applyAlignment="1">
      <alignment horizontal="left" vertical="center" wrapText="1"/>
    </xf>
    <xf numFmtId="49" fontId="28" fillId="0" borderId="14" xfId="1" applyNumberFormat="1" applyFont="1" applyFill="1" applyBorder="1" applyAlignment="1">
      <alignment vertical="center" wrapText="1"/>
    </xf>
    <xf numFmtId="49" fontId="34" fillId="0" borderId="0" xfId="1" applyNumberFormat="1" applyFont="1" applyFill="1" applyBorder="1" applyAlignment="1">
      <alignment vertical="center" wrapText="1"/>
    </xf>
    <xf numFmtId="3" fontId="23" fillId="0" borderId="0" xfId="1" applyNumberFormat="1" applyFont="1"/>
    <xf numFmtId="3" fontId="32" fillId="0" borderId="0" xfId="0" applyNumberFormat="1" applyFont="1" applyFill="1" applyBorder="1" applyAlignment="1">
      <alignment horizontal="right" vertical="center" wrapText="1"/>
    </xf>
    <xf numFmtId="3" fontId="34" fillId="0" borderId="0" xfId="0" applyNumberFormat="1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4" fillId="0" borderId="0" xfId="3" applyNumberFormat="1" applyFont="1" applyFill="1" applyBorder="1" applyAlignment="1">
      <alignment horizontal="left" vertical="center" wrapText="1"/>
    </xf>
    <xf numFmtId="0" fontId="21" fillId="0" borderId="0" xfId="0" applyFont="1" applyFill="1"/>
    <xf numFmtId="0" fontId="37" fillId="0" borderId="0" xfId="4" applyFill="1" applyProtection="1"/>
    <xf numFmtId="0" fontId="15" fillId="0" borderId="0" xfId="4" applyFont="1" applyFill="1" applyAlignment="1" applyProtection="1">
      <alignment vertical="center" wrapText="1"/>
    </xf>
    <xf numFmtId="0" fontId="15" fillId="0" borderId="0" xfId="4" applyFont="1" applyFill="1" applyAlignment="1" applyProtection="1">
      <alignment vertical="center"/>
    </xf>
    <xf numFmtId="3" fontId="15" fillId="0" borderId="0" xfId="4" applyNumberFormat="1" applyFont="1" applyFill="1" applyAlignment="1" applyProtection="1">
      <alignment vertical="center"/>
    </xf>
    <xf numFmtId="3" fontId="16" fillId="0" borderId="0" xfId="4" applyNumberFormat="1" applyFont="1" applyFill="1" applyAlignment="1" applyProtection="1">
      <alignment horizontal="right" vertical="center"/>
    </xf>
    <xf numFmtId="0" fontId="17" fillId="0" borderId="0" xfId="4" applyFont="1" applyFill="1" applyAlignment="1" applyProtection="1">
      <alignment vertical="center" wrapText="1"/>
    </xf>
    <xf numFmtId="0" fontId="17" fillId="0" borderId="0" xfId="4" applyFont="1" applyFill="1" applyAlignment="1" applyProtection="1">
      <alignment horizontal="center" vertical="center" wrapText="1"/>
    </xf>
    <xf numFmtId="3" fontId="14" fillId="0" borderId="0" xfId="4" applyNumberFormat="1" applyFont="1" applyFill="1" applyAlignment="1" applyProtection="1">
      <alignment horizontal="right" vertical="center"/>
    </xf>
    <xf numFmtId="3" fontId="13" fillId="0" borderId="0" xfId="4" applyNumberFormat="1" applyFont="1" applyFill="1" applyAlignment="1" applyProtection="1">
      <alignment horizontal="right" vertical="center"/>
    </xf>
    <xf numFmtId="3" fontId="40" fillId="0" borderId="0" xfId="4" applyNumberFormat="1" applyFont="1" applyFill="1" applyAlignment="1" applyProtection="1">
      <alignment horizontal="right" vertical="center"/>
    </xf>
    <xf numFmtId="3" fontId="41" fillId="0" borderId="0" xfId="4" applyNumberFormat="1" applyFont="1" applyFill="1" applyAlignment="1" applyProtection="1">
      <alignment horizontal="right" vertical="center"/>
    </xf>
    <xf numFmtId="3" fontId="16" fillId="0" borderId="2" xfId="4" applyNumberFormat="1" applyFont="1" applyFill="1" applyBorder="1" applyAlignment="1" applyProtection="1">
      <alignment horizontal="center" vertical="center" wrapText="1"/>
    </xf>
    <xf numFmtId="3" fontId="42" fillId="0" borderId="2" xfId="4" applyNumberFormat="1" applyFont="1" applyFill="1" applyBorder="1" applyAlignment="1" applyProtection="1">
      <alignment horizontal="center" vertical="center" wrapText="1"/>
    </xf>
    <xf numFmtId="0" fontId="42" fillId="0" borderId="2" xfId="4" applyFont="1" applyFill="1" applyBorder="1" applyAlignment="1" applyProtection="1">
      <alignment horizontal="center" vertical="center" wrapText="1"/>
    </xf>
    <xf numFmtId="0" fontId="16" fillId="0" borderId="2" xfId="4" applyFont="1" applyFill="1" applyBorder="1" applyAlignment="1" applyProtection="1">
      <alignment horizontal="center" vertical="center" wrapText="1"/>
    </xf>
    <xf numFmtId="49" fontId="42" fillId="0" borderId="19" xfId="4" applyNumberFormat="1" applyFont="1" applyFill="1" applyBorder="1" applyAlignment="1" applyProtection="1">
      <alignment horizontal="left" vertical="center" wrapText="1"/>
    </xf>
    <xf numFmtId="49" fontId="16" fillId="0" borderId="0" xfId="4" applyNumberFormat="1" applyFont="1" applyFill="1" applyAlignment="1" applyProtection="1">
      <alignment horizontal="left" vertical="center" wrapText="1"/>
    </xf>
    <xf numFmtId="3" fontId="16" fillId="0" borderId="0" xfId="4" applyNumberFormat="1" applyFont="1" applyFill="1" applyAlignment="1" applyProtection="1">
      <alignment horizontal="right" vertical="center" wrapText="1"/>
    </xf>
    <xf numFmtId="3" fontId="42" fillId="0" borderId="0" xfId="4" applyNumberFormat="1" applyFont="1" applyFill="1" applyAlignment="1" applyProtection="1">
      <alignment horizontal="right" vertical="center"/>
    </xf>
    <xf numFmtId="49" fontId="40" fillId="0" borderId="20" xfId="4" applyNumberFormat="1" applyFont="1" applyFill="1" applyBorder="1" applyAlignment="1" applyProtection="1">
      <alignment horizontal="left" vertical="center" wrapText="1"/>
    </xf>
    <xf numFmtId="49" fontId="14" fillId="0" borderId="0" xfId="4" applyNumberFormat="1" applyFont="1" applyFill="1" applyAlignment="1" applyProtection="1">
      <alignment horizontal="left" vertical="center" wrapText="1"/>
    </xf>
    <xf numFmtId="3" fontId="14" fillId="0" borderId="0" xfId="4" applyNumberFormat="1" applyFont="1" applyFill="1" applyAlignment="1" applyProtection="1">
      <alignment horizontal="right" vertical="center" wrapText="1"/>
    </xf>
    <xf numFmtId="49" fontId="42" fillId="0" borderId="20" xfId="4" applyNumberFormat="1" applyFont="1" applyFill="1" applyBorder="1" applyAlignment="1" applyProtection="1">
      <alignment horizontal="left" vertical="center" wrapText="1"/>
    </xf>
    <xf numFmtId="49" fontId="40" fillId="0" borderId="20" xfId="4" applyNumberFormat="1" applyFont="1" applyFill="1" applyBorder="1" applyAlignment="1" applyProtection="1">
      <alignment vertical="center" wrapText="1"/>
    </xf>
    <xf numFmtId="49" fontId="14" fillId="0" borderId="0" xfId="4" applyNumberFormat="1" applyFont="1" applyFill="1" applyAlignment="1" applyProtection="1">
      <alignment vertical="center" wrapText="1"/>
    </xf>
    <xf numFmtId="3" fontId="37" fillId="0" borderId="0" xfId="4" applyNumberFormat="1" applyFill="1" applyProtection="1"/>
    <xf numFmtId="3" fontId="16" fillId="0" borderId="2" xfId="5" applyNumberFormat="1" applyFont="1" applyFill="1" applyBorder="1" applyAlignment="1">
      <alignment horizontal="center" vertical="center" wrapText="1"/>
    </xf>
    <xf numFmtId="165" fontId="14" fillId="0" borderId="21" xfId="5" applyNumberFormat="1" applyFont="1" applyFill="1" applyBorder="1" applyAlignment="1">
      <alignment horizontal="center" vertical="center" wrapText="1"/>
    </xf>
    <xf numFmtId="165" fontId="14" fillId="0" borderId="21" xfId="5" applyNumberFormat="1" applyFont="1" applyFill="1" applyBorder="1" applyAlignment="1">
      <alignment vertical="center" wrapText="1"/>
    </xf>
    <xf numFmtId="165" fontId="14" fillId="0" borderId="21" xfId="5" applyNumberFormat="1" applyFont="1" applyFill="1" applyBorder="1" applyAlignment="1">
      <alignment vertical="center"/>
    </xf>
    <xf numFmtId="0" fontId="14" fillId="0" borderId="22" xfId="5" applyFont="1" applyFill="1" applyBorder="1" applyAlignment="1">
      <alignment vertical="center"/>
    </xf>
    <xf numFmtId="2" fontId="37" fillId="0" borderId="0" xfId="4" applyNumberFormat="1" applyFill="1" applyProtection="1"/>
    <xf numFmtId="49" fontId="43" fillId="0" borderId="23" xfId="0" applyNumberFormat="1" applyFont="1" applyBorder="1" applyAlignment="1">
      <alignment horizontal="left" vertical="center" wrapText="1" indent="1"/>
    </xf>
    <xf numFmtId="49" fontId="43" fillId="0" borderId="23" xfId="0" applyNumberFormat="1" applyFont="1" applyBorder="1" applyAlignment="1">
      <alignment vertical="center"/>
    </xf>
    <xf numFmtId="165" fontId="43" fillId="0" borderId="23" xfId="0" applyNumberFormat="1" applyFont="1" applyBorder="1" applyAlignment="1">
      <alignment horizontal="right" vertical="center"/>
    </xf>
    <xf numFmtId="165" fontId="43" fillId="2" borderId="23" xfId="0" applyNumberFormat="1" applyFont="1" applyFill="1" applyBorder="1" applyAlignment="1">
      <alignment horizontal="right" vertical="center"/>
    </xf>
    <xf numFmtId="3" fontId="17" fillId="0" borderId="0" xfId="0" applyNumberFormat="1" applyFont="1" applyFill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/>
    </xf>
    <xf numFmtId="3" fontId="16" fillId="0" borderId="18" xfId="0" applyNumberFormat="1" applyFont="1" applyFill="1" applyBorder="1" applyAlignment="1">
      <alignment horizontal="center" vertical="center"/>
    </xf>
    <xf numFmtId="3" fontId="42" fillId="0" borderId="2" xfId="4" applyNumberFormat="1" applyFont="1" applyFill="1" applyBorder="1" applyAlignment="1" applyProtection="1">
      <alignment horizontal="center" vertical="center" wrapText="1"/>
    </xf>
    <xf numFmtId="3" fontId="42" fillId="0" borderId="2" xfId="4" applyNumberFormat="1" applyFont="1" applyFill="1" applyBorder="1" applyAlignment="1" applyProtection="1">
      <alignment horizontal="center" vertical="center"/>
    </xf>
    <xf numFmtId="3" fontId="17" fillId="0" borderId="0" xfId="4" applyNumberFormat="1" applyFont="1" applyFill="1" applyAlignment="1" applyProtection="1">
      <alignment horizontal="center" vertical="center" wrapText="1"/>
    </xf>
    <xf numFmtId="0" fontId="17" fillId="0" borderId="0" xfId="4" applyFont="1" applyFill="1" applyAlignment="1" applyProtection="1">
      <alignment horizontal="left" vertical="top" wrapText="1"/>
    </xf>
    <xf numFmtId="0" fontId="17" fillId="0" borderId="0" xfId="4" applyFont="1" applyFill="1" applyAlignment="1" applyProtection="1">
      <alignment horizontal="left" vertical="center" wrapText="1"/>
    </xf>
    <xf numFmtId="0" fontId="42" fillId="0" borderId="2" xfId="4" applyFont="1" applyFill="1" applyBorder="1" applyAlignment="1" applyProtection="1">
      <alignment horizontal="center" vertical="center" wrapText="1"/>
    </xf>
    <xf numFmtId="0" fontId="16" fillId="0" borderId="2" xfId="4" applyFont="1" applyFill="1" applyBorder="1" applyAlignment="1" applyProtection="1">
      <alignment horizontal="center" vertical="center" wrapText="1"/>
    </xf>
    <xf numFmtId="3" fontId="16" fillId="0" borderId="2" xfId="4" applyNumberFormat="1" applyFont="1" applyFill="1" applyBorder="1" applyAlignment="1" applyProtection="1">
      <alignment horizontal="center" vertical="center" wrapText="1"/>
    </xf>
    <xf numFmtId="3" fontId="16" fillId="0" borderId="2" xfId="4" applyNumberFormat="1" applyFont="1" applyFill="1" applyBorder="1" applyAlignment="1" applyProtection="1">
      <alignment horizontal="center" vertical="center"/>
    </xf>
    <xf numFmtId="3" fontId="30" fillId="0" borderId="9" xfId="1" applyNumberFormat="1" applyFont="1" applyFill="1" applyBorder="1" applyAlignment="1">
      <alignment horizontal="center" vertical="center" wrapText="1"/>
    </xf>
    <xf numFmtId="3" fontId="30" fillId="0" borderId="9" xfId="1" applyNumberFormat="1" applyFont="1" applyFill="1" applyBorder="1" applyAlignment="1">
      <alignment horizontal="center" vertical="center"/>
    </xf>
    <xf numFmtId="3" fontId="33" fillId="0" borderId="0" xfId="1" applyNumberFormat="1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left" vertical="center" wrapText="1"/>
    </xf>
    <xf numFmtId="0" fontId="30" fillId="0" borderId="9" xfId="1" applyFont="1" applyFill="1" applyBorder="1" applyAlignment="1">
      <alignment horizontal="center" vertical="center" wrapText="1"/>
    </xf>
    <xf numFmtId="0" fontId="32" fillId="0" borderId="9" xfId="1" applyFont="1" applyFill="1" applyBorder="1" applyAlignment="1">
      <alignment horizontal="center" vertical="center" wrapText="1"/>
    </xf>
    <xf numFmtId="3" fontId="32" fillId="0" borderId="9" xfId="1" applyNumberFormat="1" applyFont="1" applyFill="1" applyBorder="1" applyAlignment="1">
      <alignment horizontal="center" vertical="center" wrapText="1"/>
    </xf>
    <xf numFmtId="3" fontId="32" fillId="0" borderId="9" xfId="1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6" fillId="0" borderId="0" xfId="1" applyNumberFormat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</cellXfs>
  <cellStyles count="6">
    <cellStyle name="Excel Built-in Normal" xfId="2"/>
    <cellStyle name="Normal" xfId="0" builtinId="0"/>
    <cellStyle name="Normal 2" xfId="1"/>
    <cellStyle name="Normal 2 2" xfId="5"/>
    <cellStyle name="Normal 3" xfId="3"/>
    <cellStyle name="Normal 4" xfId="4"/>
  </cellStyles>
  <dxfs count="0"/>
  <tableStyles count="0" defaultTableStyle="TableStyleMedium2" defaultPivotStyle="PivotStyleLight16"/>
  <colors>
    <mruColors>
      <color rgb="FF1736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B39" sqref="B39"/>
    </sheetView>
  </sheetViews>
  <sheetFormatPr defaultColWidth="9.140625" defaultRowHeight="15" x14ac:dyDescent="0.25"/>
  <cols>
    <col min="1" max="1" width="12.28515625" style="117" customWidth="1"/>
    <col min="2" max="2" width="37.28515625" style="117" customWidth="1"/>
    <col min="3" max="6" width="14.85546875" style="117" customWidth="1"/>
    <col min="7" max="16384" width="9.140625" style="117"/>
  </cols>
  <sheetData>
    <row r="1" spans="1:6" ht="15.75" x14ac:dyDescent="0.25">
      <c r="B1" s="37"/>
      <c r="C1" s="38"/>
      <c r="D1" s="38"/>
      <c r="E1" s="39"/>
      <c r="F1" s="40" t="s">
        <v>84</v>
      </c>
    </row>
    <row r="2" spans="1:6" ht="15.75" x14ac:dyDescent="0.25">
      <c r="B2" s="154" t="s">
        <v>35</v>
      </c>
      <c r="C2" s="154"/>
      <c r="D2" s="154"/>
      <c r="E2" s="154"/>
      <c r="F2" s="154"/>
    </row>
    <row r="3" spans="1:6" ht="15.75" x14ac:dyDescent="0.25">
      <c r="B3" s="41"/>
      <c r="C3" s="42"/>
      <c r="D3" s="42"/>
      <c r="E3" s="42"/>
      <c r="F3" s="35" t="s">
        <v>36</v>
      </c>
    </row>
    <row r="4" spans="1:6" x14ac:dyDescent="0.25">
      <c r="A4" s="155" t="s">
        <v>85</v>
      </c>
      <c r="B4" s="155" t="s">
        <v>0</v>
      </c>
      <c r="C4" s="157" t="s">
        <v>32</v>
      </c>
      <c r="D4" s="158"/>
      <c r="E4" s="159" t="s">
        <v>1</v>
      </c>
      <c r="F4" s="160"/>
    </row>
    <row r="5" spans="1:6" ht="25.5" x14ac:dyDescent="0.25">
      <c r="A5" s="156"/>
      <c r="B5" s="156"/>
      <c r="C5" s="43" t="s">
        <v>2</v>
      </c>
      <c r="D5" s="43" t="s">
        <v>3</v>
      </c>
      <c r="E5" s="43" t="s">
        <v>41</v>
      </c>
      <c r="F5" s="43" t="s">
        <v>42</v>
      </c>
    </row>
    <row r="6" spans="1:6" x14ac:dyDescent="0.25">
      <c r="A6" s="113" t="s">
        <v>9</v>
      </c>
      <c r="B6" s="44" t="s">
        <v>43</v>
      </c>
      <c r="C6" s="43">
        <v>1</v>
      </c>
      <c r="D6" s="43">
        <v>2</v>
      </c>
      <c r="E6" s="43">
        <v>3</v>
      </c>
      <c r="F6" s="43">
        <v>4</v>
      </c>
    </row>
    <row r="7" spans="1:6" x14ac:dyDescent="0.25">
      <c r="A7" s="114" t="s">
        <v>44</v>
      </c>
      <c r="B7" s="47" t="s">
        <v>45</v>
      </c>
      <c r="C7" s="48">
        <v>14779775</v>
      </c>
      <c r="D7" s="48">
        <v>14921050</v>
      </c>
      <c r="E7" s="48">
        <v>14605475</v>
      </c>
      <c r="F7" s="48">
        <v>13306763</v>
      </c>
    </row>
    <row r="8" spans="1:6" x14ac:dyDescent="0.25">
      <c r="A8" s="115" t="s">
        <v>46</v>
      </c>
      <c r="B8" s="49" t="s">
        <v>47</v>
      </c>
      <c r="C8" s="36">
        <v>11571369</v>
      </c>
      <c r="D8" s="36">
        <v>11571369</v>
      </c>
      <c r="E8" s="36">
        <v>11219508</v>
      </c>
      <c r="F8" s="36">
        <v>10474793</v>
      </c>
    </row>
    <row r="9" spans="1:6" x14ac:dyDescent="0.25">
      <c r="A9" s="115" t="s">
        <v>48</v>
      </c>
      <c r="B9" s="49" t="s">
        <v>49</v>
      </c>
      <c r="C9" s="36">
        <v>948798</v>
      </c>
      <c r="D9" s="36">
        <v>948798</v>
      </c>
      <c r="E9" s="36">
        <v>1198460</v>
      </c>
      <c r="F9" s="36">
        <v>1034802</v>
      </c>
    </row>
    <row r="10" spans="1:6" x14ac:dyDescent="0.25">
      <c r="A10" s="115" t="s">
        <v>50</v>
      </c>
      <c r="B10" s="49" t="s">
        <v>51</v>
      </c>
      <c r="C10" s="36">
        <v>311871</v>
      </c>
      <c r="D10" s="36">
        <v>356923</v>
      </c>
      <c r="E10" s="36">
        <v>355744</v>
      </c>
      <c r="F10" s="36">
        <v>323635</v>
      </c>
    </row>
    <row r="11" spans="1:6" x14ac:dyDescent="0.25">
      <c r="A11" s="115" t="s">
        <v>52</v>
      </c>
      <c r="B11" s="50" t="s">
        <v>53</v>
      </c>
      <c r="C11" s="36">
        <v>1910011</v>
      </c>
      <c r="D11" s="36">
        <v>2036308</v>
      </c>
      <c r="E11" s="36">
        <v>1829100</v>
      </c>
      <c r="F11" s="36">
        <v>1470700</v>
      </c>
    </row>
    <row r="12" spans="1:6" x14ac:dyDescent="0.25">
      <c r="A12" s="115" t="s">
        <v>54</v>
      </c>
      <c r="B12" s="49" t="s">
        <v>55</v>
      </c>
      <c r="C12" s="36">
        <v>36669</v>
      </c>
      <c r="D12" s="36">
        <v>6695</v>
      </c>
      <c r="E12" s="36">
        <v>1593</v>
      </c>
      <c r="F12" s="36">
        <v>1951</v>
      </c>
    </row>
    <row r="13" spans="1:6" x14ac:dyDescent="0.25">
      <c r="A13" s="116" t="s">
        <v>56</v>
      </c>
      <c r="B13" s="49" t="s">
        <v>57</v>
      </c>
      <c r="C13" s="36">
        <v>1057</v>
      </c>
      <c r="D13" s="36">
        <v>957</v>
      </c>
      <c r="E13" s="36">
        <v>1070</v>
      </c>
      <c r="F13" s="36">
        <v>882</v>
      </c>
    </row>
    <row r="14" spans="1:6" x14ac:dyDescent="0.25">
      <c r="A14" s="114" t="s">
        <v>60</v>
      </c>
      <c r="B14" s="47" t="s">
        <v>61</v>
      </c>
      <c r="C14" s="48">
        <v>16529988</v>
      </c>
      <c r="D14" s="48">
        <v>16850347</v>
      </c>
      <c r="E14" s="48">
        <v>15257523</v>
      </c>
      <c r="F14" s="48">
        <v>14480806</v>
      </c>
    </row>
    <row r="15" spans="1:6" x14ac:dyDescent="0.25">
      <c r="A15" s="115" t="s">
        <v>62</v>
      </c>
      <c r="B15" s="49" t="s">
        <v>63</v>
      </c>
      <c r="C15" s="36">
        <v>15394878</v>
      </c>
      <c r="D15" s="36">
        <v>15389325</v>
      </c>
      <c r="E15" s="36">
        <v>14058527</v>
      </c>
      <c r="F15" s="36">
        <v>13414934</v>
      </c>
    </row>
    <row r="16" spans="1:6" x14ac:dyDescent="0.25">
      <c r="A16" s="115" t="s">
        <v>64</v>
      </c>
      <c r="B16" s="49" t="s">
        <v>65</v>
      </c>
      <c r="C16" s="36">
        <v>1135110</v>
      </c>
      <c r="D16" s="36">
        <v>1461022</v>
      </c>
      <c r="E16" s="36">
        <v>1198996</v>
      </c>
      <c r="F16" s="36">
        <v>1065872</v>
      </c>
    </row>
    <row r="17" spans="1:6" x14ac:dyDescent="0.25">
      <c r="A17" s="114" t="s">
        <v>68</v>
      </c>
      <c r="B17" s="47" t="s">
        <v>20</v>
      </c>
      <c r="C17" s="48">
        <v>-1750213</v>
      </c>
      <c r="D17" s="48">
        <v>-1929297</v>
      </c>
      <c r="E17" s="48">
        <v>-652048</v>
      </c>
      <c r="F17" s="48">
        <v>-1174043</v>
      </c>
    </row>
    <row r="18" spans="1:6" x14ac:dyDescent="0.25">
      <c r="A18" s="114" t="s">
        <v>69</v>
      </c>
      <c r="B18" s="47" t="s">
        <v>21</v>
      </c>
      <c r="C18" s="48">
        <v>1750213</v>
      </c>
      <c r="D18" s="48">
        <v>1929297</v>
      </c>
      <c r="E18" s="48">
        <v>652048</v>
      </c>
      <c r="F18" s="48">
        <v>1174043</v>
      </c>
    </row>
    <row r="19" spans="1:6" x14ac:dyDescent="0.25">
      <c r="A19" s="115" t="s">
        <v>70</v>
      </c>
      <c r="B19" s="51" t="s">
        <v>22</v>
      </c>
      <c r="C19" s="36">
        <v>-19364</v>
      </c>
      <c r="D19" s="36">
        <v>36872</v>
      </c>
      <c r="E19" s="36">
        <v>-529205</v>
      </c>
      <c r="F19" s="36">
        <v>5123</v>
      </c>
    </row>
    <row r="20" spans="1:6" x14ac:dyDescent="0.25">
      <c r="A20" s="115" t="s">
        <v>71</v>
      </c>
      <c r="B20" s="51" t="s">
        <v>23</v>
      </c>
      <c r="C20" s="36">
        <v>0</v>
      </c>
      <c r="D20" s="36">
        <v>0</v>
      </c>
      <c r="E20" s="36">
        <v>-22610</v>
      </c>
      <c r="F20" s="36">
        <v>65073</v>
      </c>
    </row>
    <row r="21" spans="1:6" ht="25.5" x14ac:dyDescent="0.25">
      <c r="A21" s="115" t="s">
        <v>72</v>
      </c>
      <c r="B21" s="51" t="s">
        <v>25</v>
      </c>
      <c r="C21" s="36">
        <v>0</v>
      </c>
      <c r="D21" s="36">
        <v>0</v>
      </c>
      <c r="E21" s="36">
        <v>-50000</v>
      </c>
      <c r="F21" s="36">
        <v>0</v>
      </c>
    </row>
    <row r="22" spans="1:6" x14ac:dyDescent="0.25">
      <c r="A22" s="115" t="s">
        <v>73</v>
      </c>
      <c r="B22" s="51" t="s">
        <v>26</v>
      </c>
      <c r="C22" s="36">
        <v>0</v>
      </c>
      <c r="D22" s="36">
        <v>0</v>
      </c>
      <c r="E22" s="36">
        <v>1480452</v>
      </c>
      <c r="F22" s="36">
        <v>1588949</v>
      </c>
    </row>
    <row r="23" spans="1:6" x14ac:dyDescent="0.25">
      <c r="A23" s="115" t="s">
        <v>74</v>
      </c>
      <c r="B23" s="51" t="s">
        <v>28</v>
      </c>
      <c r="C23" s="36">
        <v>-333091</v>
      </c>
      <c r="D23" s="36">
        <v>-333091</v>
      </c>
      <c r="E23" s="36">
        <v>-1698</v>
      </c>
      <c r="F23" s="36">
        <v>-138841</v>
      </c>
    </row>
    <row r="24" spans="1:6" x14ac:dyDescent="0.25">
      <c r="A24" s="115" t="s">
        <v>75</v>
      </c>
      <c r="B24" s="51" t="s">
        <v>27</v>
      </c>
      <c r="C24" s="36">
        <v>2105686</v>
      </c>
      <c r="D24" s="36">
        <v>2362866</v>
      </c>
      <c r="E24" s="36">
        <v>-141395</v>
      </c>
      <c r="F24" s="36">
        <v>-309608</v>
      </c>
    </row>
    <row r="25" spans="1:6" ht="25.5" x14ac:dyDescent="0.25">
      <c r="A25" s="115" t="s">
        <v>76</v>
      </c>
      <c r="B25" s="51" t="s">
        <v>29</v>
      </c>
      <c r="C25" s="36">
        <v>-3018</v>
      </c>
      <c r="D25" s="36">
        <v>-137350</v>
      </c>
      <c r="E25" s="36">
        <v>-83496</v>
      </c>
      <c r="F25" s="36">
        <v>-36653</v>
      </c>
    </row>
    <row r="26" spans="1:6" x14ac:dyDescent="0.25">
      <c r="B26" s="51"/>
      <c r="C26" s="51"/>
      <c r="D26" s="51"/>
      <c r="E26" s="51"/>
      <c r="F26" s="51"/>
    </row>
    <row r="27" spans="1:6" x14ac:dyDescent="0.25">
      <c r="B27" s="51"/>
      <c r="C27" s="36"/>
      <c r="D27" s="36"/>
      <c r="E27" s="36"/>
      <c r="F27" s="36"/>
    </row>
    <row r="28" spans="1:6" x14ac:dyDescent="0.25">
      <c r="B28" s="52"/>
      <c r="C28" s="53"/>
      <c r="D28" s="53"/>
      <c r="E28" s="54"/>
      <c r="F28" s="54"/>
    </row>
    <row r="29" spans="1:6" x14ac:dyDescent="0.25">
      <c r="B29" s="55"/>
      <c r="C29" s="53"/>
      <c r="D29" s="53"/>
      <c r="E29" s="54"/>
      <c r="F29" s="54"/>
    </row>
    <row r="30" spans="1:6" x14ac:dyDescent="0.25">
      <c r="B30" s="52"/>
      <c r="C30" s="53"/>
      <c r="D30" s="53"/>
      <c r="E30" s="54"/>
      <c r="F30" s="56"/>
    </row>
    <row r="31" spans="1:6" ht="15.75" x14ac:dyDescent="0.25">
      <c r="B31" s="57"/>
      <c r="C31" s="58"/>
      <c r="D31" s="58"/>
      <c r="E31" s="59"/>
      <c r="F31" s="58"/>
    </row>
    <row r="32" spans="1:6" ht="15.75" x14ac:dyDescent="0.25">
      <c r="B32" s="60"/>
      <c r="C32" s="58"/>
      <c r="D32" s="58"/>
      <c r="E32" s="61"/>
      <c r="F32" s="58"/>
    </row>
  </sheetData>
  <mergeCells count="5">
    <mergeCell ref="B2:F2"/>
    <mergeCell ref="A4:A5"/>
    <mergeCell ref="B4:B5"/>
    <mergeCell ref="C4:D4"/>
    <mergeCell ref="E4:F4"/>
  </mergeCells>
  <pageMargins left="1.1811023622047245" right="0.59055118110236227" top="0.78740157480314965" bottom="0.78740157480314965" header="0.31496062992125984" footer="0.31496062992125984"/>
  <pageSetup paperSize="9" scale="75" firstPageNumber="12" fitToHeight="0" orientation="portrait" useFirstPageNumber="1" r:id="rId1"/>
  <headerFooter>
    <oddFooter>&amp;L&amp;"Times New Roman,Regular"&amp;10&amp;K17365D&amp;F; Latvijas Republikas konsolidētais 2024. gada pārskats; 2. sējums&amp;R&amp;"Times New Roman,Regular"&amp;10&amp;K17365D&amp;P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zoomScaleNormal="120" zoomScaleSheetLayoutView="100" workbookViewId="0">
      <pane xSplit="2" ySplit="7" topLeftCell="G8" activePane="bottomRight" state="frozen"/>
      <selection pane="topRight" activeCell="C1" sqref="C1"/>
      <selection pane="bottomLeft" activeCell="A8" sqref="A8"/>
      <selection pane="bottomRight" activeCell="B40" sqref="B40"/>
    </sheetView>
  </sheetViews>
  <sheetFormatPr defaultColWidth="9.140625" defaultRowHeight="15" customHeight="1" x14ac:dyDescent="0.25"/>
  <cols>
    <col min="1" max="1" width="9.5703125" style="118" customWidth="1"/>
    <col min="2" max="2" width="33.140625" style="118" customWidth="1"/>
    <col min="3" max="6" width="14.85546875" style="118" customWidth="1"/>
    <col min="7" max="10" width="14.28515625" style="118" customWidth="1"/>
    <col min="11" max="11" width="13.7109375" style="118" customWidth="1"/>
    <col min="12" max="12" width="10.42578125" style="118" customWidth="1"/>
    <col min="13" max="13" width="10.5703125" style="118" bestFit="1" customWidth="1"/>
    <col min="14" max="21" width="9.140625" style="118"/>
    <col min="22" max="24" width="0" style="118" hidden="1" customWidth="1"/>
    <col min="25" max="16384" width="9.140625" style="118"/>
  </cols>
  <sheetData>
    <row r="1" spans="1:16" ht="15.75" customHeight="1" x14ac:dyDescent="0.25">
      <c r="B1" s="119"/>
      <c r="C1" s="120"/>
      <c r="D1" s="120"/>
      <c r="E1" s="121"/>
      <c r="F1" s="122" t="s">
        <v>78</v>
      </c>
    </row>
    <row r="2" spans="1:16" ht="18.75" customHeight="1" x14ac:dyDescent="0.25">
      <c r="B2" s="163" t="s">
        <v>79</v>
      </c>
      <c r="C2" s="163"/>
      <c r="D2" s="163"/>
      <c r="E2" s="163"/>
      <c r="F2" s="163"/>
    </row>
    <row r="3" spans="1:16" ht="15.75" customHeight="1" x14ac:dyDescent="0.25">
      <c r="B3" s="164" t="s">
        <v>38</v>
      </c>
      <c r="C3" s="165"/>
      <c r="D3" s="165"/>
      <c r="E3" s="165"/>
      <c r="F3" s="123"/>
    </row>
    <row r="4" spans="1:16" ht="15.75" customHeight="1" x14ac:dyDescent="0.25">
      <c r="B4" s="124"/>
      <c r="C4" s="125"/>
      <c r="D4" s="125"/>
      <c r="E4" s="125"/>
      <c r="F4" s="126" t="s">
        <v>86</v>
      </c>
      <c r="G4" s="127"/>
      <c r="H4" s="127"/>
      <c r="I4" s="127"/>
      <c r="J4" s="128"/>
    </row>
    <row r="5" spans="1:16" ht="15" customHeight="1" x14ac:dyDescent="0.25">
      <c r="A5" s="166" t="s">
        <v>40</v>
      </c>
      <c r="B5" s="167" t="s">
        <v>0</v>
      </c>
      <c r="C5" s="168" t="s">
        <v>32</v>
      </c>
      <c r="D5" s="168"/>
      <c r="E5" s="169" t="s">
        <v>1</v>
      </c>
      <c r="F5" s="169"/>
      <c r="G5" s="161" t="s">
        <v>32</v>
      </c>
      <c r="H5" s="161"/>
      <c r="I5" s="162" t="s">
        <v>1</v>
      </c>
      <c r="J5" s="162"/>
    </row>
    <row r="6" spans="1:16" ht="25.5" customHeight="1" x14ac:dyDescent="0.25">
      <c r="A6" s="166"/>
      <c r="B6" s="167"/>
      <c r="C6" s="129" t="s">
        <v>2</v>
      </c>
      <c r="D6" s="129" t="s">
        <v>3</v>
      </c>
      <c r="E6" s="129" t="s">
        <v>41</v>
      </c>
      <c r="F6" s="129" t="s">
        <v>42</v>
      </c>
      <c r="G6" s="130" t="s">
        <v>2</v>
      </c>
      <c r="H6" s="130" t="s">
        <v>3</v>
      </c>
      <c r="I6" s="130" t="s">
        <v>41</v>
      </c>
      <c r="J6" s="130" t="s">
        <v>42</v>
      </c>
      <c r="K6" s="144" t="s">
        <v>88</v>
      </c>
      <c r="L6" s="145" t="s">
        <v>89</v>
      </c>
      <c r="M6" s="146" t="s">
        <v>90</v>
      </c>
      <c r="N6" s="147"/>
      <c r="O6" s="147"/>
      <c r="P6" s="147"/>
    </row>
    <row r="7" spans="1:16" ht="15" customHeight="1" x14ac:dyDescent="0.25">
      <c r="A7" s="131"/>
      <c r="B7" s="132" t="s">
        <v>9</v>
      </c>
      <c r="C7" s="129">
        <v>1</v>
      </c>
      <c r="D7" s="129">
        <v>2</v>
      </c>
      <c r="E7" s="129">
        <v>3</v>
      </c>
      <c r="F7" s="129">
        <v>4</v>
      </c>
      <c r="G7" s="130" t="s">
        <v>81</v>
      </c>
      <c r="H7" s="130" t="s">
        <v>81</v>
      </c>
      <c r="I7" s="130" t="s">
        <v>81</v>
      </c>
      <c r="J7" s="130" t="s">
        <v>81</v>
      </c>
      <c r="K7" s="144"/>
      <c r="L7" s="148"/>
      <c r="M7" s="148"/>
      <c r="N7" s="148"/>
      <c r="O7" s="148"/>
      <c r="P7" s="148"/>
    </row>
    <row r="8" spans="1:16" ht="15" customHeight="1" x14ac:dyDescent="0.25">
      <c r="A8" s="133" t="s">
        <v>44</v>
      </c>
      <c r="B8" s="134" t="s">
        <v>45</v>
      </c>
      <c r="C8" s="135">
        <v>14779775</v>
      </c>
      <c r="D8" s="135">
        <v>14921050</v>
      </c>
      <c r="E8" s="135">
        <v>14605475</v>
      </c>
      <c r="F8" s="135">
        <v>13306763</v>
      </c>
      <c r="G8" s="136">
        <v>14779775043</v>
      </c>
      <c r="H8" s="136">
        <v>14921050033</v>
      </c>
      <c r="I8" s="136">
        <v>14605474675</v>
      </c>
      <c r="J8" s="136">
        <v>13306762752</v>
      </c>
      <c r="K8" s="143">
        <f>I8-J8</f>
        <v>1298711923</v>
      </c>
      <c r="L8" s="149">
        <f>K8/J8*100</f>
        <v>9.7597886668927369</v>
      </c>
      <c r="M8" s="149">
        <f>I8/H8*100</f>
        <v>97.885032505741478</v>
      </c>
    </row>
    <row r="9" spans="1:16" ht="15" customHeight="1" x14ac:dyDescent="0.25">
      <c r="A9" s="137">
        <v>1</v>
      </c>
      <c r="B9" s="138" t="s">
        <v>47</v>
      </c>
      <c r="C9" s="139">
        <v>11571369</v>
      </c>
      <c r="D9" s="139">
        <v>11571369</v>
      </c>
      <c r="E9" s="139">
        <v>11219508</v>
      </c>
      <c r="F9" s="139">
        <v>10474793</v>
      </c>
      <c r="G9" s="127">
        <v>11571368977</v>
      </c>
      <c r="H9" s="127">
        <v>11571368977</v>
      </c>
      <c r="I9" s="127">
        <v>11219508051</v>
      </c>
      <c r="J9" s="127">
        <v>10474792962</v>
      </c>
      <c r="K9" s="143">
        <f t="shared" ref="K9:K28" si="0">I9-J9</f>
        <v>744715089</v>
      </c>
      <c r="L9" s="149">
        <f t="shared" ref="L9:L28" si="1">K9/J9*100</f>
        <v>7.1095924444678298</v>
      </c>
      <c r="M9" s="149">
        <f t="shared" ref="M9:M28" si="2">I9/H9*100</f>
        <v>96.959210904955313</v>
      </c>
    </row>
    <row r="10" spans="1:16" ht="15" customHeight="1" x14ac:dyDescent="0.25">
      <c r="A10" s="137">
        <v>2</v>
      </c>
      <c r="B10" s="138" t="s">
        <v>49</v>
      </c>
      <c r="C10" s="139">
        <v>948798</v>
      </c>
      <c r="D10" s="139">
        <v>948798</v>
      </c>
      <c r="E10" s="139">
        <v>1198460</v>
      </c>
      <c r="F10" s="139">
        <v>1034802</v>
      </c>
      <c r="G10" s="127">
        <v>948798261</v>
      </c>
      <c r="H10" s="127">
        <v>948798261</v>
      </c>
      <c r="I10" s="127">
        <v>1198459567</v>
      </c>
      <c r="J10" s="127">
        <v>1034801429</v>
      </c>
      <c r="K10" s="143">
        <f t="shared" si="0"/>
        <v>163658138</v>
      </c>
      <c r="L10" s="149">
        <f t="shared" si="1"/>
        <v>15.815414765918343</v>
      </c>
      <c r="M10" s="149">
        <f t="shared" si="2"/>
        <v>126.31342364991963</v>
      </c>
    </row>
    <row r="11" spans="1:16" ht="25.5" customHeight="1" x14ac:dyDescent="0.25">
      <c r="A11" s="137">
        <v>3</v>
      </c>
      <c r="B11" s="138" t="s">
        <v>51</v>
      </c>
      <c r="C11" s="139">
        <v>311871</v>
      </c>
      <c r="D11" s="139">
        <v>356923</v>
      </c>
      <c r="E11" s="139">
        <v>355744</v>
      </c>
      <c r="F11" s="139">
        <v>323635</v>
      </c>
      <c r="G11" s="127">
        <v>311870518</v>
      </c>
      <c r="H11" s="127">
        <v>356923511</v>
      </c>
      <c r="I11" s="127">
        <v>355744096</v>
      </c>
      <c r="J11" s="127">
        <v>323634358</v>
      </c>
      <c r="K11" s="143">
        <f t="shared" si="0"/>
        <v>32109738</v>
      </c>
      <c r="L11" s="149">
        <f t="shared" si="1"/>
        <v>9.9216097445376921</v>
      </c>
      <c r="M11" s="149">
        <f t="shared" si="2"/>
        <v>99.669560854454332</v>
      </c>
    </row>
    <row r="12" spans="1:16" ht="15" customHeight="1" x14ac:dyDescent="0.25">
      <c r="A12" s="137">
        <v>4</v>
      </c>
      <c r="B12" s="138" t="s">
        <v>53</v>
      </c>
      <c r="C12" s="139">
        <v>1910011</v>
      </c>
      <c r="D12" s="139">
        <v>2036308</v>
      </c>
      <c r="E12" s="139">
        <v>1829100</v>
      </c>
      <c r="F12" s="139">
        <v>1470700</v>
      </c>
      <c r="G12" s="127">
        <v>1910011262</v>
      </c>
      <c r="H12" s="127">
        <v>2036307688</v>
      </c>
      <c r="I12" s="127">
        <v>1829100204</v>
      </c>
      <c r="J12" s="127">
        <v>1470700350</v>
      </c>
      <c r="K12" s="143">
        <f t="shared" si="0"/>
        <v>358399854</v>
      </c>
      <c r="L12" s="149">
        <f t="shared" si="1"/>
        <v>24.369332202851517</v>
      </c>
      <c r="M12" s="149">
        <f t="shared" si="2"/>
        <v>89.824352909873213</v>
      </c>
    </row>
    <row r="13" spans="1:16" ht="15" customHeight="1" x14ac:dyDescent="0.25">
      <c r="A13" s="137">
        <v>5</v>
      </c>
      <c r="B13" s="138" t="s">
        <v>55</v>
      </c>
      <c r="C13" s="139">
        <v>36669</v>
      </c>
      <c r="D13" s="139">
        <v>6695</v>
      </c>
      <c r="E13" s="139">
        <v>1593</v>
      </c>
      <c r="F13" s="139">
        <v>1951</v>
      </c>
      <c r="G13" s="127">
        <v>36669040</v>
      </c>
      <c r="H13" s="127">
        <v>6694820</v>
      </c>
      <c r="I13" s="127">
        <v>1592748</v>
      </c>
      <c r="J13" s="127">
        <v>1951287</v>
      </c>
      <c r="K13" s="143">
        <f t="shared" si="0"/>
        <v>-358539</v>
      </c>
      <c r="L13" s="149">
        <f t="shared" si="1"/>
        <v>-18.374488222388607</v>
      </c>
      <c r="M13" s="149">
        <f t="shared" si="2"/>
        <v>23.790751655757735</v>
      </c>
    </row>
    <row r="14" spans="1:16" ht="15" customHeight="1" x14ac:dyDescent="0.25">
      <c r="A14" s="137">
        <v>6</v>
      </c>
      <c r="B14" s="138" t="s">
        <v>57</v>
      </c>
      <c r="C14" s="139">
        <v>1057</v>
      </c>
      <c r="D14" s="139">
        <v>957</v>
      </c>
      <c r="E14" s="139">
        <v>1070</v>
      </c>
      <c r="F14" s="139">
        <v>882</v>
      </c>
      <c r="G14" s="127">
        <v>1056985</v>
      </c>
      <c r="H14" s="127">
        <v>956776</v>
      </c>
      <c r="I14" s="127">
        <v>1070009</v>
      </c>
      <c r="J14" s="127">
        <v>882366</v>
      </c>
      <c r="K14" s="143">
        <f t="shared" si="0"/>
        <v>187643</v>
      </c>
      <c r="L14" s="149">
        <f t="shared" si="1"/>
        <v>21.265891931466079</v>
      </c>
      <c r="M14" s="149">
        <f t="shared" si="2"/>
        <v>111.8348495363596</v>
      </c>
    </row>
    <row r="15" spans="1:16" ht="25.5" hidden="1" customHeight="1" x14ac:dyDescent="0.25">
      <c r="A15" s="137">
        <v>8</v>
      </c>
      <c r="B15" s="138" t="s">
        <v>59</v>
      </c>
      <c r="C15" s="139">
        <v>0</v>
      </c>
      <c r="D15" s="139">
        <v>0</v>
      </c>
      <c r="E15" s="139">
        <v>0</v>
      </c>
      <c r="F15" s="139">
        <v>0</v>
      </c>
      <c r="G15" s="127">
        <v>0</v>
      </c>
      <c r="H15" s="127">
        <v>0</v>
      </c>
      <c r="I15" s="127">
        <v>0</v>
      </c>
      <c r="J15" s="127">
        <v>0</v>
      </c>
      <c r="K15" s="143">
        <f t="shared" si="0"/>
        <v>0</v>
      </c>
      <c r="L15" s="149" t="e">
        <f t="shared" si="1"/>
        <v>#DIV/0!</v>
      </c>
      <c r="M15" s="149" t="e">
        <f t="shared" si="2"/>
        <v>#DIV/0!</v>
      </c>
    </row>
    <row r="16" spans="1:16" ht="15" customHeight="1" x14ac:dyDescent="0.25">
      <c r="A16" s="140" t="s">
        <v>60</v>
      </c>
      <c r="B16" s="134" t="s">
        <v>61</v>
      </c>
      <c r="C16" s="135">
        <v>16529988</v>
      </c>
      <c r="D16" s="135">
        <v>16850347</v>
      </c>
      <c r="E16" s="135">
        <v>15257523</v>
      </c>
      <c r="F16" s="135">
        <v>14480806</v>
      </c>
      <c r="G16" s="136">
        <v>16529988242</v>
      </c>
      <c r="H16" s="136">
        <v>16850347058</v>
      </c>
      <c r="I16" s="136">
        <v>15257522638</v>
      </c>
      <c r="J16" s="136">
        <v>14480806468</v>
      </c>
      <c r="K16" s="143">
        <f t="shared" si="0"/>
        <v>776716170</v>
      </c>
      <c r="L16" s="149">
        <f t="shared" si="1"/>
        <v>5.3637632110918974</v>
      </c>
      <c r="M16" s="149">
        <f t="shared" si="2"/>
        <v>90.54723078096022</v>
      </c>
    </row>
    <row r="17" spans="1:13" ht="15" customHeight="1" x14ac:dyDescent="0.25">
      <c r="A17" s="137" t="s">
        <v>62</v>
      </c>
      <c r="B17" s="138" t="s">
        <v>63</v>
      </c>
      <c r="C17" s="139">
        <v>15394878</v>
      </c>
      <c r="D17" s="139">
        <v>15389325</v>
      </c>
      <c r="E17" s="139">
        <v>14058527</v>
      </c>
      <c r="F17" s="139">
        <v>13414934</v>
      </c>
      <c r="G17" s="127">
        <v>15394878475</v>
      </c>
      <c r="H17" s="127">
        <v>15389325218</v>
      </c>
      <c r="I17" s="127">
        <v>14058526901</v>
      </c>
      <c r="J17" s="127">
        <v>13414934426</v>
      </c>
      <c r="K17" s="143">
        <f t="shared" si="0"/>
        <v>643592475</v>
      </c>
      <c r="L17" s="149">
        <f t="shared" si="1"/>
        <v>4.7975819676958587</v>
      </c>
      <c r="M17" s="149">
        <f t="shared" si="2"/>
        <v>91.35245829074141</v>
      </c>
    </row>
    <row r="18" spans="1:13" ht="15" customHeight="1" x14ac:dyDescent="0.25">
      <c r="A18" s="137" t="s">
        <v>64</v>
      </c>
      <c r="B18" s="138" t="s">
        <v>65</v>
      </c>
      <c r="C18" s="139">
        <v>1135110</v>
      </c>
      <c r="D18" s="139">
        <v>1461022</v>
      </c>
      <c r="E18" s="139">
        <v>1198996</v>
      </c>
      <c r="F18" s="139">
        <v>1065872</v>
      </c>
      <c r="G18" s="127">
        <v>1135109767</v>
      </c>
      <c r="H18" s="127">
        <v>1461021840</v>
      </c>
      <c r="I18" s="127">
        <v>1198995670</v>
      </c>
      <c r="J18" s="127">
        <v>1065872042</v>
      </c>
      <c r="K18" s="143">
        <f t="shared" si="0"/>
        <v>133123628</v>
      </c>
      <c r="L18" s="149">
        <f t="shared" si="1"/>
        <v>12.489644418311894</v>
      </c>
      <c r="M18" s="149">
        <f t="shared" si="2"/>
        <v>82.065554201434793</v>
      </c>
    </row>
    <row r="19" spans="1:13" ht="38.25" customHeight="1" x14ac:dyDescent="0.25">
      <c r="A19" s="141" t="s">
        <v>66</v>
      </c>
      <c r="B19" s="142" t="s">
        <v>87</v>
      </c>
      <c r="C19" s="139">
        <v>0</v>
      </c>
      <c r="D19" s="139">
        <v>0</v>
      </c>
      <c r="E19" s="139">
        <v>0</v>
      </c>
      <c r="F19" s="139">
        <v>0</v>
      </c>
      <c r="G19" s="127">
        <v>0</v>
      </c>
      <c r="H19" s="127">
        <v>0</v>
      </c>
      <c r="I19" s="127">
        <v>67</v>
      </c>
      <c r="J19" s="127">
        <v>0</v>
      </c>
      <c r="K19" s="143">
        <f t="shared" si="0"/>
        <v>67</v>
      </c>
      <c r="L19" s="149" t="e">
        <f t="shared" si="1"/>
        <v>#DIV/0!</v>
      </c>
      <c r="M19" s="149" t="e">
        <f t="shared" si="2"/>
        <v>#DIV/0!</v>
      </c>
    </row>
    <row r="20" spans="1:13" ht="15" customHeight="1" x14ac:dyDescent="0.25">
      <c r="A20" s="140" t="s">
        <v>69</v>
      </c>
      <c r="B20" s="134" t="s">
        <v>82</v>
      </c>
      <c r="C20" s="135">
        <v>-1750213</v>
      </c>
      <c r="D20" s="135">
        <v>-1929297</v>
      </c>
      <c r="E20" s="135">
        <v>-652048</v>
      </c>
      <c r="F20" s="135">
        <v>-1174043</v>
      </c>
      <c r="G20" s="136">
        <v>-1750213199</v>
      </c>
      <c r="H20" s="136">
        <v>-1929297025</v>
      </c>
      <c r="I20" s="136">
        <v>-652047963</v>
      </c>
      <c r="J20" s="136">
        <v>-1174043716</v>
      </c>
      <c r="K20" s="143">
        <f t="shared" si="0"/>
        <v>521995753</v>
      </c>
      <c r="L20" s="149">
        <f t="shared" si="1"/>
        <v>-44.461355730300589</v>
      </c>
      <c r="M20" s="149">
        <f t="shared" si="2"/>
        <v>33.79717868999461</v>
      </c>
    </row>
    <row r="21" spans="1:13" ht="15" customHeight="1" x14ac:dyDescent="0.25">
      <c r="A21" s="140" t="s">
        <v>83</v>
      </c>
      <c r="B21" s="134" t="s">
        <v>21</v>
      </c>
      <c r="C21" s="135">
        <v>1750213</v>
      </c>
      <c r="D21" s="135">
        <v>1929297</v>
      </c>
      <c r="E21" s="135">
        <v>652048</v>
      </c>
      <c r="F21" s="135">
        <v>1174043</v>
      </c>
      <c r="G21" s="136">
        <v>1750213199</v>
      </c>
      <c r="H21" s="136">
        <v>1929297025</v>
      </c>
      <c r="I21" s="136">
        <v>652047963</v>
      </c>
      <c r="J21" s="136">
        <v>1174043716</v>
      </c>
      <c r="K21" s="143">
        <f t="shared" si="0"/>
        <v>-521995753</v>
      </c>
      <c r="L21" s="149">
        <f t="shared" si="1"/>
        <v>-44.461355730300589</v>
      </c>
      <c r="M21" s="149">
        <f t="shared" si="2"/>
        <v>33.79717868999461</v>
      </c>
    </row>
    <row r="22" spans="1:13" ht="15" customHeight="1" x14ac:dyDescent="0.25">
      <c r="A22" s="141" t="s">
        <v>70</v>
      </c>
      <c r="B22" s="142" t="s">
        <v>22</v>
      </c>
      <c r="C22" s="139">
        <v>-19364</v>
      </c>
      <c r="D22" s="139">
        <v>36872</v>
      </c>
      <c r="E22" s="139">
        <v>-529205</v>
      </c>
      <c r="F22" s="139">
        <v>5123</v>
      </c>
      <c r="G22" s="127">
        <v>-19363743</v>
      </c>
      <c r="H22" s="127">
        <v>36871974</v>
      </c>
      <c r="I22" s="127">
        <v>-529204702</v>
      </c>
      <c r="J22" s="127">
        <v>5122816</v>
      </c>
      <c r="K22" s="143">
        <f t="shared" si="0"/>
        <v>-534327518</v>
      </c>
      <c r="L22" s="149">
        <f t="shared" si="1"/>
        <v>-10430.347644732898</v>
      </c>
      <c r="M22" s="149">
        <f t="shared" si="2"/>
        <v>-1435.2491732609706</v>
      </c>
    </row>
    <row r="23" spans="1:13" ht="15" customHeight="1" x14ac:dyDescent="0.25">
      <c r="A23" s="141" t="s">
        <v>71</v>
      </c>
      <c r="B23" s="142" t="s">
        <v>23</v>
      </c>
      <c r="C23" s="139">
        <v>0</v>
      </c>
      <c r="D23" s="139">
        <v>0</v>
      </c>
      <c r="E23" s="139">
        <v>-22610</v>
      </c>
      <c r="F23" s="139">
        <v>65073</v>
      </c>
      <c r="G23" s="127">
        <v>0</v>
      </c>
      <c r="H23" s="127">
        <v>0</v>
      </c>
      <c r="I23" s="127">
        <v>-22610439</v>
      </c>
      <c r="J23" s="127">
        <v>65073182</v>
      </c>
      <c r="K23" s="143">
        <f t="shared" si="0"/>
        <v>-87683621</v>
      </c>
      <c r="L23" s="149">
        <f t="shared" si="1"/>
        <v>-134.74617085729724</v>
      </c>
      <c r="M23" s="149" t="e">
        <f t="shared" si="2"/>
        <v>#DIV/0!</v>
      </c>
    </row>
    <row r="24" spans="1:13" ht="25.5" customHeight="1" x14ac:dyDescent="0.25">
      <c r="A24" s="141" t="s">
        <v>72</v>
      </c>
      <c r="B24" s="142" t="s">
        <v>25</v>
      </c>
      <c r="C24" s="139">
        <v>0</v>
      </c>
      <c r="D24" s="139">
        <v>0</v>
      </c>
      <c r="E24" s="139">
        <v>-50000</v>
      </c>
      <c r="F24" s="139">
        <v>0</v>
      </c>
      <c r="G24" s="127">
        <v>0</v>
      </c>
      <c r="H24" s="127">
        <v>0</v>
      </c>
      <c r="I24" s="127">
        <v>-50000000</v>
      </c>
      <c r="J24" s="127">
        <v>0</v>
      </c>
      <c r="K24" s="143">
        <f t="shared" si="0"/>
        <v>-50000000</v>
      </c>
      <c r="L24" s="149" t="e">
        <f t="shared" si="1"/>
        <v>#DIV/0!</v>
      </c>
      <c r="M24" s="149" t="e">
        <f t="shared" si="2"/>
        <v>#DIV/0!</v>
      </c>
    </row>
    <row r="25" spans="1:13" ht="15" customHeight="1" x14ac:dyDescent="0.25">
      <c r="A25" s="141" t="s">
        <v>73</v>
      </c>
      <c r="B25" s="142" t="s">
        <v>26</v>
      </c>
      <c r="C25" s="139">
        <v>0</v>
      </c>
      <c r="D25" s="139">
        <v>0</v>
      </c>
      <c r="E25" s="139">
        <v>1480452</v>
      </c>
      <c r="F25" s="139">
        <v>1588949</v>
      </c>
      <c r="G25" s="127">
        <v>0</v>
      </c>
      <c r="H25" s="127">
        <v>0</v>
      </c>
      <c r="I25" s="127">
        <v>1480451516</v>
      </c>
      <c r="J25" s="127">
        <v>1588949318</v>
      </c>
      <c r="K25" s="143">
        <f t="shared" si="0"/>
        <v>-108497802</v>
      </c>
      <c r="L25" s="149">
        <f t="shared" si="1"/>
        <v>-6.8282732980159162</v>
      </c>
      <c r="M25" s="149" t="e">
        <f t="shared" si="2"/>
        <v>#DIV/0!</v>
      </c>
    </row>
    <row r="26" spans="1:13" ht="15" customHeight="1" x14ac:dyDescent="0.25">
      <c r="A26" s="141" t="s">
        <v>74</v>
      </c>
      <c r="B26" s="142" t="s">
        <v>28</v>
      </c>
      <c r="C26" s="139">
        <v>-333091</v>
      </c>
      <c r="D26" s="139">
        <v>-333091</v>
      </c>
      <c r="E26" s="139">
        <v>-1698</v>
      </c>
      <c r="F26" s="139">
        <v>-138841</v>
      </c>
      <c r="G26" s="127">
        <v>-333091194</v>
      </c>
      <c r="H26" s="127">
        <v>-333091194</v>
      </c>
      <c r="I26" s="127">
        <v>-1698108</v>
      </c>
      <c r="J26" s="127">
        <v>-138840780</v>
      </c>
      <c r="K26" s="143">
        <f t="shared" si="0"/>
        <v>137142672</v>
      </c>
      <c r="L26" s="149">
        <f t="shared" si="1"/>
        <v>-98.776938591096936</v>
      </c>
      <c r="M26" s="149">
        <f t="shared" si="2"/>
        <v>0.50980272987943354</v>
      </c>
    </row>
    <row r="27" spans="1:13" ht="15" customHeight="1" x14ac:dyDescent="0.25">
      <c r="A27" s="141" t="s">
        <v>75</v>
      </c>
      <c r="B27" s="142" t="s">
        <v>27</v>
      </c>
      <c r="C27" s="139">
        <v>2105686</v>
      </c>
      <c r="D27" s="139">
        <v>2362866</v>
      </c>
      <c r="E27" s="139">
        <v>-141395</v>
      </c>
      <c r="F27" s="139">
        <v>-309608</v>
      </c>
      <c r="G27" s="127">
        <v>2105686031</v>
      </c>
      <c r="H27" s="127">
        <v>2362865988</v>
      </c>
      <c r="I27" s="127">
        <v>-141394549</v>
      </c>
      <c r="J27" s="127">
        <v>-309607976</v>
      </c>
      <c r="K27" s="143">
        <f t="shared" si="0"/>
        <v>168213427</v>
      </c>
      <c r="L27" s="149">
        <f t="shared" si="1"/>
        <v>-54.331102568236169</v>
      </c>
      <c r="M27" s="149">
        <f t="shared" si="2"/>
        <v>-5.9840274360917327</v>
      </c>
    </row>
    <row r="28" spans="1:13" ht="25.5" customHeight="1" x14ac:dyDescent="0.25">
      <c r="A28" s="141" t="s">
        <v>76</v>
      </c>
      <c r="B28" s="142" t="s">
        <v>29</v>
      </c>
      <c r="C28" s="139">
        <v>-3018</v>
      </c>
      <c r="D28" s="139">
        <v>-137350</v>
      </c>
      <c r="E28" s="139">
        <v>-83496</v>
      </c>
      <c r="F28" s="139">
        <v>-36653</v>
      </c>
      <c r="G28" s="127">
        <v>-3017895</v>
      </c>
      <c r="H28" s="127">
        <v>-137349743</v>
      </c>
      <c r="I28" s="127">
        <v>-83495755</v>
      </c>
      <c r="J28" s="127">
        <v>-36652844</v>
      </c>
      <c r="K28" s="143">
        <f t="shared" si="0"/>
        <v>-46842911</v>
      </c>
      <c r="L28" s="149">
        <f t="shared" si="1"/>
        <v>127.80157250553327</v>
      </c>
      <c r="M28" s="149">
        <f t="shared" si="2"/>
        <v>60.79061611349357</v>
      </c>
    </row>
    <row r="29" spans="1:13" ht="15" customHeight="1" x14ac:dyDescent="0.25">
      <c r="B29" s="150" t="s">
        <v>91</v>
      </c>
      <c r="C29" s="151"/>
      <c r="G29" s="152">
        <v>45524</v>
      </c>
      <c r="H29" s="152">
        <v>45524</v>
      </c>
      <c r="I29" s="153">
        <v>40208.400000000001</v>
      </c>
      <c r="J29" s="152">
        <v>40348</v>
      </c>
    </row>
    <row r="30" spans="1:13" ht="15" customHeight="1" x14ac:dyDescent="0.25">
      <c r="G30" s="149">
        <f>G20/G29/1000000*100</f>
        <v>-3.8445944974079604</v>
      </c>
      <c r="H30" s="149">
        <f t="shared" ref="H30:J30" si="3">H20/H29/1000000*100</f>
        <v>-4.2379778248835782</v>
      </c>
      <c r="I30" s="149">
        <f t="shared" si="3"/>
        <v>-1.6216710015817588</v>
      </c>
      <c r="J30" s="149">
        <f t="shared" si="3"/>
        <v>-2.9097940814910279</v>
      </c>
    </row>
  </sheetData>
  <sheetProtection objects="1" scenarios="1" selectLockedCells="1" selectUnlockedCells="1"/>
  <mergeCells count="8">
    <mergeCell ref="G5:H5"/>
    <mergeCell ref="I5:J5"/>
    <mergeCell ref="B2:F2"/>
    <mergeCell ref="B3:E3"/>
    <mergeCell ref="A5:A6"/>
    <mergeCell ref="B5:B6"/>
    <mergeCell ref="C5:D5"/>
    <mergeCell ref="E5:F5"/>
  </mergeCells>
  <printOptions horizontalCentered="1"/>
  <pageMargins left="0.23622047244093999" right="0.23622047244093999" top="0.39370078740157" bottom="0.59055118110236005" header="0.31496062992126" footer="0.31496062992126"/>
  <pageSetup paperSize="9" scale="62" orientation="portrait" r:id="rId1"/>
  <headerFooter>
    <oddFooter>&amp;L&amp;"Times New Roman"&amp;10&amp;Kc0c0c0Centrālā valdība &amp;R&amp;"Times New Roman"&amp;10&amp;Kc0c0c02024</oddFooter>
    <evenFooter>&amp;L&amp;"times,Regular"&amp;10&amp;K17365D 2_02_FMInf_X_160624; Latvijas Republikas 2023. gada pārskats par valsts budžeta izpildi un par pašvaldību budžetiem; 
2. sējums&amp;R&amp;"times,Regular"&amp;10&amp;K17365D&amp;P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B25" sqref="B25"/>
    </sheetView>
  </sheetViews>
  <sheetFormatPr defaultColWidth="9.140625" defaultRowHeight="15" x14ac:dyDescent="0.25"/>
  <cols>
    <col min="1" max="1" width="12.28515625" style="117" customWidth="1"/>
    <col min="2" max="2" width="37.28515625" style="117" customWidth="1"/>
    <col min="3" max="6" width="14.85546875" style="117" customWidth="1"/>
    <col min="7" max="16384" width="9.140625" style="117"/>
  </cols>
  <sheetData>
    <row r="1" spans="1:6" ht="15.75" x14ac:dyDescent="0.25">
      <c r="B1" s="37"/>
      <c r="C1" s="38"/>
      <c r="D1" s="38"/>
      <c r="E1" s="39"/>
      <c r="F1" s="40" t="s">
        <v>84</v>
      </c>
    </row>
    <row r="2" spans="1:6" ht="15.75" x14ac:dyDescent="0.25">
      <c r="B2" s="154" t="s">
        <v>35</v>
      </c>
      <c r="C2" s="154"/>
      <c r="D2" s="154"/>
      <c r="E2" s="154"/>
      <c r="F2" s="154"/>
    </row>
    <row r="3" spans="1:6" ht="15.75" x14ac:dyDescent="0.25">
      <c r="B3" s="41"/>
      <c r="C3" s="42"/>
      <c r="D3" s="42"/>
      <c r="E3" s="42"/>
      <c r="F3" s="35" t="s">
        <v>36</v>
      </c>
    </row>
    <row r="4" spans="1:6" x14ac:dyDescent="0.25">
      <c r="A4" s="155" t="s">
        <v>85</v>
      </c>
      <c r="B4" s="155" t="s">
        <v>0</v>
      </c>
      <c r="C4" s="157" t="s">
        <v>32</v>
      </c>
      <c r="D4" s="158"/>
      <c r="E4" s="159" t="s">
        <v>1</v>
      </c>
      <c r="F4" s="160"/>
    </row>
    <row r="5" spans="1:6" ht="25.5" x14ac:dyDescent="0.25">
      <c r="A5" s="156"/>
      <c r="B5" s="156"/>
      <c r="C5" s="43" t="s">
        <v>2</v>
      </c>
      <c r="D5" s="43" t="s">
        <v>3</v>
      </c>
      <c r="E5" s="43" t="s">
        <v>41</v>
      </c>
      <c r="F5" s="43" t="s">
        <v>42</v>
      </c>
    </row>
    <row r="6" spans="1:6" x14ac:dyDescent="0.25">
      <c r="A6" s="113" t="s">
        <v>9</v>
      </c>
      <c r="B6" s="44" t="s">
        <v>43</v>
      </c>
      <c r="C6" s="43">
        <v>1</v>
      </c>
      <c r="D6" s="43">
        <v>2</v>
      </c>
      <c r="E6" s="43">
        <v>3</v>
      </c>
      <c r="F6" s="43">
        <v>4</v>
      </c>
    </row>
    <row r="7" spans="1:6" x14ac:dyDescent="0.25">
      <c r="A7" s="114" t="s">
        <v>44</v>
      </c>
      <c r="B7" s="47" t="s">
        <v>45</v>
      </c>
      <c r="C7" s="48">
        <v>12912299</v>
      </c>
      <c r="D7" s="48">
        <v>13008546</v>
      </c>
      <c r="E7" s="48">
        <v>13306763</v>
      </c>
      <c r="F7" s="48">
        <v>12134765</v>
      </c>
    </row>
    <row r="8" spans="1:6" x14ac:dyDescent="0.25">
      <c r="A8" s="115" t="s">
        <v>46</v>
      </c>
      <c r="B8" s="49" t="s">
        <v>47</v>
      </c>
      <c r="C8" s="36">
        <v>10274658</v>
      </c>
      <c r="D8" s="36">
        <v>10274658</v>
      </c>
      <c r="E8" s="36">
        <v>10474793</v>
      </c>
      <c r="F8" s="36">
        <v>9617793</v>
      </c>
    </row>
    <row r="9" spans="1:6" x14ac:dyDescent="0.25">
      <c r="A9" s="115" t="s">
        <v>48</v>
      </c>
      <c r="B9" s="49" t="s">
        <v>49</v>
      </c>
      <c r="C9" s="36">
        <v>813741</v>
      </c>
      <c r="D9" s="36">
        <v>813741</v>
      </c>
      <c r="E9" s="36">
        <v>1034802</v>
      </c>
      <c r="F9" s="36">
        <v>762740</v>
      </c>
    </row>
    <row r="10" spans="1:6" x14ac:dyDescent="0.25">
      <c r="A10" s="115" t="s">
        <v>50</v>
      </c>
      <c r="B10" s="49" t="s">
        <v>51</v>
      </c>
      <c r="C10" s="36">
        <v>287262</v>
      </c>
      <c r="D10" s="36">
        <v>312772</v>
      </c>
      <c r="E10" s="36">
        <v>323635</v>
      </c>
      <c r="F10" s="36">
        <v>290132</v>
      </c>
    </row>
    <row r="11" spans="1:6" x14ac:dyDescent="0.25">
      <c r="A11" s="115" t="s">
        <v>52</v>
      </c>
      <c r="B11" s="50" t="s">
        <v>53</v>
      </c>
      <c r="C11" s="36">
        <v>1534263</v>
      </c>
      <c r="D11" s="36">
        <v>1603883</v>
      </c>
      <c r="E11" s="36">
        <v>1470700</v>
      </c>
      <c r="F11" s="36">
        <v>1460848</v>
      </c>
    </row>
    <row r="12" spans="1:6" x14ac:dyDescent="0.25">
      <c r="A12" s="115" t="s">
        <v>54</v>
      </c>
      <c r="B12" s="49" t="s">
        <v>55</v>
      </c>
      <c r="C12" s="36">
        <v>1516</v>
      </c>
      <c r="D12" s="36">
        <v>2632</v>
      </c>
      <c r="E12" s="36">
        <v>1951</v>
      </c>
      <c r="F12" s="36">
        <v>2426</v>
      </c>
    </row>
    <row r="13" spans="1:6" x14ac:dyDescent="0.25">
      <c r="A13" s="116" t="s">
        <v>56</v>
      </c>
      <c r="B13" s="49" t="s">
        <v>57</v>
      </c>
      <c r="C13" s="36">
        <v>859</v>
      </c>
      <c r="D13" s="36">
        <v>860</v>
      </c>
      <c r="E13" s="36">
        <v>882</v>
      </c>
      <c r="F13" s="36">
        <v>826</v>
      </c>
    </row>
    <row r="14" spans="1:6" x14ac:dyDescent="0.25">
      <c r="A14" s="114" t="s">
        <v>60</v>
      </c>
      <c r="B14" s="47" t="s">
        <v>61</v>
      </c>
      <c r="C14" s="48">
        <v>14899372</v>
      </c>
      <c r="D14" s="48">
        <v>15172366</v>
      </c>
      <c r="E14" s="48">
        <v>14480806</v>
      </c>
      <c r="F14" s="48">
        <v>13621531</v>
      </c>
    </row>
    <row r="15" spans="1:6" x14ac:dyDescent="0.25">
      <c r="A15" s="115" t="s">
        <v>62</v>
      </c>
      <c r="B15" s="49" t="s">
        <v>63</v>
      </c>
      <c r="C15" s="36">
        <v>13987078</v>
      </c>
      <c r="D15" s="36">
        <v>14043573</v>
      </c>
      <c r="E15" s="36">
        <v>13414934</v>
      </c>
      <c r="F15" s="36">
        <v>12742948</v>
      </c>
    </row>
    <row r="16" spans="1:6" x14ac:dyDescent="0.25">
      <c r="A16" s="115" t="s">
        <v>64</v>
      </c>
      <c r="B16" s="49" t="s">
        <v>65</v>
      </c>
      <c r="C16" s="36">
        <v>912294</v>
      </c>
      <c r="D16" s="36">
        <v>1128793</v>
      </c>
      <c r="E16" s="36">
        <v>1065872</v>
      </c>
      <c r="F16" s="36">
        <v>878583</v>
      </c>
    </row>
    <row r="17" spans="1:6" x14ac:dyDescent="0.25">
      <c r="A17" s="114" t="s">
        <v>68</v>
      </c>
      <c r="B17" s="47" t="s">
        <v>20</v>
      </c>
      <c r="C17" s="48">
        <v>-1987073</v>
      </c>
      <c r="D17" s="48">
        <v>-2163820</v>
      </c>
      <c r="E17" s="48">
        <v>-1174043</v>
      </c>
      <c r="F17" s="48">
        <v>-1486766</v>
      </c>
    </row>
    <row r="18" spans="1:6" x14ac:dyDescent="0.25">
      <c r="A18" s="114" t="s">
        <v>69</v>
      </c>
      <c r="B18" s="47" t="s">
        <v>21</v>
      </c>
      <c r="C18" s="48">
        <v>1987073</v>
      </c>
      <c r="D18" s="48">
        <v>2163820</v>
      </c>
      <c r="E18" s="48">
        <v>1174043</v>
      </c>
      <c r="F18" s="48">
        <v>1486766</v>
      </c>
    </row>
    <row r="19" spans="1:6" x14ac:dyDescent="0.25">
      <c r="A19" s="115" t="s">
        <v>70</v>
      </c>
      <c r="B19" s="51" t="s">
        <v>22</v>
      </c>
      <c r="C19" s="36">
        <v>309270</v>
      </c>
      <c r="D19" s="36">
        <v>337116</v>
      </c>
      <c r="E19" s="36">
        <v>5123</v>
      </c>
      <c r="F19" s="36">
        <v>326874</v>
      </c>
    </row>
    <row r="20" spans="1:6" x14ac:dyDescent="0.25">
      <c r="A20" s="115" t="s">
        <v>71</v>
      </c>
      <c r="B20" s="51" t="s">
        <v>23</v>
      </c>
      <c r="C20" s="36">
        <v>0</v>
      </c>
      <c r="D20" s="36">
        <v>0</v>
      </c>
      <c r="E20" s="36">
        <v>65073</v>
      </c>
      <c r="F20" s="36">
        <v>-11846</v>
      </c>
    </row>
    <row r="21" spans="1:6" x14ac:dyDescent="0.25">
      <c r="A21" s="115" t="s">
        <v>73</v>
      </c>
      <c r="B21" s="51" t="s">
        <v>26</v>
      </c>
      <c r="C21" s="36">
        <v>0</v>
      </c>
      <c r="D21" s="36">
        <v>0</v>
      </c>
      <c r="E21" s="36">
        <v>1588949</v>
      </c>
      <c r="F21" s="36">
        <v>1384835</v>
      </c>
    </row>
    <row r="22" spans="1:6" x14ac:dyDescent="0.25">
      <c r="A22" s="115" t="s">
        <v>74</v>
      </c>
      <c r="B22" s="51" t="s">
        <v>28</v>
      </c>
      <c r="C22" s="36">
        <v>-330490</v>
      </c>
      <c r="D22" s="36">
        <v>-330490</v>
      </c>
      <c r="E22" s="36">
        <v>-138841</v>
      </c>
      <c r="F22" s="36">
        <v>-165657</v>
      </c>
    </row>
    <row r="23" spans="1:6" x14ac:dyDescent="0.25">
      <c r="A23" s="115" t="s">
        <v>75</v>
      </c>
      <c r="B23" s="51" t="s">
        <v>27</v>
      </c>
      <c r="C23" s="36">
        <v>2023299</v>
      </c>
      <c r="D23" s="36">
        <v>2194202</v>
      </c>
      <c r="E23" s="36">
        <v>-309608</v>
      </c>
      <c r="F23" s="36">
        <v>92162</v>
      </c>
    </row>
    <row r="24" spans="1:6" ht="25.5" x14ac:dyDescent="0.25">
      <c r="A24" s="115" t="s">
        <v>76</v>
      </c>
      <c r="B24" s="51" t="s">
        <v>29</v>
      </c>
      <c r="C24" s="36">
        <v>-15006</v>
      </c>
      <c r="D24" s="36">
        <v>-37008</v>
      </c>
      <c r="E24" s="36">
        <v>-36653</v>
      </c>
      <c r="F24" s="36">
        <v>-139602</v>
      </c>
    </row>
    <row r="25" spans="1:6" x14ac:dyDescent="0.25">
      <c r="B25" s="51"/>
      <c r="C25" s="51"/>
      <c r="D25" s="51"/>
      <c r="E25" s="51"/>
      <c r="F25" s="51"/>
    </row>
    <row r="26" spans="1:6" x14ac:dyDescent="0.25">
      <c r="B26" s="51"/>
      <c r="C26" s="36"/>
      <c r="D26" s="36"/>
      <c r="E26" s="36"/>
      <c r="F26" s="36"/>
    </row>
    <row r="27" spans="1:6" x14ac:dyDescent="0.25">
      <c r="B27" s="52"/>
      <c r="C27" s="53"/>
      <c r="D27" s="53"/>
      <c r="E27" s="54"/>
      <c r="F27" s="54"/>
    </row>
    <row r="28" spans="1:6" x14ac:dyDescent="0.25">
      <c r="B28" s="55"/>
      <c r="C28" s="53"/>
      <c r="D28" s="53"/>
      <c r="E28" s="54"/>
      <c r="F28" s="54"/>
    </row>
    <row r="29" spans="1:6" x14ac:dyDescent="0.25">
      <c r="B29" s="52"/>
      <c r="C29" s="53"/>
      <c r="D29" s="53"/>
      <c r="E29" s="54"/>
      <c r="F29" s="56"/>
    </row>
    <row r="30" spans="1:6" ht="15.75" x14ac:dyDescent="0.25">
      <c r="B30" s="57"/>
      <c r="C30" s="58"/>
      <c r="D30" s="58"/>
      <c r="E30" s="59"/>
      <c r="F30" s="58"/>
    </row>
    <row r="31" spans="1:6" ht="15.75" x14ac:dyDescent="0.25">
      <c r="B31" s="60"/>
      <c r="C31" s="58"/>
      <c r="D31" s="58"/>
      <c r="E31" s="61"/>
      <c r="F31" s="58"/>
    </row>
  </sheetData>
  <mergeCells count="5">
    <mergeCell ref="B2:F2"/>
    <mergeCell ref="B4:B5"/>
    <mergeCell ref="C4:D4"/>
    <mergeCell ref="E4:F4"/>
    <mergeCell ref="A4:A5"/>
  </mergeCells>
  <pageMargins left="1.1811023622047245" right="0.59055118110236227" top="0.78740157480314965" bottom="0.78740157480314965" header="0.31496062992125984" footer="0.31496062992125984"/>
  <pageSetup paperSize="9" scale="75" firstPageNumber="12" fitToHeight="0" orientation="portrait" useFirstPageNumber="1" r:id="rId1"/>
  <headerFooter>
    <oddFooter>&amp;L&amp;"Times New Roman,Regular"&amp;10&amp;K17365D&amp;F; Latvijas Republikas konsolidētais 2023. gada pārskats; 2. sējums&amp;R&amp;"Times New Roman,Regular"&amp;10&amp;K17365D&amp;P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8"/>
  <sheetViews>
    <sheetView view="pageBreakPreview" zoomScaleNormal="120" zoomScaleSheetLayoutView="100" workbookViewId="0">
      <selection activeCell="A21" sqref="A21:A22"/>
    </sheetView>
  </sheetViews>
  <sheetFormatPr defaultColWidth="9.140625" defaultRowHeight="15" x14ac:dyDescent="0.25"/>
  <cols>
    <col min="1" max="1" width="9.5703125" style="63" customWidth="1"/>
    <col min="2" max="2" width="33.140625" style="63" customWidth="1"/>
    <col min="3" max="6" width="14.85546875" style="63" customWidth="1"/>
    <col min="7" max="10" width="14.28515625" style="63" customWidth="1"/>
    <col min="11" max="21" width="9.140625" style="63"/>
    <col min="22" max="24" width="0" style="63" hidden="1" customWidth="1"/>
    <col min="25" max="247" width="9.140625" style="63"/>
    <col min="248" max="256" width="9.140625" style="79"/>
    <col min="257" max="257" width="9.5703125" style="79" customWidth="1"/>
    <col min="258" max="258" width="33.140625" style="79" customWidth="1"/>
    <col min="259" max="262" width="14.85546875" style="79" customWidth="1"/>
    <col min="263" max="266" width="14.28515625" style="79" customWidth="1"/>
    <col min="267" max="277" width="9.140625" style="79"/>
    <col min="278" max="280" width="0" style="79" hidden="1" customWidth="1"/>
    <col min="281" max="512" width="9.140625" style="79"/>
    <col min="513" max="513" width="9.5703125" style="79" customWidth="1"/>
    <col min="514" max="514" width="33.140625" style="79" customWidth="1"/>
    <col min="515" max="518" width="14.85546875" style="79" customWidth="1"/>
    <col min="519" max="522" width="14.28515625" style="79" customWidth="1"/>
    <col min="523" max="533" width="9.140625" style="79"/>
    <col min="534" max="536" width="0" style="79" hidden="1" customWidth="1"/>
    <col min="537" max="768" width="9.140625" style="79"/>
    <col min="769" max="769" width="9.5703125" style="79" customWidth="1"/>
    <col min="770" max="770" width="33.140625" style="79" customWidth="1"/>
    <col min="771" max="774" width="14.85546875" style="79" customWidth="1"/>
    <col min="775" max="778" width="14.28515625" style="79" customWidth="1"/>
    <col min="779" max="789" width="9.140625" style="79"/>
    <col min="790" max="792" width="0" style="79" hidden="1" customWidth="1"/>
    <col min="793" max="1024" width="9.140625" style="79"/>
    <col min="1025" max="1025" width="9.5703125" style="79" customWidth="1"/>
    <col min="1026" max="1026" width="33.140625" style="79" customWidth="1"/>
    <col min="1027" max="1030" width="14.85546875" style="79" customWidth="1"/>
    <col min="1031" max="1034" width="14.28515625" style="79" customWidth="1"/>
    <col min="1035" max="1045" width="9.140625" style="79"/>
    <col min="1046" max="1048" width="0" style="79" hidden="1" customWidth="1"/>
    <col min="1049" max="1280" width="9.140625" style="79"/>
    <col min="1281" max="1281" width="9.5703125" style="79" customWidth="1"/>
    <col min="1282" max="1282" width="33.140625" style="79" customWidth="1"/>
    <col min="1283" max="1286" width="14.85546875" style="79" customWidth="1"/>
    <col min="1287" max="1290" width="14.28515625" style="79" customWidth="1"/>
    <col min="1291" max="1301" width="9.140625" style="79"/>
    <col min="1302" max="1304" width="0" style="79" hidden="1" customWidth="1"/>
    <col min="1305" max="1536" width="9.140625" style="79"/>
    <col min="1537" max="1537" width="9.5703125" style="79" customWidth="1"/>
    <col min="1538" max="1538" width="33.140625" style="79" customWidth="1"/>
    <col min="1539" max="1542" width="14.85546875" style="79" customWidth="1"/>
    <col min="1543" max="1546" width="14.28515625" style="79" customWidth="1"/>
    <col min="1547" max="1557" width="9.140625" style="79"/>
    <col min="1558" max="1560" width="0" style="79" hidden="1" customWidth="1"/>
    <col min="1561" max="1792" width="9.140625" style="79"/>
    <col min="1793" max="1793" width="9.5703125" style="79" customWidth="1"/>
    <col min="1794" max="1794" width="33.140625" style="79" customWidth="1"/>
    <col min="1795" max="1798" width="14.85546875" style="79" customWidth="1"/>
    <col min="1799" max="1802" width="14.28515625" style="79" customWidth="1"/>
    <col min="1803" max="1813" width="9.140625" style="79"/>
    <col min="1814" max="1816" width="0" style="79" hidden="1" customWidth="1"/>
    <col min="1817" max="2048" width="9.140625" style="79"/>
    <col min="2049" max="2049" width="9.5703125" style="79" customWidth="1"/>
    <col min="2050" max="2050" width="33.140625" style="79" customWidth="1"/>
    <col min="2051" max="2054" width="14.85546875" style="79" customWidth="1"/>
    <col min="2055" max="2058" width="14.28515625" style="79" customWidth="1"/>
    <col min="2059" max="2069" width="9.140625" style="79"/>
    <col min="2070" max="2072" width="0" style="79" hidden="1" customWidth="1"/>
    <col min="2073" max="2304" width="9.140625" style="79"/>
    <col min="2305" max="2305" width="9.5703125" style="79" customWidth="1"/>
    <col min="2306" max="2306" width="33.140625" style="79" customWidth="1"/>
    <col min="2307" max="2310" width="14.85546875" style="79" customWidth="1"/>
    <col min="2311" max="2314" width="14.28515625" style="79" customWidth="1"/>
    <col min="2315" max="2325" width="9.140625" style="79"/>
    <col min="2326" max="2328" width="0" style="79" hidden="1" customWidth="1"/>
    <col min="2329" max="2560" width="9.140625" style="79"/>
    <col min="2561" max="2561" width="9.5703125" style="79" customWidth="1"/>
    <col min="2562" max="2562" width="33.140625" style="79" customWidth="1"/>
    <col min="2563" max="2566" width="14.85546875" style="79" customWidth="1"/>
    <col min="2567" max="2570" width="14.28515625" style="79" customWidth="1"/>
    <col min="2571" max="2581" width="9.140625" style="79"/>
    <col min="2582" max="2584" width="0" style="79" hidden="1" customWidth="1"/>
    <col min="2585" max="2816" width="9.140625" style="79"/>
    <col min="2817" max="2817" width="9.5703125" style="79" customWidth="1"/>
    <col min="2818" max="2818" width="33.140625" style="79" customWidth="1"/>
    <col min="2819" max="2822" width="14.85546875" style="79" customWidth="1"/>
    <col min="2823" max="2826" width="14.28515625" style="79" customWidth="1"/>
    <col min="2827" max="2837" width="9.140625" style="79"/>
    <col min="2838" max="2840" width="0" style="79" hidden="1" customWidth="1"/>
    <col min="2841" max="3072" width="9.140625" style="79"/>
    <col min="3073" max="3073" width="9.5703125" style="79" customWidth="1"/>
    <col min="3074" max="3074" width="33.140625" style="79" customWidth="1"/>
    <col min="3075" max="3078" width="14.85546875" style="79" customWidth="1"/>
    <col min="3079" max="3082" width="14.28515625" style="79" customWidth="1"/>
    <col min="3083" max="3093" width="9.140625" style="79"/>
    <col min="3094" max="3096" width="0" style="79" hidden="1" customWidth="1"/>
    <col min="3097" max="3328" width="9.140625" style="79"/>
    <col min="3329" max="3329" width="9.5703125" style="79" customWidth="1"/>
    <col min="3330" max="3330" width="33.140625" style="79" customWidth="1"/>
    <col min="3331" max="3334" width="14.85546875" style="79" customWidth="1"/>
    <col min="3335" max="3338" width="14.28515625" style="79" customWidth="1"/>
    <col min="3339" max="3349" width="9.140625" style="79"/>
    <col min="3350" max="3352" width="0" style="79" hidden="1" customWidth="1"/>
    <col min="3353" max="3584" width="9.140625" style="79"/>
    <col min="3585" max="3585" width="9.5703125" style="79" customWidth="1"/>
    <col min="3586" max="3586" width="33.140625" style="79" customWidth="1"/>
    <col min="3587" max="3590" width="14.85546875" style="79" customWidth="1"/>
    <col min="3591" max="3594" width="14.28515625" style="79" customWidth="1"/>
    <col min="3595" max="3605" width="9.140625" style="79"/>
    <col min="3606" max="3608" width="0" style="79" hidden="1" customWidth="1"/>
    <col min="3609" max="3840" width="9.140625" style="79"/>
    <col min="3841" max="3841" width="9.5703125" style="79" customWidth="1"/>
    <col min="3842" max="3842" width="33.140625" style="79" customWidth="1"/>
    <col min="3843" max="3846" width="14.85546875" style="79" customWidth="1"/>
    <col min="3847" max="3850" width="14.28515625" style="79" customWidth="1"/>
    <col min="3851" max="3861" width="9.140625" style="79"/>
    <col min="3862" max="3864" width="0" style="79" hidden="1" customWidth="1"/>
    <col min="3865" max="4096" width="9.140625" style="79"/>
    <col min="4097" max="4097" width="9.5703125" style="79" customWidth="1"/>
    <col min="4098" max="4098" width="33.140625" style="79" customWidth="1"/>
    <col min="4099" max="4102" width="14.85546875" style="79" customWidth="1"/>
    <col min="4103" max="4106" width="14.28515625" style="79" customWidth="1"/>
    <col min="4107" max="4117" width="9.140625" style="79"/>
    <col min="4118" max="4120" width="0" style="79" hidden="1" customWidth="1"/>
    <col min="4121" max="4352" width="9.140625" style="79"/>
    <col min="4353" max="4353" width="9.5703125" style="79" customWidth="1"/>
    <col min="4354" max="4354" width="33.140625" style="79" customWidth="1"/>
    <col min="4355" max="4358" width="14.85546875" style="79" customWidth="1"/>
    <col min="4359" max="4362" width="14.28515625" style="79" customWidth="1"/>
    <col min="4363" max="4373" width="9.140625" style="79"/>
    <col min="4374" max="4376" width="0" style="79" hidden="1" customWidth="1"/>
    <col min="4377" max="4608" width="9.140625" style="79"/>
    <col min="4609" max="4609" width="9.5703125" style="79" customWidth="1"/>
    <col min="4610" max="4610" width="33.140625" style="79" customWidth="1"/>
    <col min="4611" max="4614" width="14.85546875" style="79" customWidth="1"/>
    <col min="4615" max="4618" width="14.28515625" style="79" customWidth="1"/>
    <col min="4619" max="4629" width="9.140625" style="79"/>
    <col min="4630" max="4632" width="0" style="79" hidden="1" customWidth="1"/>
    <col min="4633" max="4864" width="9.140625" style="79"/>
    <col min="4865" max="4865" width="9.5703125" style="79" customWidth="1"/>
    <col min="4866" max="4866" width="33.140625" style="79" customWidth="1"/>
    <col min="4867" max="4870" width="14.85546875" style="79" customWidth="1"/>
    <col min="4871" max="4874" width="14.28515625" style="79" customWidth="1"/>
    <col min="4875" max="4885" width="9.140625" style="79"/>
    <col min="4886" max="4888" width="0" style="79" hidden="1" customWidth="1"/>
    <col min="4889" max="5120" width="9.140625" style="79"/>
    <col min="5121" max="5121" width="9.5703125" style="79" customWidth="1"/>
    <col min="5122" max="5122" width="33.140625" style="79" customWidth="1"/>
    <col min="5123" max="5126" width="14.85546875" style="79" customWidth="1"/>
    <col min="5127" max="5130" width="14.28515625" style="79" customWidth="1"/>
    <col min="5131" max="5141" width="9.140625" style="79"/>
    <col min="5142" max="5144" width="0" style="79" hidden="1" customWidth="1"/>
    <col min="5145" max="5376" width="9.140625" style="79"/>
    <col min="5377" max="5377" width="9.5703125" style="79" customWidth="1"/>
    <col min="5378" max="5378" width="33.140625" style="79" customWidth="1"/>
    <col min="5379" max="5382" width="14.85546875" style="79" customWidth="1"/>
    <col min="5383" max="5386" width="14.28515625" style="79" customWidth="1"/>
    <col min="5387" max="5397" width="9.140625" style="79"/>
    <col min="5398" max="5400" width="0" style="79" hidden="1" customWidth="1"/>
    <col min="5401" max="5632" width="9.140625" style="79"/>
    <col min="5633" max="5633" width="9.5703125" style="79" customWidth="1"/>
    <col min="5634" max="5634" width="33.140625" style="79" customWidth="1"/>
    <col min="5635" max="5638" width="14.85546875" style="79" customWidth="1"/>
    <col min="5639" max="5642" width="14.28515625" style="79" customWidth="1"/>
    <col min="5643" max="5653" width="9.140625" style="79"/>
    <col min="5654" max="5656" width="0" style="79" hidden="1" customWidth="1"/>
    <col min="5657" max="5888" width="9.140625" style="79"/>
    <col min="5889" max="5889" width="9.5703125" style="79" customWidth="1"/>
    <col min="5890" max="5890" width="33.140625" style="79" customWidth="1"/>
    <col min="5891" max="5894" width="14.85546875" style="79" customWidth="1"/>
    <col min="5895" max="5898" width="14.28515625" style="79" customWidth="1"/>
    <col min="5899" max="5909" width="9.140625" style="79"/>
    <col min="5910" max="5912" width="0" style="79" hidden="1" customWidth="1"/>
    <col min="5913" max="6144" width="9.140625" style="79"/>
    <col min="6145" max="6145" width="9.5703125" style="79" customWidth="1"/>
    <col min="6146" max="6146" width="33.140625" style="79" customWidth="1"/>
    <col min="6147" max="6150" width="14.85546875" style="79" customWidth="1"/>
    <col min="6151" max="6154" width="14.28515625" style="79" customWidth="1"/>
    <col min="6155" max="6165" width="9.140625" style="79"/>
    <col min="6166" max="6168" width="0" style="79" hidden="1" customWidth="1"/>
    <col min="6169" max="6400" width="9.140625" style="79"/>
    <col min="6401" max="6401" width="9.5703125" style="79" customWidth="1"/>
    <col min="6402" max="6402" width="33.140625" style="79" customWidth="1"/>
    <col min="6403" max="6406" width="14.85546875" style="79" customWidth="1"/>
    <col min="6407" max="6410" width="14.28515625" style="79" customWidth="1"/>
    <col min="6411" max="6421" width="9.140625" style="79"/>
    <col min="6422" max="6424" width="0" style="79" hidden="1" customWidth="1"/>
    <col min="6425" max="6656" width="9.140625" style="79"/>
    <col min="6657" max="6657" width="9.5703125" style="79" customWidth="1"/>
    <col min="6658" max="6658" width="33.140625" style="79" customWidth="1"/>
    <col min="6659" max="6662" width="14.85546875" style="79" customWidth="1"/>
    <col min="6663" max="6666" width="14.28515625" style="79" customWidth="1"/>
    <col min="6667" max="6677" width="9.140625" style="79"/>
    <col min="6678" max="6680" width="0" style="79" hidden="1" customWidth="1"/>
    <col min="6681" max="6912" width="9.140625" style="79"/>
    <col min="6913" max="6913" width="9.5703125" style="79" customWidth="1"/>
    <col min="6914" max="6914" width="33.140625" style="79" customWidth="1"/>
    <col min="6915" max="6918" width="14.85546875" style="79" customWidth="1"/>
    <col min="6919" max="6922" width="14.28515625" style="79" customWidth="1"/>
    <col min="6923" max="6933" width="9.140625" style="79"/>
    <col min="6934" max="6936" width="0" style="79" hidden="1" customWidth="1"/>
    <col min="6937" max="7168" width="9.140625" style="79"/>
    <col min="7169" max="7169" width="9.5703125" style="79" customWidth="1"/>
    <col min="7170" max="7170" width="33.140625" style="79" customWidth="1"/>
    <col min="7171" max="7174" width="14.85546875" style="79" customWidth="1"/>
    <col min="7175" max="7178" width="14.28515625" style="79" customWidth="1"/>
    <col min="7179" max="7189" width="9.140625" style="79"/>
    <col min="7190" max="7192" width="0" style="79" hidden="1" customWidth="1"/>
    <col min="7193" max="7424" width="9.140625" style="79"/>
    <col min="7425" max="7425" width="9.5703125" style="79" customWidth="1"/>
    <col min="7426" max="7426" width="33.140625" style="79" customWidth="1"/>
    <col min="7427" max="7430" width="14.85546875" style="79" customWidth="1"/>
    <col min="7431" max="7434" width="14.28515625" style="79" customWidth="1"/>
    <col min="7435" max="7445" width="9.140625" style="79"/>
    <col min="7446" max="7448" width="0" style="79" hidden="1" customWidth="1"/>
    <col min="7449" max="7680" width="9.140625" style="79"/>
    <col min="7681" max="7681" width="9.5703125" style="79" customWidth="1"/>
    <col min="7682" max="7682" width="33.140625" style="79" customWidth="1"/>
    <col min="7683" max="7686" width="14.85546875" style="79" customWidth="1"/>
    <col min="7687" max="7690" width="14.28515625" style="79" customWidth="1"/>
    <col min="7691" max="7701" width="9.140625" style="79"/>
    <col min="7702" max="7704" width="0" style="79" hidden="1" customWidth="1"/>
    <col min="7705" max="7936" width="9.140625" style="79"/>
    <col min="7937" max="7937" width="9.5703125" style="79" customWidth="1"/>
    <col min="7938" max="7938" width="33.140625" style="79" customWidth="1"/>
    <col min="7939" max="7942" width="14.85546875" style="79" customWidth="1"/>
    <col min="7943" max="7946" width="14.28515625" style="79" customWidth="1"/>
    <col min="7947" max="7957" width="9.140625" style="79"/>
    <col min="7958" max="7960" width="0" style="79" hidden="1" customWidth="1"/>
    <col min="7961" max="8192" width="9.140625" style="79"/>
    <col min="8193" max="8193" width="9.5703125" style="79" customWidth="1"/>
    <col min="8194" max="8194" width="33.140625" style="79" customWidth="1"/>
    <col min="8195" max="8198" width="14.85546875" style="79" customWidth="1"/>
    <col min="8199" max="8202" width="14.28515625" style="79" customWidth="1"/>
    <col min="8203" max="8213" width="9.140625" style="79"/>
    <col min="8214" max="8216" width="0" style="79" hidden="1" customWidth="1"/>
    <col min="8217" max="8448" width="9.140625" style="79"/>
    <col min="8449" max="8449" width="9.5703125" style="79" customWidth="1"/>
    <col min="8450" max="8450" width="33.140625" style="79" customWidth="1"/>
    <col min="8451" max="8454" width="14.85546875" style="79" customWidth="1"/>
    <col min="8455" max="8458" width="14.28515625" style="79" customWidth="1"/>
    <col min="8459" max="8469" width="9.140625" style="79"/>
    <col min="8470" max="8472" width="0" style="79" hidden="1" customWidth="1"/>
    <col min="8473" max="8704" width="9.140625" style="79"/>
    <col min="8705" max="8705" width="9.5703125" style="79" customWidth="1"/>
    <col min="8706" max="8706" width="33.140625" style="79" customWidth="1"/>
    <col min="8707" max="8710" width="14.85546875" style="79" customWidth="1"/>
    <col min="8711" max="8714" width="14.28515625" style="79" customWidth="1"/>
    <col min="8715" max="8725" width="9.140625" style="79"/>
    <col min="8726" max="8728" width="0" style="79" hidden="1" customWidth="1"/>
    <col min="8729" max="8960" width="9.140625" style="79"/>
    <col min="8961" max="8961" width="9.5703125" style="79" customWidth="1"/>
    <col min="8962" max="8962" width="33.140625" style="79" customWidth="1"/>
    <col min="8963" max="8966" width="14.85546875" style="79" customWidth="1"/>
    <col min="8967" max="8970" width="14.28515625" style="79" customWidth="1"/>
    <col min="8971" max="8981" width="9.140625" style="79"/>
    <col min="8982" max="8984" width="0" style="79" hidden="1" customWidth="1"/>
    <col min="8985" max="9216" width="9.140625" style="79"/>
    <col min="9217" max="9217" width="9.5703125" style="79" customWidth="1"/>
    <col min="9218" max="9218" width="33.140625" style="79" customWidth="1"/>
    <col min="9219" max="9222" width="14.85546875" style="79" customWidth="1"/>
    <col min="9223" max="9226" width="14.28515625" style="79" customWidth="1"/>
    <col min="9227" max="9237" width="9.140625" style="79"/>
    <col min="9238" max="9240" width="0" style="79" hidden="1" customWidth="1"/>
    <col min="9241" max="9472" width="9.140625" style="79"/>
    <col min="9473" max="9473" width="9.5703125" style="79" customWidth="1"/>
    <col min="9474" max="9474" width="33.140625" style="79" customWidth="1"/>
    <col min="9475" max="9478" width="14.85546875" style="79" customWidth="1"/>
    <col min="9479" max="9482" width="14.28515625" style="79" customWidth="1"/>
    <col min="9483" max="9493" width="9.140625" style="79"/>
    <col min="9494" max="9496" width="0" style="79" hidden="1" customWidth="1"/>
    <col min="9497" max="9728" width="9.140625" style="79"/>
    <col min="9729" max="9729" width="9.5703125" style="79" customWidth="1"/>
    <col min="9730" max="9730" width="33.140625" style="79" customWidth="1"/>
    <col min="9731" max="9734" width="14.85546875" style="79" customWidth="1"/>
    <col min="9735" max="9738" width="14.28515625" style="79" customWidth="1"/>
    <col min="9739" max="9749" width="9.140625" style="79"/>
    <col min="9750" max="9752" width="0" style="79" hidden="1" customWidth="1"/>
    <col min="9753" max="9984" width="9.140625" style="79"/>
    <col min="9985" max="9985" width="9.5703125" style="79" customWidth="1"/>
    <col min="9986" max="9986" width="33.140625" style="79" customWidth="1"/>
    <col min="9987" max="9990" width="14.85546875" style="79" customWidth="1"/>
    <col min="9991" max="9994" width="14.28515625" style="79" customWidth="1"/>
    <col min="9995" max="10005" width="9.140625" style="79"/>
    <col min="10006" max="10008" width="0" style="79" hidden="1" customWidth="1"/>
    <col min="10009" max="10240" width="9.140625" style="79"/>
    <col min="10241" max="10241" width="9.5703125" style="79" customWidth="1"/>
    <col min="10242" max="10242" width="33.140625" style="79" customWidth="1"/>
    <col min="10243" max="10246" width="14.85546875" style="79" customWidth="1"/>
    <col min="10247" max="10250" width="14.28515625" style="79" customWidth="1"/>
    <col min="10251" max="10261" width="9.140625" style="79"/>
    <col min="10262" max="10264" width="0" style="79" hidden="1" customWidth="1"/>
    <col min="10265" max="10496" width="9.140625" style="79"/>
    <col min="10497" max="10497" width="9.5703125" style="79" customWidth="1"/>
    <col min="10498" max="10498" width="33.140625" style="79" customWidth="1"/>
    <col min="10499" max="10502" width="14.85546875" style="79" customWidth="1"/>
    <col min="10503" max="10506" width="14.28515625" style="79" customWidth="1"/>
    <col min="10507" max="10517" width="9.140625" style="79"/>
    <col min="10518" max="10520" width="0" style="79" hidden="1" customWidth="1"/>
    <col min="10521" max="10752" width="9.140625" style="79"/>
    <col min="10753" max="10753" width="9.5703125" style="79" customWidth="1"/>
    <col min="10754" max="10754" width="33.140625" style="79" customWidth="1"/>
    <col min="10755" max="10758" width="14.85546875" style="79" customWidth="1"/>
    <col min="10759" max="10762" width="14.28515625" style="79" customWidth="1"/>
    <col min="10763" max="10773" width="9.140625" style="79"/>
    <col min="10774" max="10776" width="0" style="79" hidden="1" customWidth="1"/>
    <col min="10777" max="11008" width="9.140625" style="79"/>
    <col min="11009" max="11009" width="9.5703125" style="79" customWidth="1"/>
    <col min="11010" max="11010" width="33.140625" style="79" customWidth="1"/>
    <col min="11011" max="11014" width="14.85546875" style="79" customWidth="1"/>
    <col min="11015" max="11018" width="14.28515625" style="79" customWidth="1"/>
    <col min="11019" max="11029" width="9.140625" style="79"/>
    <col min="11030" max="11032" width="0" style="79" hidden="1" customWidth="1"/>
    <col min="11033" max="11264" width="9.140625" style="79"/>
    <col min="11265" max="11265" width="9.5703125" style="79" customWidth="1"/>
    <col min="11266" max="11266" width="33.140625" style="79" customWidth="1"/>
    <col min="11267" max="11270" width="14.85546875" style="79" customWidth="1"/>
    <col min="11271" max="11274" width="14.28515625" style="79" customWidth="1"/>
    <col min="11275" max="11285" width="9.140625" style="79"/>
    <col min="11286" max="11288" width="0" style="79" hidden="1" customWidth="1"/>
    <col min="11289" max="11520" width="9.140625" style="79"/>
    <col min="11521" max="11521" width="9.5703125" style="79" customWidth="1"/>
    <col min="11522" max="11522" width="33.140625" style="79" customWidth="1"/>
    <col min="11523" max="11526" width="14.85546875" style="79" customWidth="1"/>
    <col min="11527" max="11530" width="14.28515625" style="79" customWidth="1"/>
    <col min="11531" max="11541" width="9.140625" style="79"/>
    <col min="11542" max="11544" width="0" style="79" hidden="1" customWidth="1"/>
    <col min="11545" max="11776" width="9.140625" style="79"/>
    <col min="11777" max="11777" width="9.5703125" style="79" customWidth="1"/>
    <col min="11778" max="11778" width="33.140625" style="79" customWidth="1"/>
    <col min="11779" max="11782" width="14.85546875" style="79" customWidth="1"/>
    <col min="11783" max="11786" width="14.28515625" style="79" customWidth="1"/>
    <col min="11787" max="11797" width="9.140625" style="79"/>
    <col min="11798" max="11800" width="0" style="79" hidden="1" customWidth="1"/>
    <col min="11801" max="12032" width="9.140625" style="79"/>
    <col min="12033" max="12033" width="9.5703125" style="79" customWidth="1"/>
    <col min="12034" max="12034" width="33.140625" style="79" customWidth="1"/>
    <col min="12035" max="12038" width="14.85546875" style="79" customWidth="1"/>
    <col min="12039" max="12042" width="14.28515625" style="79" customWidth="1"/>
    <col min="12043" max="12053" width="9.140625" style="79"/>
    <col min="12054" max="12056" width="0" style="79" hidden="1" customWidth="1"/>
    <col min="12057" max="12288" width="9.140625" style="79"/>
    <col min="12289" max="12289" width="9.5703125" style="79" customWidth="1"/>
    <col min="12290" max="12290" width="33.140625" style="79" customWidth="1"/>
    <col min="12291" max="12294" width="14.85546875" style="79" customWidth="1"/>
    <col min="12295" max="12298" width="14.28515625" style="79" customWidth="1"/>
    <col min="12299" max="12309" width="9.140625" style="79"/>
    <col min="12310" max="12312" width="0" style="79" hidden="1" customWidth="1"/>
    <col min="12313" max="12544" width="9.140625" style="79"/>
    <col min="12545" max="12545" width="9.5703125" style="79" customWidth="1"/>
    <col min="12546" max="12546" width="33.140625" style="79" customWidth="1"/>
    <col min="12547" max="12550" width="14.85546875" style="79" customWidth="1"/>
    <col min="12551" max="12554" width="14.28515625" style="79" customWidth="1"/>
    <col min="12555" max="12565" width="9.140625" style="79"/>
    <col min="12566" max="12568" width="0" style="79" hidden="1" customWidth="1"/>
    <col min="12569" max="12800" width="9.140625" style="79"/>
    <col min="12801" max="12801" width="9.5703125" style="79" customWidth="1"/>
    <col min="12802" max="12802" width="33.140625" style="79" customWidth="1"/>
    <col min="12803" max="12806" width="14.85546875" style="79" customWidth="1"/>
    <col min="12807" max="12810" width="14.28515625" style="79" customWidth="1"/>
    <col min="12811" max="12821" width="9.140625" style="79"/>
    <col min="12822" max="12824" width="0" style="79" hidden="1" customWidth="1"/>
    <col min="12825" max="13056" width="9.140625" style="79"/>
    <col min="13057" max="13057" width="9.5703125" style="79" customWidth="1"/>
    <col min="13058" max="13058" width="33.140625" style="79" customWidth="1"/>
    <col min="13059" max="13062" width="14.85546875" style="79" customWidth="1"/>
    <col min="13063" max="13066" width="14.28515625" style="79" customWidth="1"/>
    <col min="13067" max="13077" width="9.140625" style="79"/>
    <col min="13078" max="13080" width="0" style="79" hidden="1" customWidth="1"/>
    <col min="13081" max="13312" width="9.140625" style="79"/>
    <col min="13313" max="13313" width="9.5703125" style="79" customWidth="1"/>
    <col min="13314" max="13314" width="33.140625" style="79" customWidth="1"/>
    <col min="13315" max="13318" width="14.85546875" style="79" customWidth="1"/>
    <col min="13319" max="13322" width="14.28515625" style="79" customWidth="1"/>
    <col min="13323" max="13333" width="9.140625" style="79"/>
    <col min="13334" max="13336" width="0" style="79" hidden="1" customWidth="1"/>
    <col min="13337" max="13568" width="9.140625" style="79"/>
    <col min="13569" max="13569" width="9.5703125" style="79" customWidth="1"/>
    <col min="13570" max="13570" width="33.140625" style="79" customWidth="1"/>
    <col min="13571" max="13574" width="14.85546875" style="79" customWidth="1"/>
    <col min="13575" max="13578" width="14.28515625" style="79" customWidth="1"/>
    <col min="13579" max="13589" width="9.140625" style="79"/>
    <col min="13590" max="13592" width="0" style="79" hidden="1" customWidth="1"/>
    <col min="13593" max="13824" width="9.140625" style="79"/>
    <col min="13825" max="13825" width="9.5703125" style="79" customWidth="1"/>
    <col min="13826" max="13826" width="33.140625" style="79" customWidth="1"/>
    <col min="13827" max="13830" width="14.85546875" style="79" customWidth="1"/>
    <col min="13831" max="13834" width="14.28515625" style="79" customWidth="1"/>
    <col min="13835" max="13845" width="9.140625" style="79"/>
    <col min="13846" max="13848" width="0" style="79" hidden="1" customWidth="1"/>
    <col min="13849" max="14080" width="9.140625" style="79"/>
    <col min="14081" max="14081" width="9.5703125" style="79" customWidth="1"/>
    <col min="14082" max="14082" width="33.140625" style="79" customWidth="1"/>
    <col min="14083" max="14086" width="14.85546875" style="79" customWidth="1"/>
    <col min="14087" max="14090" width="14.28515625" style="79" customWidth="1"/>
    <col min="14091" max="14101" width="9.140625" style="79"/>
    <col min="14102" max="14104" width="0" style="79" hidden="1" customWidth="1"/>
    <col min="14105" max="14336" width="9.140625" style="79"/>
    <col min="14337" max="14337" width="9.5703125" style="79" customWidth="1"/>
    <col min="14338" max="14338" width="33.140625" style="79" customWidth="1"/>
    <col min="14339" max="14342" width="14.85546875" style="79" customWidth="1"/>
    <col min="14343" max="14346" width="14.28515625" style="79" customWidth="1"/>
    <col min="14347" max="14357" width="9.140625" style="79"/>
    <col min="14358" max="14360" width="0" style="79" hidden="1" customWidth="1"/>
    <col min="14361" max="14592" width="9.140625" style="79"/>
    <col min="14593" max="14593" width="9.5703125" style="79" customWidth="1"/>
    <col min="14594" max="14594" width="33.140625" style="79" customWidth="1"/>
    <col min="14595" max="14598" width="14.85546875" style="79" customWidth="1"/>
    <col min="14599" max="14602" width="14.28515625" style="79" customWidth="1"/>
    <col min="14603" max="14613" width="9.140625" style="79"/>
    <col min="14614" max="14616" width="0" style="79" hidden="1" customWidth="1"/>
    <col min="14617" max="14848" width="9.140625" style="79"/>
    <col min="14849" max="14849" width="9.5703125" style="79" customWidth="1"/>
    <col min="14850" max="14850" width="33.140625" style="79" customWidth="1"/>
    <col min="14851" max="14854" width="14.85546875" style="79" customWidth="1"/>
    <col min="14855" max="14858" width="14.28515625" style="79" customWidth="1"/>
    <col min="14859" max="14869" width="9.140625" style="79"/>
    <col min="14870" max="14872" width="0" style="79" hidden="1" customWidth="1"/>
    <col min="14873" max="15104" width="9.140625" style="79"/>
    <col min="15105" max="15105" width="9.5703125" style="79" customWidth="1"/>
    <col min="15106" max="15106" width="33.140625" style="79" customWidth="1"/>
    <col min="15107" max="15110" width="14.85546875" style="79" customWidth="1"/>
    <col min="15111" max="15114" width="14.28515625" style="79" customWidth="1"/>
    <col min="15115" max="15125" width="9.140625" style="79"/>
    <col min="15126" max="15128" width="0" style="79" hidden="1" customWidth="1"/>
    <col min="15129" max="15360" width="9.140625" style="79"/>
    <col min="15361" max="15361" width="9.5703125" style="79" customWidth="1"/>
    <col min="15362" max="15362" width="33.140625" style="79" customWidth="1"/>
    <col min="15363" max="15366" width="14.85546875" style="79" customWidth="1"/>
    <col min="15367" max="15370" width="14.28515625" style="79" customWidth="1"/>
    <col min="15371" max="15381" width="9.140625" style="79"/>
    <col min="15382" max="15384" width="0" style="79" hidden="1" customWidth="1"/>
    <col min="15385" max="15616" width="9.140625" style="79"/>
    <col min="15617" max="15617" width="9.5703125" style="79" customWidth="1"/>
    <col min="15618" max="15618" width="33.140625" style="79" customWidth="1"/>
    <col min="15619" max="15622" width="14.85546875" style="79" customWidth="1"/>
    <col min="15623" max="15626" width="14.28515625" style="79" customWidth="1"/>
    <col min="15627" max="15637" width="9.140625" style="79"/>
    <col min="15638" max="15640" width="0" style="79" hidden="1" customWidth="1"/>
    <col min="15641" max="15872" width="9.140625" style="79"/>
    <col min="15873" max="15873" width="9.5703125" style="79" customWidth="1"/>
    <col min="15874" max="15874" width="33.140625" style="79" customWidth="1"/>
    <col min="15875" max="15878" width="14.85546875" style="79" customWidth="1"/>
    <col min="15879" max="15882" width="14.28515625" style="79" customWidth="1"/>
    <col min="15883" max="15893" width="9.140625" style="79"/>
    <col min="15894" max="15896" width="0" style="79" hidden="1" customWidth="1"/>
    <col min="15897" max="16128" width="9.140625" style="79"/>
    <col min="16129" max="16129" width="9.5703125" style="79" customWidth="1"/>
    <col min="16130" max="16130" width="33.140625" style="79" customWidth="1"/>
    <col min="16131" max="16134" width="14.85546875" style="79" customWidth="1"/>
    <col min="16135" max="16138" width="14.28515625" style="79" customWidth="1"/>
    <col min="16139" max="16149" width="9.140625" style="79"/>
    <col min="16150" max="16152" width="0" style="79" hidden="1" customWidth="1"/>
    <col min="16153" max="16384" width="9.140625" style="79"/>
  </cols>
  <sheetData>
    <row r="1" spans="1:23" ht="15.75" customHeight="1" x14ac:dyDescent="0.25">
      <c r="A1" s="88"/>
      <c r="B1" s="89"/>
      <c r="C1" s="90"/>
      <c r="D1" s="90"/>
      <c r="E1" s="91"/>
      <c r="F1" s="92" t="s">
        <v>78</v>
      </c>
      <c r="G1" s="88"/>
      <c r="H1" s="88"/>
      <c r="I1" s="88"/>
      <c r="J1" s="88"/>
    </row>
    <row r="2" spans="1:23" ht="18.75" customHeight="1" x14ac:dyDescent="0.25">
      <c r="A2" s="88"/>
      <c r="B2" s="172" t="s">
        <v>79</v>
      </c>
      <c r="C2" s="172"/>
      <c r="D2" s="172"/>
      <c r="E2" s="172"/>
      <c r="F2" s="172"/>
      <c r="G2" s="88"/>
      <c r="H2" s="88"/>
      <c r="I2" s="88"/>
      <c r="J2" s="88"/>
    </row>
    <row r="3" spans="1:23" ht="15.6" customHeight="1" x14ac:dyDescent="0.25">
      <c r="A3" s="88"/>
      <c r="B3" s="173" t="s">
        <v>38</v>
      </c>
      <c r="C3" s="173"/>
      <c r="D3" s="173"/>
      <c r="E3" s="173"/>
      <c r="F3" s="93"/>
      <c r="G3" s="88"/>
      <c r="H3" s="88"/>
      <c r="I3" s="88"/>
      <c r="J3" s="88"/>
    </row>
    <row r="4" spans="1:23" ht="15.75" x14ac:dyDescent="0.25">
      <c r="B4" s="94"/>
      <c r="C4" s="95"/>
      <c r="D4" s="95"/>
      <c r="E4" s="95"/>
      <c r="F4" s="95" t="s">
        <v>80</v>
      </c>
      <c r="G4" s="70"/>
      <c r="H4" s="70"/>
      <c r="I4" s="70"/>
      <c r="J4" s="71"/>
    </row>
    <row r="5" spans="1:23" ht="15" customHeight="1" x14ac:dyDescent="0.25">
      <c r="A5" s="174" t="s">
        <v>40</v>
      </c>
      <c r="B5" s="175" t="s">
        <v>0</v>
      </c>
      <c r="C5" s="176" t="s">
        <v>32</v>
      </c>
      <c r="D5" s="176"/>
      <c r="E5" s="177" t="s">
        <v>1</v>
      </c>
      <c r="F5" s="177"/>
      <c r="G5" s="170" t="s">
        <v>32</v>
      </c>
      <c r="H5" s="170"/>
      <c r="I5" s="171" t="s">
        <v>1</v>
      </c>
      <c r="J5" s="171"/>
      <c r="W5" s="63">
        <v>24</v>
      </c>
    </row>
    <row r="6" spans="1:23" ht="25.5" x14ac:dyDescent="0.25">
      <c r="A6" s="174"/>
      <c r="B6" s="175"/>
      <c r="C6" s="96" t="s">
        <v>2</v>
      </c>
      <c r="D6" s="96" t="s">
        <v>3</v>
      </c>
      <c r="E6" s="96" t="s">
        <v>41</v>
      </c>
      <c r="F6" s="96" t="s">
        <v>42</v>
      </c>
      <c r="G6" s="86" t="s">
        <v>2</v>
      </c>
      <c r="H6" s="86" t="s">
        <v>3</v>
      </c>
      <c r="I6" s="86" t="s">
        <v>41</v>
      </c>
      <c r="J6" s="86" t="s">
        <v>42</v>
      </c>
      <c r="W6" s="63">
        <v>25</v>
      </c>
    </row>
    <row r="7" spans="1:23" x14ac:dyDescent="0.25">
      <c r="A7" s="97"/>
      <c r="B7" s="98" t="s">
        <v>9</v>
      </c>
      <c r="C7" s="96">
        <v>1</v>
      </c>
      <c r="D7" s="96">
        <v>2</v>
      </c>
      <c r="E7" s="96">
        <v>3</v>
      </c>
      <c r="F7" s="96">
        <v>4</v>
      </c>
      <c r="G7" s="86" t="s">
        <v>81</v>
      </c>
      <c r="H7" s="86" t="s">
        <v>81</v>
      </c>
      <c r="I7" s="86" t="s">
        <v>81</v>
      </c>
      <c r="J7" s="86" t="s">
        <v>81</v>
      </c>
      <c r="W7" s="63">
        <v>26</v>
      </c>
    </row>
    <row r="8" spans="1:23" x14ac:dyDescent="0.25">
      <c r="A8" s="99" t="s">
        <v>44</v>
      </c>
      <c r="B8" s="100" t="s">
        <v>45</v>
      </c>
      <c r="C8" s="101">
        <v>12912299</v>
      </c>
      <c r="D8" s="101">
        <v>13008546</v>
      </c>
      <c r="E8" s="101">
        <v>13306763</v>
      </c>
      <c r="F8" s="101">
        <v>12134765</v>
      </c>
      <c r="G8" s="102">
        <v>12912298927</v>
      </c>
      <c r="H8" s="102">
        <v>13008545895</v>
      </c>
      <c r="I8" s="102">
        <v>13306762752</v>
      </c>
      <c r="J8" s="102">
        <v>12134764918</v>
      </c>
      <c r="W8" s="63">
        <v>27</v>
      </c>
    </row>
    <row r="9" spans="1:23" x14ac:dyDescent="0.25">
      <c r="A9" s="103" t="s">
        <v>46</v>
      </c>
      <c r="B9" s="104" t="s">
        <v>47</v>
      </c>
      <c r="C9" s="105">
        <v>10274658</v>
      </c>
      <c r="D9" s="105">
        <v>10274658</v>
      </c>
      <c r="E9" s="105">
        <v>10474793</v>
      </c>
      <c r="F9" s="105">
        <v>9617793</v>
      </c>
      <c r="G9" s="106">
        <v>10274658241</v>
      </c>
      <c r="H9" s="106">
        <v>10274658241</v>
      </c>
      <c r="I9" s="106">
        <v>10474792962</v>
      </c>
      <c r="J9" s="106">
        <v>9617792521</v>
      </c>
      <c r="W9" s="63">
        <v>28</v>
      </c>
    </row>
    <row r="10" spans="1:23" x14ac:dyDescent="0.25">
      <c r="A10" s="103" t="s">
        <v>48</v>
      </c>
      <c r="B10" s="104" t="s">
        <v>49</v>
      </c>
      <c r="C10" s="105">
        <v>813741</v>
      </c>
      <c r="D10" s="105">
        <v>813741</v>
      </c>
      <c r="E10" s="105">
        <v>1034802</v>
      </c>
      <c r="F10" s="105">
        <v>762740</v>
      </c>
      <c r="G10" s="106">
        <v>813740823</v>
      </c>
      <c r="H10" s="106">
        <v>813740823</v>
      </c>
      <c r="I10" s="106">
        <v>1034801429</v>
      </c>
      <c r="J10" s="106">
        <v>762740352</v>
      </c>
      <c r="W10" s="63">
        <v>29</v>
      </c>
    </row>
    <row r="11" spans="1:23" ht="25.5" x14ac:dyDescent="0.25">
      <c r="A11" s="103" t="s">
        <v>50</v>
      </c>
      <c r="B11" s="104" t="s">
        <v>51</v>
      </c>
      <c r="C11" s="105">
        <v>287262</v>
      </c>
      <c r="D11" s="105">
        <v>312772</v>
      </c>
      <c r="E11" s="105">
        <v>323635</v>
      </c>
      <c r="F11" s="105">
        <v>290132</v>
      </c>
      <c r="G11" s="106">
        <v>287262185</v>
      </c>
      <c r="H11" s="106">
        <v>312772232</v>
      </c>
      <c r="I11" s="106">
        <v>323634358</v>
      </c>
      <c r="J11" s="106">
        <v>290132204</v>
      </c>
      <c r="W11" s="63">
        <v>30</v>
      </c>
    </row>
    <row r="12" spans="1:23" x14ac:dyDescent="0.25">
      <c r="A12" s="103" t="s">
        <v>52</v>
      </c>
      <c r="B12" s="104" t="s">
        <v>53</v>
      </c>
      <c r="C12" s="105">
        <v>1534263</v>
      </c>
      <c r="D12" s="105">
        <v>1603883</v>
      </c>
      <c r="E12" s="105">
        <v>1470700</v>
      </c>
      <c r="F12" s="105">
        <v>1460848</v>
      </c>
      <c r="G12" s="106">
        <v>1534263200</v>
      </c>
      <c r="H12" s="106">
        <v>1603882668</v>
      </c>
      <c r="I12" s="106">
        <v>1470700350</v>
      </c>
      <c r="J12" s="106">
        <v>1460847884</v>
      </c>
      <c r="W12" s="63">
        <v>31</v>
      </c>
    </row>
    <row r="13" spans="1:23" x14ac:dyDescent="0.25">
      <c r="A13" s="103" t="s">
        <v>54</v>
      </c>
      <c r="B13" s="104" t="s">
        <v>55</v>
      </c>
      <c r="C13" s="105">
        <v>1516</v>
      </c>
      <c r="D13" s="105">
        <v>2632</v>
      </c>
      <c r="E13" s="105">
        <v>1951</v>
      </c>
      <c r="F13" s="105">
        <v>2426</v>
      </c>
      <c r="G13" s="106">
        <v>1515536</v>
      </c>
      <c r="H13" s="106">
        <v>2632230</v>
      </c>
      <c r="I13" s="106">
        <v>1951287</v>
      </c>
      <c r="J13" s="106">
        <v>2426048</v>
      </c>
      <c r="W13" s="63">
        <v>32</v>
      </c>
    </row>
    <row r="14" spans="1:23" x14ac:dyDescent="0.25">
      <c r="A14" s="103" t="s">
        <v>56</v>
      </c>
      <c r="B14" s="104" t="s">
        <v>57</v>
      </c>
      <c r="C14" s="105">
        <v>859</v>
      </c>
      <c r="D14" s="105">
        <v>860</v>
      </c>
      <c r="E14" s="105">
        <v>882</v>
      </c>
      <c r="F14" s="105">
        <v>826</v>
      </c>
      <c r="G14" s="106">
        <v>858942</v>
      </c>
      <c r="H14" s="106">
        <v>859701</v>
      </c>
      <c r="I14" s="106">
        <v>882366</v>
      </c>
      <c r="J14" s="106">
        <v>825909</v>
      </c>
      <c r="W14" s="63">
        <v>33</v>
      </c>
    </row>
    <row r="15" spans="1:23" s="63" customFormat="1" x14ac:dyDescent="0.25">
      <c r="A15" s="107" t="s">
        <v>60</v>
      </c>
      <c r="B15" s="100" t="s">
        <v>61</v>
      </c>
      <c r="C15" s="111">
        <v>14899372</v>
      </c>
      <c r="D15" s="111">
        <v>15172366</v>
      </c>
      <c r="E15" s="111">
        <v>14480806</v>
      </c>
      <c r="F15" s="111">
        <v>13621531</v>
      </c>
      <c r="G15" s="80">
        <v>14899371603</v>
      </c>
      <c r="H15" s="80">
        <v>15172365763</v>
      </c>
      <c r="I15" s="80">
        <v>14480806468</v>
      </c>
      <c r="J15" s="80">
        <v>13621530743</v>
      </c>
      <c r="W15" s="63">
        <v>34</v>
      </c>
    </row>
    <row r="16" spans="1:23" s="63" customFormat="1" x14ac:dyDescent="0.25">
      <c r="A16" s="103" t="s">
        <v>62</v>
      </c>
      <c r="B16" s="104" t="s">
        <v>63</v>
      </c>
      <c r="C16" s="112">
        <v>13987078</v>
      </c>
      <c r="D16" s="112">
        <v>14043573</v>
      </c>
      <c r="E16" s="112">
        <v>13414934</v>
      </c>
      <c r="F16" s="112">
        <v>12742948</v>
      </c>
      <c r="G16" s="81">
        <v>13987077735</v>
      </c>
      <c r="H16" s="81">
        <v>14043573344</v>
      </c>
      <c r="I16" s="81">
        <v>13414934426</v>
      </c>
      <c r="J16" s="81">
        <v>12742948234</v>
      </c>
      <c r="W16" s="63">
        <v>35</v>
      </c>
    </row>
    <row r="17" spans="1:23" s="63" customFormat="1" x14ac:dyDescent="0.25">
      <c r="A17" s="103" t="s">
        <v>64</v>
      </c>
      <c r="B17" s="104" t="s">
        <v>65</v>
      </c>
      <c r="C17" s="112">
        <v>912294</v>
      </c>
      <c r="D17" s="112">
        <v>1128793</v>
      </c>
      <c r="E17" s="112">
        <v>1065872</v>
      </c>
      <c r="F17" s="112">
        <v>878583</v>
      </c>
      <c r="G17" s="81">
        <v>912293868</v>
      </c>
      <c r="H17" s="81">
        <v>1128792419</v>
      </c>
      <c r="I17" s="81">
        <v>1065872042</v>
      </c>
      <c r="J17" s="81">
        <v>878582509</v>
      </c>
      <c r="W17" s="63">
        <v>36</v>
      </c>
    </row>
    <row r="18" spans="1:23" s="63" customFormat="1" x14ac:dyDescent="0.25">
      <c r="A18" s="107" t="s">
        <v>69</v>
      </c>
      <c r="B18" s="100" t="s">
        <v>82</v>
      </c>
      <c r="C18" s="111">
        <v>-1987073</v>
      </c>
      <c r="D18" s="111">
        <v>-2163820</v>
      </c>
      <c r="E18" s="111">
        <v>-1174043</v>
      </c>
      <c r="F18" s="111">
        <v>-1486766</v>
      </c>
      <c r="G18" s="80">
        <v>-1987072676</v>
      </c>
      <c r="H18" s="80">
        <v>-2163819868</v>
      </c>
      <c r="I18" s="80">
        <v>-1174043716</v>
      </c>
      <c r="J18" s="80">
        <v>-1486765825</v>
      </c>
      <c r="W18" s="63">
        <v>38</v>
      </c>
    </row>
    <row r="19" spans="1:23" s="63" customFormat="1" x14ac:dyDescent="0.25">
      <c r="A19" s="107" t="s">
        <v>83</v>
      </c>
      <c r="B19" s="100" t="s">
        <v>21</v>
      </c>
      <c r="C19" s="111">
        <v>1987073</v>
      </c>
      <c r="D19" s="111">
        <v>2163820</v>
      </c>
      <c r="E19" s="111">
        <v>1174043</v>
      </c>
      <c r="F19" s="111">
        <v>1486766</v>
      </c>
      <c r="G19" s="80">
        <v>1987072676</v>
      </c>
      <c r="H19" s="80">
        <v>2163819868</v>
      </c>
      <c r="I19" s="80">
        <v>1174043716</v>
      </c>
      <c r="J19" s="80">
        <v>1486765825</v>
      </c>
      <c r="W19" s="63">
        <v>39</v>
      </c>
    </row>
    <row r="20" spans="1:23" s="63" customFormat="1" x14ac:dyDescent="0.25">
      <c r="A20" s="108" t="s">
        <v>70</v>
      </c>
      <c r="B20" s="109" t="s">
        <v>22</v>
      </c>
      <c r="C20" s="112">
        <v>309270</v>
      </c>
      <c r="D20" s="112">
        <v>337116</v>
      </c>
      <c r="E20" s="112">
        <v>5123</v>
      </c>
      <c r="F20" s="112">
        <v>326874</v>
      </c>
      <c r="G20" s="81">
        <v>309270187</v>
      </c>
      <c r="H20" s="81">
        <v>337115616</v>
      </c>
      <c r="I20" s="81">
        <v>5122816</v>
      </c>
      <c r="J20" s="81">
        <v>326873482</v>
      </c>
      <c r="W20" s="63">
        <v>40</v>
      </c>
    </row>
    <row r="21" spans="1:23" s="63" customFormat="1" x14ac:dyDescent="0.25">
      <c r="A21" s="108" t="s">
        <v>71</v>
      </c>
      <c r="B21" s="109" t="s">
        <v>23</v>
      </c>
      <c r="C21" s="112">
        <v>0</v>
      </c>
      <c r="D21" s="112">
        <v>0</v>
      </c>
      <c r="E21" s="112">
        <v>65073</v>
      </c>
      <c r="F21" s="112">
        <v>-11846</v>
      </c>
      <c r="G21" s="81">
        <v>0</v>
      </c>
      <c r="H21" s="81">
        <v>0</v>
      </c>
      <c r="I21" s="81">
        <v>65073182</v>
      </c>
      <c r="J21" s="81">
        <v>-11845603</v>
      </c>
      <c r="W21" s="63">
        <v>41</v>
      </c>
    </row>
    <row r="22" spans="1:23" s="63" customFormat="1" x14ac:dyDescent="0.25">
      <c r="A22" s="108" t="s">
        <v>73</v>
      </c>
      <c r="B22" s="109" t="s">
        <v>26</v>
      </c>
      <c r="C22" s="112">
        <v>0</v>
      </c>
      <c r="D22" s="112">
        <v>0</v>
      </c>
      <c r="E22" s="112">
        <v>1588949</v>
      </c>
      <c r="F22" s="112">
        <v>1384835</v>
      </c>
      <c r="G22" s="81">
        <v>0</v>
      </c>
      <c r="H22" s="81">
        <v>0</v>
      </c>
      <c r="I22" s="81">
        <v>1588949318</v>
      </c>
      <c r="J22" s="81">
        <v>1384834639</v>
      </c>
      <c r="W22" s="63">
        <v>43</v>
      </c>
    </row>
    <row r="23" spans="1:23" s="63" customFormat="1" x14ac:dyDescent="0.25">
      <c r="A23" s="108" t="s">
        <v>74</v>
      </c>
      <c r="B23" s="109" t="s">
        <v>28</v>
      </c>
      <c r="C23" s="112">
        <v>-330490</v>
      </c>
      <c r="D23" s="112">
        <v>-330490</v>
      </c>
      <c r="E23" s="112">
        <v>-138841</v>
      </c>
      <c r="F23" s="112">
        <v>-165657</v>
      </c>
      <c r="G23" s="81">
        <v>-330489689</v>
      </c>
      <c r="H23" s="81">
        <v>-330489689</v>
      </c>
      <c r="I23" s="81">
        <v>-138840780</v>
      </c>
      <c r="J23" s="81">
        <v>-165657292</v>
      </c>
      <c r="W23" s="63">
        <v>44</v>
      </c>
    </row>
    <row r="24" spans="1:23" s="63" customFormat="1" x14ac:dyDescent="0.25">
      <c r="A24" s="108" t="s">
        <v>75</v>
      </c>
      <c r="B24" s="109" t="s">
        <v>27</v>
      </c>
      <c r="C24" s="112">
        <v>2023299</v>
      </c>
      <c r="D24" s="112">
        <v>2194202</v>
      </c>
      <c r="E24" s="112">
        <v>-309608</v>
      </c>
      <c r="F24" s="112">
        <v>92162</v>
      </c>
      <c r="G24" s="81">
        <v>2023298619</v>
      </c>
      <c r="H24" s="81">
        <v>2194201805</v>
      </c>
      <c r="I24" s="81">
        <v>-309607976</v>
      </c>
      <c r="J24" s="81">
        <v>92162477</v>
      </c>
      <c r="W24" s="63">
        <v>45</v>
      </c>
    </row>
    <row r="25" spans="1:23" s="63" customFormat="1" ht="25.5" x14ac:dyDescent="0.25">
      <c r="A25" s="108" t="s">
        <v>76</v>
      </c>
      <c r="B25" s="109" t="s">
        <v>29</v>
      </c>
      <c r="C25" s="112">
        <v>-15006</v>
      </c>
      <c r="D25" s="112">
        <v>-37008</v>
      </c>
      <c r="E25" s="112">
        <v>-36653</v>
      </c>
      <c r="F25" s="112">
        <v>-139602</v>
      </c>
      <c r="G25" s="81">
        <v>-15006441</v>
      </c>
      <c r="H25" s="81">
        <v>-37007864</v>
      </c>
      <c r="I25" s="81">
        <v>-36652844</v>
      </c>
      <c r="J25" s="81">
        <v>-139601878</v>
      </c>
      <c r="W25" s="63">
        <v>46</v>
      </c>
    </row>
    <row r="26" spans="1:23" s="63" customFormat="1" x14ac:dyDescent="0.25">
      <c r="C26" s="110">
        <f t="shared" ref="C26:J26" si="0">C8-C15-C18</f>
        <v>0</v>
      </c>
      <c r="D26" s="110">
        <f t="shared" si="0"/>
        <v>0</v>
      </c>
      <c r="E26" s="110">
        <f t="shared" si="0"/>
        <v>0</v>
      </c>
      <c r="F26" s="110">
        <f t="shared" si="0"/>
        <v>0</v>
      </c>
      <c r="G26" s="110">
        <f t="shared" si="0"/>
        <v>0</v>
      </c>
      <c r="H26" s="110">
        <f t="shared" si="0"/>
        <v>0</v>
      </c>
      <c r="I26" s="110">
        <f t="shared" si="0"/>
        <v>0</v>
      </c>
      <c r="J26" s="110">
        <f t="shared" si="0"/>
        <v>0</v>
      </c>
    </row>
    <row r="27" spans="1:23" s="63" customFormat="1" x14ac:dyDescent="0.25">
      <c r="C27" s="110">
        <f t="shared" ref="C27:J27" si="1">C9+C10+C11+C12+C13+C14-C8</f>
        <v>0</v>
      </c>
      <c r="D27" s="110">
        <f t="shared" si="1"/>
        <v>0</v>
      </c>
      <c r="E27" s="110">
        <f t="shared" si="1"/>
        <v>0</v>
      </c>
      <c r="F27" s="110">
        <f t="shared" si="1"/>
        <v>0</v>
      </c>
      <c r="G27" s="110">
        <f t="shared" si="1"/>
        <v>0</v>
      </c>
      <c r="H27" s="110">
        <f t="shared" si="1"/>
        <v>0</v>
      </c>
      <c r="I27" s="110">
        <f t="shared" si="1"/>
        <v>0</v>
      </c>
      <c r="J27" s="110">
        <f t="shared" si="1"/>
        <v>0</v>
      </c>
    </row>
    <row r="28" spans="1:23" s="63" customFormat="1" x14ac:dyDescent="0.25">
      <c r="C28" s="110">
        <f>C16+C17-C15</f>
        <v>0</v>
      </c>
      <c r="D28" s="110">
        <f t="shared" ref="D28:J28" si="2">D16+D17-D15</f>
        <v>0</v>
      </c>
      <c r="E28" s="110">
        <f t="shared" si="2"/>
        <v>0</v>
      </c>
      <c r="F28" s="110">
        <f t="shared" si="2"/>
        <v>0</v>
      </c>
      <c r="G28" s="110">
        <f t="shared" si="2"/>
        <v>0</v>
      </c>
      <c r="H28" s="110">
        <f t="shared" si="2"/>
        <v>0</v>
      </c>
      <c r="I28" s="110">
        <f t="shared" si="2"/>
        <v>0</v>
      </c>
      <c r="J28" s="110">
        <f t="shared" si="2"/>
        <v>0</v>
      </c>
    </row>
  </sheetData>
  <sheetProtection selectLockedCells="1" selectUnlockedCells="1"/>
  <mergeCells count="8">
    <mergeCell ref="G5:H5"/>
    <mergeCell ref="I5:J5"/>
    <mergeCell ref="B2:F2"/>
    <mergeCell ref="B3:E3"/>
    <mergeCell ref="A5:A6"/>
    <mergeCell ref="B5:B6"/>
    <mergeCell ref="C5:D5"/>
    <mergeCell ref="E5:F5"/>
  </mergeCells>
  <printOptions horizontalCentered="1"/>
  <pageMargins left="1.1812499999999999" right="0.59027777777777779" top="0.78749999999999998" bottom="0.64861111111111103" header="0.51180555555555551" footer="0.31527777777777777"/>
  <pageSetup paperSize="9" firstPageNumber="0" orientation="portrait" horizontalDpi="300" verticalDpi="300" r:id="rId1"/>
  <headerFooter alignWithMargins="0">
    <oddFooter>&amp;L&amp;"Times New Roman,Regular"&amp;10Centrālā valdība&amp;R&amp;"Times New Roman,Regular"&amp;10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opLeftCell="A10" zoomScaleNormal="100" workbookViewId="0">
      <selection activeCell="D16" sqref="D16:E17"/>
    </sheetView>
  </sheetViews>
  <sheetFormatPr defaultColWidth="9.140625" defaultRowHeight="15" x14ac:dyDescent="0.25"/>
  <cols>
    <col min="1" max="1" width="37.28515625" style="62" customWidth="1"/>
    <col min="2" max="3" width="13.42578125" style="62" customWidth="1"/>
    <col min="4" max="5" width="13.140625" style="62" customWidth="1"/>
    <col min="6" max="7" width="9.140625" style="62"/>
    <col min="8" max="8" width="10.42578125" style="62" customWidth="1"/>
    <col min="9" max="9" width="11" style="62" customWidth="1"/>
    <col min="10" max="10" width="10.140625" style="62" bestFit="1" customWidth="1"/>
    <col min="11" max="11" width="10.42578125" style="62" customWidth="1"/>
    <col min="12" max="16384" width="9.140625" style="62"/>
  </cols>
  <sheetData>
    <row r="1" spans="1:11" ht="15.75" x14ac:dyDescent="0.25">
      <c r="A1" s="37"/>
      <c r="B1" s="38"/>
      <c r="C1" s="38"/>
      <c r="D1" s="39"/>
      <c r="E1" s="40" t="s">
        <v>33</v>
      </c>
    </row>
    <row r="2" spans="1:11" ht="15.75" x14ac:dyDescent="0.25">
      <c r="A2" s="154" t="s">
        <v>35</v>
      </c>
      <c r="B2" s="154"/>
      <c r="C2" s="154"/>
      <c r="D2" s="154"/>
      <c r="E2" s="154"/>
    </row>
    <row r="3" spans="1:11" ht="15.75" x14ac:dyDescent="0.25">
      <c r="A3" s="41"/>
      <c r="B3" s="42"/>
      <c r="C3" s="42"/>
      <c r="D3" s="42"/>
      <c r="E3" s="35" t="s">
        <v>36</v>
      </c>
    </row>
    <row r="4" spans="1:11" ht="15" customHeight="1" x14ac:dyDescent="0.25">
      <c r="A4" s="178" t="s">
        <v>0</v>
      </c>
      <c r="B4" s="180" t="s">
        <v>32</v>
      </c>
      <c r="C4" s="181"/>
      <c r="D4" s="182" t="s">
        <v>1</v>
      </c>
      <c r="E4" s="183"/>
    </row>
    <row r="5" spans="1:11" ht="38.25" x14ac:dyDescent="0.25">
      <c r="A5" s="179"/>
      <c r="B5" s="43" t="s">
        <v>2</v>
      </c>
      <c r="C5" s="43" t="s">
        <v>3</v>
      </c>
      <c r="D5" s="43" t="s">
        <v>4</v>
      </c>
      <c r="E5" s="43" t="s">
        <v>5</v>
      </c>
      <c r="H5" s="184" t="s">
        <v>77</v>
      </c>
      <c r="I5" s="184"/>
      <c r="J5" s="184"/>
      <c r="K5" s="184"/>
    </row>
    <row r="6" spans="1:11" x14ac:dyDescent="0.25">
      <c r="A6" s="44" t="s">
        <v>9</v>
      </c>
      <c r="B6" s="43">
        <v>1</v>
      </c>
      <c r="C6" s="43">
        <v>2</v>
      </c>
      <c r="D6" s="43">
        <v>3</v>
      </c>
      <c r="E6" s="43">
        <v>4</v>
      </c>
    </row>
    <row r="7" spans="1:11" x14ac:dyDescent="0.25">
      <c r="A7" s="45"/>
      <c r="B7" s="46"/>
      <c r="C7" s="46"/>
      <c r="D7" s="46"/>
      <c r="E7" s="46"/>
    </row>
    <row r="8" spans="1:11" x14ac:dyDescent="0.25">
      <c r="A8" s="47" t="s">
        <v>10</v>
      </c>
      <c r="B8" s="48">
        <v>10884441.231000001</v>
      </c>
      <c r="C8" s="48">
        <v>10936632.816</v>
      </c>
      <c r="D8" s="48">
        <v>12134764.918</v>
      </c>
      <c r="E8" s="48">
        <v>10676933.082</v>
      </c>
      <c r="H8" s="87">
        <f t="shared" ref="H8:I8" si="0">B9+B10+B11+B12+B13+B14</f>
        <v>10884441.231000001</v>
      </c>
      <c r="I8" s="87">
        <f t="shared" si="0"/>
        <v>10936632.816000002</v>
      </c>
      <c r="J8" s="87">
        <f>D9+D10+D11+D12+D13+D14</f>
        <v>12134764.918</v>
      </c>
      <c r="K8" s="87">
        <f>E9+E10+E11+E12+E13+E14</f>
        <v>10676933.082</v>
      </c>
    </row>
    <row r="9" spans="1:11" x14ac:dyDescent="0.25">
      <c r="A9" s="49" t="s">
        <v>11</v>
      </c>
      <c r="B9" s="36">
        <v>8548582.9330000002</v>
      </c>
      <c r="C9" s="36">
        <v>8548582.9330000002</v>
      </c>
      <c r="D9" s="36">
        <v>9617792.5209999997</v>
      </c>
      <c r="E9" s="36">
        <v>8347198.2400000002</v>
      </c>
    </row>
    <row r="10" spans="1:11" x14ac:dyDescent="0.25">
      <c r="A10" s="49" t="s">
        <v>12</v>
      </c>
      <c r="B10" s="36">
        <v>553687.99300000002</v>
      </c>
      <c r="C10" s="36">
        <v>553687.99300000002</v>
      </c>
      <c r="D10" s="36">
        <v>762740.35199999996</v>
      </c>
      <c r="E10" s="36">
        <v>691077.78399999999</v>
      </c>
    </row>
    <row r="11" spans="1:11" x14ac:dyDescent="0.25">
      <c r="A11" s="49" t="s">
        <v>13</v>
      </c>
      <c r="B11" s="36">
        <v>263777.658</v>
      </c>
      <c r="C11" s="36">
        <v>285256.20400000003</v>
      </c>
      <c r="D11" s="36">
        <v>290132.20400000003</v>
      </c>
      <c r="E11" s="36">
        <v>268634.038</v>
      </c>
    </row>
    <row r="12" spans="1:11" x14ac:dyDescent="0.25">
      <c r="A12" s="50" t="s">
        <v>14</v>
      </c>
      <c r="B12" s="36">
        <v>1506933.942</v>
      </c>
      <c r="C12" s="36">
        <v>1545114.237</v>
      </c>
      <c r="D12" s="36">
        <v>1460847.8840000001</v>
      </c>
      <c r="E12" s="36">
        <v>1364994.7009999999</v>
      </c>
    </row>
    <row r="13" spans="1:11" x14ac:dyDescent="0.25">
      <c r="A13" s="49" t="s">
        <v>15</v>
      </c>
      <c r="B13" s="36">
        <v>10652.013000000001</v>
      </c>
      <c r="C13" s="36">
        <v>3194.8330000000001</v>
      </c>
      <c r="D13" s="36">
        <v>2426.0479999999998</v>
      </c>
      <c r="E13" s="36">
        <v>2441.1819999999998</v>
      </c>
    </row>
    <row r="14" spans="1:11" x14ac:dyDescent="0.25">
      <c r="A14" s="49" t="s">
        <v>16</v>
      </c>
      <c r="B14" s="36">
        <v>806.69200000000001</v>
      </c>
      <c r="C14" s="36">
        <v>796.61599999999999</v>
      </c>
      <c r="D14" s="36">
        <v>825.90899999999999</v>
      </c>
      <c r="E14" s="36">
        <v>2587.1370000000002</v>
      </c>
    </row>
    <row r="15" spans="1:11" x14ac:dyDescent="0.25">
      <c r="A15" s="47" t="s">
        <v>17</v>
      </c>
      <c r="B15" s="48">
        <v>12637937.968</v>
      </c>
      <c r="C15" s="48">
        <v>14860979.926999999</v>
      </c>
      <c r="D15" s="48">
        <v>13621530.743000001</v>
      </c>
      <c r="E15" s="48">
        <v>12430829.061000001</v>
      </c>
      <c r="H15" s="87">
        <f t="shared" ref="H15:I15" si="1">B16+B17</f>
        <v>12637937.968</v>
      </c>
      <c r="I15" s="87">
        <f t="shared" si="1"/>
        <v>14860979.926999999</v>
      </c>
      <c r="J15" s="87">
        <f>D16+D17</f>
        <v>13621530.742999999</v>
      </c>
      <c r="K15" s="87">
        <f>E16+E17</f>
        <v>12430829.061000001</v>
      </c>
    </row>
    <row r="16" spans="1:11" x14ac:dyDescent="0.25">
      <c r="A16" s="49" t="s">
        <v>18</v>
      </c>
      <c r="B16" s="36">
        <v>11628823.657</v>
      </c>
      <c r="C16" s="36">
        <v>13768966.215</v>
      </c>
      <c r="D16" s="36">
        <v>12742948.233999999</v>
      </c>
      <c r="E16" s="36">
        <v>11593628.363</v>
      </c>
    </row>
    <row r="17" spans="1:11" x14ac:dyDescent="0.25">
      <c r="A17" s="49" t="s">
        <v>19</v>
      </c>
      <c r="B17" s="36">
        <v>1009114.311</v>
      </c>
      <c r="C17" s="36">
        <v>1092013.7120000001</v>
      </c>
      <c r="D17" s="36">
        <v>878582.50899999996</v>
      </c>
      <c r="E17" s="36">
        <v>837200.69799999997</v>
      </c>
    </row>
    <row r="18" spans="1:11" x14ac:dyDescent="0.25">
      <c r="A18" s="47" t="s">
        <v>20</v>
      </c>
      <c r="B18" s="48">
        <v>-1753496.737</v>
      </c>
      <c r="C18" s="48">
        <v>-3924347.111</v>
      </c>
      <c r="D18" s="48">
        <v>-1486765.825</v>
      </c>
      <c r="E18" s="48">
        <v>-1753895.9790000001</v>
      </c>
      <c r="H18" s="87">
        <f t="shared" ref="H18:I18" si="2">H8-H15</f>
        <v>-1753496.7369999997</v>
      </c>
      <c r="I18" s="87">
        <f t="shared" si="2"/>
        <v>-3924347.1109999977</v>
      </c>
      <c r="J18" s="87">
        <f>J8-J15</f>
        <v>-1486765.8249999993</v>
      </c>
      <c r="K18" s="87">
        <f>K8-K15</f>
        <v>-1753895.9790000003</v>
      </c>
    </row>
    <row r="19" spans="1:11" x14ac:dyDescent="0.25">
      <c r="A19" s="47" t="s">
        <v>21</v>
      </c>
      <c r="B19" s="48">
        <v>1753496.737</v>
      </c>
      <c r="C19" s="48">
        <v>3924347.111</v>
      </c>
      <c r="D19" s="48">
        <v>1486765.825</v>
      </c>
      <c r="E19" s="48">
        <v>1753895.9790000001</v>
      </c>
      <c r="H19" s="87">
        <f>B20+B24+B25+B26</f>
        <v>1753496.737</v>
      </c>
      <c r="I19" s="87">
        <f>C20+C24+C25+C26</f>
        <v>3924347.1109999996</v>
      </c>
      <c r="J19" s="87">
        <f>D20+D21+D22+D23+D24+D25+D26</f>
        <v>1486765.825</v>
      </c>
      <c r="K19" s="87">
        <f>E20+E21+E22+E23+E24+E25+E26</f>
        <v>1753895.9790000001</v>
      </c>
    </row>
    <row r="20" spans="1:11" x14ac:dyDescent="0.25">
      <c r="A20" s="51" t="s">
        <v>22</v>
      </c>
      <c r="B20" s="36">
        <v>375178.995</v>
      </c>
      <c r="C20" s="36">
        <v>665973.397</v>
      </c>
      <c r="D20" s="36">
        <v>326873.48200000002</v>
      </c>
      <c r="E20" s="36">
        <v>-409241.13299999997</v>
      </c>
    </row>
    <row r="21" spans="1:11" x14ac:dyDescent="0.25">
      <c r="A21" s="51" t="s">
        <v>23</v>
      </c>
      <c r="B21" s="36" t="s">
        <v>24</v>
      </c>
      <c r="C21" s="36" t="s">
        <v>24</v>
      </c>
      <c r="D21" s="36">
        <v>-11845.602999999999</v>
      </c>
      <c r="E21" s="36">
        <v>414168.92499999999</v>
      </c>
    </row>
    <row r="22" spans="1:11" ht="25.5" x14ac:dyDescent="0.25">
      <c r="A22" s="51" t="s">
        <v>25</v>
      </c>
      <c r="B22" s="36" t="s">
        <v>24</v>
      </c>
      <c r="C22" s="36" t="s">
        <v>24</v>
      </c>
      <c r="D22" s="36">
        <v>0</v>
      </c>
      <c r="E22" s="36">
        <v>1000</v>
      </c>
    </row>
    <row r="23" spans="1:11" x14ac:dyDescent="0.25">
      <c r="A23" s="51" t="s">
        <v>26</v>
      </c>
      <c r="B23" s="36" t="s">
        <v>24</v>
      </c>
      <c r="C23" s="36" t="s">
        <v>24</v>
      </c>
      <c r="D23" s="36">
        <v>1384834.639</v>
      </c>
      <c r="E23" s="36">
        <v>1554775.7649999999</v>
      </c>
    </row>
    <row r="24" spans="1:11" x14ac:dyDescent="0.25">
      <c r="A24" s="51" t="s">
        <v>28</v>
      </c>
      <c r="B24" s="36">
        <v>-403612.76699999999</v>
      </c>
      <c r="C24" s="36">
        <v>-403612.76699999999</v>
      </c>
      <c r="D24" s="36">
        <v>-165657.29199999999</v>
      </c>
      <c r="E24" s="36">
        <v>-200252.6</v>
      </c>
    </row>
    <row r="25" spans="1:11" x14ac:dyDescent="0.25">
      <c r="A25" s="51" t="s">
        <v>27</v>
      </c>
      <c r="B25" s="36">
        <v>1842737.9</v>
      </c>
      <c r="C25" s="36">
        <v>3801902.6639999999</v>
      </c>
      <c r="D25" s="36">
        <v>92162.476999999999</v>
      </c>
      <c r="E25" s="36">
        <v>692026.04299999995</v>
      </c>
    </row>
    <row r="26" spans="1:11" ht="25.5" x14ac:dyDescent="0.25">
      <c r="A26" s="51" t="s">
        <v>29</v>
      </c>
      <c r="B26" s="36">
        <v>-60807.391000000003</v>
      </c>
      <c r="C26" s="36">
        <v>-139916.18299999999</v>
      </c>
      <c r="D26" s="36">
        <v>-139601.878</v>
      </c>
      <c r="E26" s="36">
        <v>-298581.02100000001</v>
      </c>
    </row>
    <row r="27" spans="1:11" x14ac:dyDescent="0.25">
      <c r="A27" s="51"/>
      <c r="B27" s="51"/>
      <c r="C27" s="51"/>
      <c r="D27" s="51"/>
      <c r="E27" s="51"/>
      <c r="F27" s="51"/>
    </row>
    <row r="28" spans="1:11" x14ac:dyDescent="0.25">
      <c r="A28" s="51"/>
      <c r="B28" s="36"/>
      <c r="C28" s="36"/>
      <c r="D28" s="36"/>
      <c r="E28" s="36"/>
    </row>
    <row r="29" spans="1:11" x14ac:dyDescent="0.25">
      <c r="A29" s="52"/>
      <c r="B29" s="53"/>
      <c r="C29" s="53"/>
      <c r="D29" s="54"/>
      <c r="E29" s="54"/>
    </row>
    <row r="30" spans="1:11" x14ac:dyDescent="0.25">
      <c r="A30" s="55"/>
      <c r="B30" s="53"/>
      <c r="C30" s="53"/>
      <c r="D30" s="54"/>
      <c r="E30" s="54"/>
    </row>
    <row r="31" spans="1:11" x14ac:dyDescent="0.25">
      <c r="A31" s="52"/>
      <c r="B31" s="53"/>
      <c r="C31" s="53"/>
      <c r="D31" s="54"/>
      <c r="E31" s="56"/>
    </row>
    <row r="32" spans="1:11" ht="15.75" x14ac:dyDescent="0.25">
      <c r="A32" s="57"/>
      <c r="B32" s="58"/>
      <c r="C32" s="58"/>
      <c r="D32" s="59"/>
      <c r="E32" s="58"/>
    </row>
    <row r="33" spans="1:5" ht="15.75" x14ac:dyDescent="0.25">
      <c r="A33" s="60"/>
      <c r="B33" s="58"/>
      <c r="C33" s="58"/>
      <c r="D33" s="61"/>
      <c r="E33" s="58"/>
    </row>
  </sheetData>
  <mergeCells count="5">
    <mergeCell ref="A2:E2"/>
    <mergeCell ref="A4:A5"/>
    <mergeCell ref="B4:C4"/>
    <mergeCell ref="D4:E4"/>
    <mergeCell ref="H5:K5"/>
  </mergeCells>
  <pageMargins left="1.1811023622047245" right="0.59055118110236227" top="0.78740157480314965" bottom="0.78740157480314965" header="0.39370078740157483" footer="0.39370078740157483"/>
  <pageSetup paperSize="9" scale="91" firstPageNumber="12" fitToHeight="0" orientation="portrait" useFirstPageNumber="1" r:id="rId1"/>
  <headerFooter>
    <oddFooter>&amp;L&amp;"Times New Roman,Regular"&amp;10&amp;K17365D 2_04_FMInfp3.1_160623; Latvijas Republikas 2022. gada pārskats par valsts budžeta izpildi un par pašvaldību budžetiem;
2. sējums&amp;R&amp;"Times New Roman,Regular"&amp;10&amp;K17365D&amp;P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zoomScaleNormal="100" workbookViewId="0">
      <selection activeCell="C29" sqref="C29"/>
    </sheetView>
  </sheetViews>
  <sheetFormatPr defaultRowHeight="15" x14ac:dyDescent="0.25"/>
  <cols>
    <col min="1" max="1" width="37.28515625" customWidth="1"/>
    <col min="2" max="3" width="13.42578125" customWidth="1"/>
    <col min="4" max="5" width="13.140625" customWidth="1"/>
    <col min="6" max="6" width="9.7109375" bestFit="1" customWidth="1"/>
    <col min="8" max="8" width="13.140625" customWidth="1"/>
    <col min="9" max="9" width="15.5703125" customWidth="1"/>
    <col min="10" max="10" width="9.5703125" bestFit="1" customWidth="1"/>
    <col min="12" max="12" width="11.85546875" customWidth="1"/>
    <col min="13" max="13" width="17.5703125" customWidth="1"/>
    <col min="15" max="16" width="13.42578125" customWidth="1"/>
    <col min="17" max="18" width="13.140625" customWidth="1"/>
  </cols>
  <sheetData>
    <row r="1" spans="1:18" ht="15.75" x14ac:dyDescent="0.25">
      <c r="A1" s="1"/>
      <c r="B1" s="2"/>
      <c r="C1" s="2"/>
      <c r="D1" s="3"/>
      <c r="E1" s="4" t="s">
        <v>33</v>
      </c>
      <c r="F1" s="5"/>
      <c r="G1" s="5"/>
      <c r="H1" s="5"/>
      <c r="I1" s="5"/>
      <c r="J1" s="5"/>
      <c r="K1" s="5"/>
      <c r="L1" s="5"/>
      <c r="M1" s="5"/>
      <c r="O1" s="2"/>
      <c r="P1" s="2"/>
      <c r="Q1" s="3"/>
      <c r="R1" s="4" t="s">
        <v>33</v>
      </c>
    </row>
    <row r="2" spans="1:18" ht="15.75" customHeight="1" x14ac:dyDescent="0.25">
      <c r="A2" s="154" t="s">
        <v>35</v>
      </c>
      <c r="B2" s="154"/>
      <c r="C2" s="154"/>
      <c r="D2" s="154"/>
      <c r="E2" s="154"/>
      <c r="F2" s="5"/>
      <c r="G2" s="5"/>
      <c r="H2" s="5"/>
      <c r="I2" s="5"/>
      <c r="J2" s="5"/>
      <c r="K2" s="5"/>
      <c r="L2" s="5"/>
      <c r="M2" s="5"/>
    </row>
    <row r="3" spans="1:18" ht="15.75" x14ac:dyDescent="0.25">
      <c r="A3" s="6"/>
      <c r="B3" s="6"/>
      <c r="C3" s="6"/>
      <c r="D3" s="6"/>
      <c r="E3" s="6"/>
      <c r="F3" s="5"/>
      <c r="G3" s="5"/>
      <c r="H3" s="5"/>
      <c r="I3" s="5"/>
      <c r="J3" s="5"/>
      <c r="K3" s="5"/>
      <c r="L3" s="5"/>
      <c r="M3" s="5"/>
      <c r="O3" s="6"/>
      <c r="P3" s="6"/>
      <c r="Q3" s="6"/>
      <c r="R3" s="6"/>
    </row>
    <row r="4" spans="1:18" ht="15.75" x14ac:dyDescent="0.25">
      <c r="A4" s="7"/>
      <c r="B4" s="8"/>
      <c r="C4" s="8"/>
      <c r="D4" s="8"/>
      <c r="E4" s="9" t="s">
        <v>31</v>
      </c>
      <c r="F4" s="5"/>
      <c r="G4" s="5"/>
      <c r="H4" s="5"/>
      <c r="I4" s="5"/>
      <c r="J4" s="5"/>
      <c r="K4" s="5"/>
      <c r="L4" s="5"/>
      <c r="M4" s="5"/>
      <c r="O4" s="8"/>
      <c r="P4" s="8"/>
      <c r="Q4" s="8"/>
      <c r="R4" s="9" t="s">
        <v>34</v>
      </c>
    </row>
    <row r="5" spans="1:18" ht="15" customHeight="1" x14ac:dyDescent="0.25">
      <c r="A5" s="186" t="s">
        <v>0</v>
      </c>
      <c r="B5" s="187" t="s">
        <v>32</v>
      </c>
      <c r="C5" s="187"/>
      <c r="D5" s="185" t="s">
        <v>1</v>
      </c>
      <c r="E5" s="185"/>
      <c r="F5" s="5"/>
      <c r="G5" s="5"/>
      <c r="H5" s="5"/>
      <c r="I5" s="5"/>
      <c r="J5" s="5"/>
      <c r="K5" s="5"/>
      <c r="L5" s="5"/>
      <c r="M5" s="5"/>
      <c r="O5" s="187" t="s">
        <v>32</v>
      </c>
      <c r="P5" s="187"/>
      <c r="Q5" s="185" t="s">
        <v>1</v>
      </c>
      <c r="R5" s="185"/>
    </row>
    <row r="6" spans="1:18" ht="38.25" x14ac:dyDescent="0.25">
      <c r="A6" s="186"/>
      <c r="B6" s="83" t="s">
        <v>2</v>
      </c>
      <c r="C6" s="83" t="s">
        <v>3</v>
      </c>
      <c r="D6" s="83" t="s">
        <v>4</v>
      </c>
      <c r="E6" s="83" t="s">
        <v>5</v>
      </c>
      <c r="F6" s="5"/>
      <c r="G6" s="5"/>
      <c r="H6" s="10" t="s">
        <v>6</v>
      </c>
      <c r="I6" s="10" t="s">
        <v>7</v>
      </c>
      <c r="J6" s="10" t="s">
        <v>8</v>
      </c>
      <c r="K6" s="5"/>
      <c r="L6" s="5"/>
      <c r="M6" s="5"/>
      <c r="O6" s="83" t="s">
        <v>2</v>
      </c>
      <c r="P6" s="83" t="s">
        <v>3</v>
      </c>
      <c r="Q6" s="83" t="s">
        <v>4</v>
      </c>
      <c r="R6" s="83" t="s">
        <v>5</v>
      </c>
    </row>
    <row r="7" spans="1:18" x14ac:dyDescent="0.25">
      <c r="A7" s="82" t="s">
        <v>9</v>
      </c>
      <c r="B7" s="83">
        <v>1</v>
      </c>
      <c r="C7" s="83">
        <v>2</v>
      </c>
      <c r="D7" s="83">
        <v>3</v>
      </c>
      <c r="E7" s="83">
        <v>4</v>
      </c>
      <c r="F7" s="5"/>
      <c r="G7" s="5"/>
      <c r="H7" s="5"/>
      <c r="I7" s="5"/>
      <c r="J7" s="5"/>
      <c r="K7" s="5"/>
      <c r="L7" s="5"/>
      <c r="M7" s="5"/>
      <c r="O7" s="83">
        <v>1</v>
      </c>
      <c r="P7" s="83">
        <v>2</v>
      </c>
      <c r="Q7" s="83">
        <v>3</v>
      </c>
      <c r="R7" s="83">
        <v>4</v>
      </c>
    </row>
    <row r="8" spans="1:18" x14ac:dyDescent="0.25">
      <c r="A8" s="11"/>
      <c r="B8" s="12"/>
      <c r="C8" s="12"/>
      <c r="D8" s="12"/>
      <c r="E8" s="12"/>
      <c r="F8" s="5"/>
      <c r="G8" s="5"/>
      <c r="H8" s="5"/>
      <c r="I8" s="5"/>
      <c r="J8" s="5"/>
      <c r="K8" s="5"/>
      <c r="L8" s="5"/>
      <c r="M8" s="5"/>
      <c r="O8" s="12"/>
      <c r="P8" s="12"/>
      <c r="Q8" s="12"/>
      <c r="R8" s="12"/>
    </row>
    <row r="9" spans="1:18" x14ac:dyDescent="0.25">
      <c r="A9" s="13" t="s">
        <v>10</v>
      </c>
      <c r="B9" s="80">
        <v>10884441231</v>
      </c>
      <c r="C9" s="80">
        <v>10936632816</v>
      </c>
      <c r="D9" s="80">
        <v>12134764918</v>
      </c>
      <c r="E9" s="80">
        <v>10676933082</v>
      </c>
      <c r="F9" s="5"/>
      <c r="G9" s="15"/>
      <c r="H9" s="15">
        <f>D9-E9</f>
        <v>1457831836</v>
      </c>
      <c r="I9" s="16">
        <f>H9/E9*100</f>
        <v>13.654031778636186</v>
      </c>
      <c r="J9" s="17">
        <f>D9/C9*100</f>
        <v>110.95521923573372</v>
      </c>
      <c r="K9" s="5"/>
      <c r="L9" s="5">
        <v>7049465047</v>
      </c>
      <c r="M9" s="18">
        <f>E9-L9</f>
        <v>3627468035</v>
      </c>
      <c r="O9" s="14">
        <f>B9/1000</f>
        <v>10884441.231000001</v>
      </c>
      <c r="P9" s="14">
        <f t="shared" ref="P9:R18" si="0">C9/1000</f>
        <v>10936632.816</v>
      </c>
      <c r="Q9" s="14">
        <f t="shared" si="0"/>
        <v>12134764.918</v>
      </c>
      <c r="R9" s="14">
        <f t="shared" si="0"/>
        <v>10676933.082</v>
      </c>
    </row>
    <row r="10" spans="1:18" x14ac:dyDescent="0.25">
      <c r="A10" s="19" t="s">
        <v>11</v>
      </c>
      <c r="B10" s="81">
        <v>8548582933</v>
      </c>
      <c r="C10" s="81">
        <v>8548582933</v>
      </c>
      <c r="D10" s="81">
        <v>9617792521</v>
      </c>
      <c r="E10" s="81">
        <v>8347198240</v>
      </c>
      <c r="F10" s="5"/>
      <c r="G10" s="15"/>
      <c r="H10" s="15">
        <f t="shared" ref="H10:H27" si="1">D10-E10</f>
        <v>1270594281</v>
      </c>
      <c r="I10" s="16">
        <f t="shared" ref="I10:I27" si="2">H10/E10*100</f>
        <v>15.221805502489181</v>
      </c>
      <c r="J10" s="17">
        <f t="shared" ref="J10:J27" si="3">D10/C10*100</f>
        <v>112.50744826809299</v>
      </c>
      <c r="K10" s="5"/>
      <c r="L10" s="5">
        <v>5359919964</v>
      </c>
      <c r="M10" s="18">
        <f t="shared" ref="M10:M27" si="4">E10-L10</f>
        <v>2987278276</v>
      </c>
      <c r="O10" s="20">
        <f t="shared" ref="O10:O16" si="5">B10/1000</f>
        <v>8548582.9330000002</v>
      </c>
      <c r="P10" s="20">
        <f t="shared" si="0"/>
        <v>8548582.9330000002</v>
      </c>
      <c r="Q10" s="20">
        <f t="shared" si="0"/>
        <v>9617792.5209999997</v>
      </c>
      <c r="R10" s="20">
        <f t="shared" si="0"/>
        <v>8347198.2400000002</v>
      </c>
    </row>
    <row r="11" spans="1:18" x14ac:dyDescent="0.25">
      <c r="A11" s="19" t="s">
        <v>12</v>
      </c>
      <c r="B11" s="81">
        <v>553687993</v>
      </c>
      <c r="C11" s="81">
        <v>553687993</v>
      </c>
      <c r="D11" s="81">
        <v>762740352</v>
      </c>
      <c r="E11" s="81">
        <v>691077784</v>
      </c>
      <c r="F11" s="5"/>
      <c r="G11" s="15"/>
      <c r="H11" s="15">
        <f t="shared" si="1"/>
        <v>71662568</v>
      </c>
      <c r="I11" s="16">
        <f t="shared" si="2"/>
        <v>10.369681917021371</v>
      </c>
      <c r="J11" s="17">
        <f t="shared" si="3"/>
        <v>137.75634683123786</v>
      </c>
      <c r="K11" s="5"/>
      <c r="L11" s="5">
        <v>444429628</v>
      </c>
      <c r="M11" s="18">
        <f t="shared" si="4"/>
        <v>246648156</v>
      </c>
      <c r="O11" s="20">
        <f t="shared" si="5"/>
        <v>553687.99300000002</v>
      </c>
      <c r="P11" s="20">
        <f t="shared" si="0"/>
        <v>553687.99300000002</v>
      </c>
      <c r="Q11" s="20">
        <f t="shared" si="0"/>
        <v>762740.35199999996</v>
      </c>
      <c r="R11" s="20">
        <f t="shared" si="0"/>
        <v>691077.78399999999</v>
      </c>
    </row>
    <row r="12" spans="1:18" x14ac:dyDescent="0.25">
      <c r="A12" s="19" t="s">
        <v>13</v>
      </c>
      <c r="B12" s="81">
        <v>263777658</v>
      </c>
      <c r="C12" s="81">
        <v>285256204</v>
      </c>
      <c r="D12" s="81">
        <v>290132204</v>
      </c>
      <c r="E12" s="81">
        <v>268634038</v>
      </c>
      <c r="F12" s="5"/>
      <c r="G12" s="15"/>
      <c r="H12" s="15">
        <f t="shared" si="1"/>
        <v>21498166</v>
      </c>
      <c r="I12" s="16">
        <f t="shared" si="2"/>
        <v>8.0027706689946712</v>
      </c>
      <c r="J12" s="17">
        <f t="shared" si="3"/>
        <v>101.70934056179195</v>
      </c>
      <c r="K12" s="5"/>
      <c r="L12" s="5">
        <v>169752670</v>
      </c>
      <c r="M12" s="18">
        <f t="shared" si="4"/>
        <v>98881368</v>
      </c>
      <c r="O12" s="20">
        <f t="shared" si="5"/>
        <v>263777.658</v>
      </c>
      <c r="P12" s="20">
        <f t="shared" si="0"/>
        <v>285256.20400000003</v>
      </c>
      <c r="Q12" s="20">
        <f t="shared" si="0"/>
        <v>290132.20400000003</v>
      </c>
      <c r="R12" s="20">
        <f t="shared" si="0"/>
        <v>268634.038</v>
      </c>
    </row>
    <row r="13" spans="1:18" x14ac:dyDescent="0.25">
      <c r="A13" s="21" t="s">
        <v>14</v>
      </c>
      <c r="B13" s="81">
        <v>1506933942</v>
      </c>
      <c r="C13" s="81">
        <v>1545114237</v>
      </c>
      <c r="D13" s="81">
        <v>1460847884</v>
      </c>
      <c r="E13" s="81">
        <v>1364994701</v>
      </c>
      <c r="F13" s="5"/>
      <c r="G13" s="15"/>
      <c r="H13" s="15">
        <f t="shared" si="1"/>
        <v>95853183</v>
      </c>
      <c r="I13" s="16">
        <f t="shared" si="2"/>
        <v>7.0222384694810627</v>
      </c>
      <c r="J13" s="17">
        <f t="shared" si="3"/>
        <v>94.546270367451157</v>
      </c>
      <c r="K13" s="5"/>
      <c r="L13" s="5">
        <v>1068447514</v>
      </c>
      <c r="M13" s="18">
        <f t="shared" si="4"/>
        <v>296547187</v>
      </c>
      <c r="O13" s="20">
        <f t="shared" si="5"/>
        <v>1506933.942</v>
      </c>
      <c r="P13" s="20">
        <f t="shared" si="0"/>
        <v>1545114.237</v>
      </c>
      <c r="Q13" s="20">
        <f t="shared" si="0"/>
        <v>1460847.8840000001</v>
      </c>
      <c r="R13" s="20">
        <f t="shared" si="0"/>
        <v>1364994.7009999999</v>
      </c>
    </row>
    <row r="14" spans="1:18" x14ac:dyDescent="0.25">
      <c r="A14" s="19" t="s">
        <v>15</v>
      </c>
      <c r="B14" s="81">
        <v>10652013</v>
      </c>
      <c r="C14" s="81">
        <v>3194833</v>
      </c>
      <c r="D14" s="81">
        <v>2426048</v>
      </c>
      <c r="E14" s="81">
        <v>2441182</v>
      </c>
      <c r="F14" s="5"/>
      <c r="G14" s="15"/>
      <c r="H14" s="15">
        <f t="shared" si="1"/>
        <v>-15134</v>
      </c>
      <c r="I14" s="16">
        <f t="shared" si="2"/>
        <v>-0.61994558373771391</v>
      </c>
      <c r="J14" s="17">
        <f t="shared" si="3"/>
        <v>75.936613901258681</v>
      </c>
      <c r="K14" s="5"/>
      <c r="L14" s="5">
        <v>2336320</v>
      </c>
      <c r="M14" s="18">
        <f t="shared" si="4"/>
        <v>104862</v>
      </c>
      <c r="O14" s="20">
        <f t="shared" si="5"/>
        <v>10652.013000000001</v>
      </c>
      <c r="P14" s="20">
        <f t="shared" si="0"/>
        <v>3194.8330000000001</v>
      </c>
      <c r="Q14" s="20">
        <f t="shared" si="0"/>
        <v>2426.0479999999998</v>
      </c>
      <c r="R14" s="20">
        <f t="shared" si="0"/>
        <v>2441.1819999999998</v>
      </c>
    </row>
    <row r="15" spans="1:18" x14ac:dyDescent="0.25">
      <c r="A15" s="19" t="s">
        <v>16</v>
      </c>
      <c r="B15" s="81">
        <v>806692</v>
      </c>
      <c r="C15" s="81">
        <v>796616</v>
      </c>
      <c r="D15" s="81">
        <v>825909</v>
      </c>
      <c r="E15" s="81">
        <v>2587137</v>
      </c>
      <c r="F15" s="5"/>
      <c r="G15" s="15"/>
      <c r="H15" s="15">
        <f t="shared" si="1"/>
        <v>-1761228</v>
      </c>
      <c r="I15" s="16">
        <f t="shared" si="2"/>
        <v>-68.076333027589953</v>
      </c>
      <c r="J15" s="17">
        <f t="shared" si="3"/>
        <v>103.67717946915454</v>
      </c>
      <c r="K15" s="5"/>
      <c r="L15" s="5">
        <v>4578951</v>
      </c>
      <c r="M15" s="18">
        <f t="shared" si="4"/>
        <v>-1991814</v>
      </c>
      <c r="O15" s="20">
        <f t="shared" si="5"/>
        <v>806.69200000000001</v>
      </c>
      <c r="P15" s="20">
        <f t="shared" si="0"/>
        <v>796.61599999999999</v>
      </c>
      <c r="Q15" s="20">
        <f t="shared" si="0"/>
        <v>825.90899999999999</v>
      </c>
      <c r="R15" s="20">
        <f t="shared" si="0"/>
        <v>2587.1370000000002</v>
      </c>
    </row>
    <row r="16" spans="1:18" x14ac:dyDescent="0.25">
      <c r="A16" s="13" t="s">
        <v>17</v>
      </c>
      <c r="B16" s="80">
        <v>12637937968</v>
      </c>
      <c r="C16" s="80">
        <v>14860979927</v>
      </c>
      <c r="D16" s="80">
        <v>13621530743</v>
      </c>
      <c r="E16" s="80">
        <v>12430829061</v>
      </c>
      <c r="F16" s="5"/>
      <c r="G16" s="15"/>
      <c r="H16" s="15">
        <f t="shared" si="1"/>
        <v>1190701682</v>
      </c>
      <c r="I16" s="16">
        <f t="shared" si="2"/>
        <v>9.5786184184260179</v>
      </c>
      <c r="J16" s="17">
        <f t="shared" si="3"/>
        <v>91.659707569161569</v>
      </c>
      <c r="K16" s="5"/>
      <c r="L16" s="5">
        <v>7361723417</v>
      </c>
      <c r="M16" s="18">
        <f t="shared" si="4"/>
        <v>5069105644</v>
      </c>
      <c r="O16" s="20">
        <f t="shared" si="5"/>
        <v>12637937.968</v>
      </c>
      <c r="P16" s="20">
        <f t="shared" si="0"/>
        <v>14860979.926999999</v>
      </c>
      <c r="Q16" s="20">
        <f t="shared" si="0"/>
        <v>13621530.743000001</v>
      </c>
      <c r="R16" s="20">
        <f t="shared" si="0"/>
        <v>12430829.061000001</v>
      </c>
    </row>
    <row r="17" spans="1:18" x14ac:dyDescent="0.25">
      <c r="A17" s="19" t="s">
        <v>18</v>
      </c>
      <c r="B17" s="81">
        <v>11628823657</v>
      </c>
      <c r="C17" s="81">
        <v>13768966215</v>
      </c>
      <c r="D17" s="81">
        <v>12742948234</v>
      </c>
      <c r="E17" s="81">
        <v>11593628363</v>
      </c>
      <c r="F17" s="5"/>
      <c r="G17" s="15"/>
      <c r="H17" s="15">
        <f t="shared" si="1"/>
        <v>1149319871</v>
      </c>
      <c r="I17" s="16">
        <f t="shared" si="2"/>
        <v>9.9133751317055214</v>
      </c>
      <c r="J17" s="17">
        <f t="shared" si="3"/>
        <v>92.548329591496497</v>
      </c>
      <c r="K17" s="5"/>
      <c r="L17" s="5">
        <v>6847313532</v>
      </c>
      <c r="M17" s="18">
        <f t="shared" si="4"/>
        <v>4746314831</v>
      </c>
      <c r="O17" s="20">
        <f>B17/1000</f>
        <v>11628823.657</v>
      </c>
      <c r="P17" s="20">
        <f t="shared" si="0"/>
        <v>13768966.215</v>
      </c>
      <c r="Q17" s="20">
        <f t="shared" si="0"/>
        <v>12742948.233999999</v>
      </c>
      <c r="R17" s="20">
        <f t="shared" si="0"/>
        <v>11593628.363</v>
      </c>
    </row>
    <row r="18" spans="1:18" x14ac:dyDescent="0.25">
      <c r="A18" s="19" t="s">
        <v>19</v>
      </c>
      <c r="B18" s="81">
        <v>1009114311</v>
      </c>
      <c r="C18" s="81">
        <v>1092013712</v>
      </c>
      <c r="D18" s="81">
        <v>878582509</v>
      </c>
      <c r="E18" s="81">
        <v>837200698</v>
      </c>
      <c r="F18" s="5"/>
      <c r="G18" s="15"/>
      <c r="H18" s="15">
        <f t="shared" si="1"/>
        <v>41381811</v>
      </c>
      <c r="I18" s="16">
        <f t="shared" si="2"/>
        <v>4.9428782248817482</v>
      </c>
      <c r="J18" s="17">
        <f t="shared" si="3"/>
        <v>80.455263459182646</v>
      </c>
      <c r="K18" s="5"/>
      <c r="L18" s="5">
        <v>514409885</v>
      </c>
      <c r="M18" s="18">
        <f t="shared" si="4"/>
        <v>322790813</v>
      </c>
      <c r="O18" s="20">
        <f>B18/1000</f>
        <v>1009114.311</v>
      </c>
      <c r="P18" s="20">
        <f t="shared" si="0"/>
        <v>1092013.7120000001</v>
      </c>
      <c r="Q18" s="20">
        <f t="shared" si="0"/>
        <v>878582.50899999996</v>
      </c>
      <c r="R18" s="20">
        <f t="shared" si="0"/>
        <v>837200.69799999997</v>
      </c>
    </row>
    <row r="19" spans="1:18" x14ac:dyDescent="0.25">
      <c r="A19" s="13" t="s">
        <v>20</v>
      </c>
      <c r="B19" s="14">
        <v>-1753496737</v>
      </c>
      <c r="C19" s="14">
        <v>-3924347111</v>
      </c>
      <c r="D19" s="14">
        <v>-1486765825</v>
      </c>
      <c r="E19" s="14">
        <v>-1753895979</v>
      </c>
      <c r="F19" s="5"/>
      <c r="G19" s="23"/>
      <c r="H19" s="15">
        <f t="shared" si="1"/>
        <v>267130154</v>
      </c>
      <c r="I19" s="16">
        <f t="shared" si="2"/>
        <v>-15.230672582550007</v>
      </c>
      <c r="J19" s="17">
        <f t="shared" si="3"/>
        <v>37.885686024882318</v>
      </c>
      <c r="K19" s="5"/>
      <c r="L19" s="5">
        <v>-312258370</v>
      </c>
      <c r="M19" s="18">
        <f t="shared" si="4"/>
        <v>-1441637609</v>
      </c>
      <c r="O19" s="14">
        <f>B19/1000</f>
        <v>-1753496.737</v>
      </c>
      <c r="P19" s="14">
        <f t="shared" ref="P19:R21" si="6">C19/1000</f>
        <v>-3924347.111</v>
      </c>
      <c r="Q19" s="14">
        <f t="shared" si="6"/>
        <v>-1486765.825</v>
      </c>
      <c r="R19" s="14">
        <f t="shared" si="6"/>
        <v>-1753895.9790000001</v>
      </c>
    </row>
    <row r="20" spans="1:18" x14ac:dyDescent="0.25">
      <c r="A20" s="13" t="s">
        <v>21</v>
      </c>
      <c r="B20" s="48">
        <v>1753496737</v>
      </c>
      <c r="C20" s="48">
        <v>3924347111</v>
      </c>
      <c r="D20" s="48">
        <v>1486765825</v>
      </c>
      <c r="E20" s="48">
        <v>1753895979</v>
      </c>
      <c r="F20" s="5"/>
      <c r="G20" s="15"/>
      <c r="H20" s="15">
        <f t="shared" si="1"/>
        <v>-267130154</v>
      </c>
      <c r="I20" s="16">
        <f t="shared" si="2"/>
        <v>-15.230672582550007</v>
      </c>
      <c r="J20" s="17">
        <f t="shared" si="3"/>
        <v>37.885686024882318</v>
      </c>
      <c r="K20" s="5"/>
      <c r="L20" s="5">
        <v>312258370</v>
      </c>
      <c r="M20" s="18">
        <f t="shared" si="4"/>
        <v>1441637609</v>
      </c>
      <c r="O20" s="48">
        <f t="shared" ref="O20:O21" si="7">B20/1000</f>
        <v>1753496.737</v>
      </c>
      <c r="P20" s="48">
        <f t="shared" si="6"/>
        <v>3924347.111</v>
      </c>
      <c r="Q20" s="48">
        <f t="shared" si="6"/>
        <v>1486765.825</v>
      </c>
      <c r="R20" s="48">
        <f t="shared" si="6"/>
        <v>1753895.9790000001</v>
      </c>
    </row>
    <row r="21" spans="1:18" x14ac:dyDescent="0.25">
      <c r="A21" s="22" t="s">
        <v>22</v>
      </c>
      <c r="B21" s="20">
        <v>375178995</v>
      </c>
      <c r="C21" s="20">
        <v>665973397</v>
      </c>
      <c r="D21" s="20">
        <v>326873482</v>
      </c>
      <c r="E21" s="20">
        <v>-409241133</v>
      </c>
      <c r="F21" s="5"/>
      <c r="G21" s="15"/>
      <c r="H21" s="15">
        <f t="shared" si="1"/>
        <v>736114615</v>
      </c>
      <c r="I21" s="16">
        <f t="shared" si="2"/>
        <v>-179.87307619930766</v>
      </c>
      <c r="J21" s="17">
        <f t="shared" si="3"/>
        <v>49.082062958139453</v>
      </c>
      <c r="K21" s="5"/>
      <c r="L21" s="5">
        <v>-484254912</v>
      </c>
      <c r="M21" s="18">
        <f t="shared" si="4"/>
        <v>75013779</v>
      </c>
      <c r="O21" s="20">
        <f t="shared" si="7"/>
        <v>375178.995</v>
      </c>
      <c r="P21" s="20">
        <f t="shared" si="6"/>
        <v>665973.397</v>
      </c>
      <c r="Q21" s="20">
        <f t="shared" si="6"/>
        <v>326873.48200000002</v>
      </c>
      <c r="R21" s="20">
        <f t="shared" si="6"/>
        <v>-409241.13299999997</v>
      </c>
    </row>
    <row r="22" spans="1:18" x14ac:dyDescent="0.25">
      <c r="A22" s="22" t="s">
        <v>23</v>
      </c>
      <c r="B22" s="20">
        <v>0</v>
      </c>
      <c r="C22" s="20">
        <v>0</v>
      </c>
      <c r="D22" s="20">
        <v>-11845603</v>
      </c>
      <c r="E22" s="20">
        <v>414168925</v>
      </c>
      <c r="F22" s="5"/>
      <c r="G22" s="15"/>
      <c r="H22" s="15">
        <f t="shared" si="1"/>
        <v>-426014528</v>
      </c>
      <c r="I22" s="16">
        <f t="shared" si="2"/>
        <v>-102.86008975685465</v>
      </c>
      <c r="J22" s="17" t="e">
        <f t="shared" si="3"/>
        <v>#DIV/0!</v>
      </c>
      <c r="K22" s="5"/>
      <c r="L22" s="5">
        <v>213285475</v>
      </c>
      <c r="M22" s="18">
        <f t="shared" si="4"/>
        <v>200883450</v>
      </c>
      <c r="O22" s="20" t="s">
        <v>24</v>
      </c>
      <c r="P22" s="20" t="s">
        <v>24</v>
      </c>
      <c r="Q22" s="20">
        <f>D22/1000</f>
        <v>-11845.602999999999</v>
      </c>
      <c r="R22" s="20">
        <f>E22/1000</f>
        <v>414168.92499999999</v>
      </c>
    </row>
    <row r="23" spans="1:18" ht="25.5" x14ac:dyDescent="0.25">
      <c r="A23" s="22" t="s">
        <v>25</v>
      </c>
      <c r="B23" s="20">
        <v>0</v>
      </c>
      <c r="C23" s="20">
        <v>0</v>
      </c>
      <c r="D23" s="20">
        <v>0</v>
      </c>
      <c r="E23" s="20">
        <v>1000000</v>
      </c>
      <c r="F23" s="5"/>
      <c r="G23" s="15"/>
      <c r="H23" s="15">
        <f t="shared" si="1"/>
        <v>-1000000</v>
      </c>
      <c r="I23" s="16">
        <f t="shared" si="2"/>
        <v>-100</v>
      </c>
      <c r="J23" s="17" t="e">
        <f t="shared" si="3"/>
        <v>#DIV/0!</v>
      </c>
      <c r="K23" s="5"/>
      <c r="L23" s="5">
        <v>106012776</v>
      </c>
      <c r="M23" s="18">
        <f t="shared" si="4"/>
        <v>-105012776</v>
      </c>
      <c r="O23" s="20" t="s">
        <v>24</v>
      </c>
      <c r="P23" s="20" t="s">
        <v>24</v>
      </c>
      <c r="Q23" s="20">
        <f t="shared" ref="Q23:R27" si="8">D23/1000</f>
        <v>0</v>
      </c>
      <c r="R23" s="20">
        <f t="shared" si="8"/>
        <v>1000</v>
      </c>
    </row>
    <row r="24" spans="1:18" x14ac:dyDescent="0.25">
      <c r="A24" s="22" t="s">
        <v>26</v>
      </c>
      <c r="B24" s="20">
        <v>0</v>
      </c>
      <c r="C24" s="20">
        <v>0</v>
      </c>
      <c r="D24" s="20">
        <v>1384834639</v>
      </c>
      <c r="E24" s="20">
        <v>1554775765</v>
      </c>
      <c r="F24" s="5"/>
      <c r="G24" s="15"/>
      <c r="H24" s="15">
        <f t="shared" si="1"/>
        <v>-169941126</v>
      </c>
      <c r="I24" s="16">
        <f t="shared" si="2"/>
        <v>-10.930265947385667</v>
      </c>
      <c r="J24" s="17" t="e">
        <f t="shared" si="3"/>
        <v>#DIV/0!</v>
      </c>
      <c r="K24" s="5"/>
      <c r="L24" s="5">
        <v>1662481322</v>
      </c>
      <c r="M24" s="18">
        <f t="shared" si="4"/>
        <v>-107705557</v>
      </c>
      <c r="O24" s="20" t="s">
        <v>24</v>
      </c>
      <c r="P24" s="20" t="s">
        <v>24</v>
      </c>
      <c r="Q24" s="20">
        <f t="shared" si="8"/>
        <v>1384834.639</v>
      </c>
      <c r="R24" s="20">
        <f t="shared" si="8"/>
        <v>1554775.7649999999</v>
      </c>
    </row>
    <row r="25" spans="1:18" x14ac:dyDescent="0.25">
      <c r="A25" s="51" t="s">
        <v>28</v>
      </c>
      <c r="B25" s="20">
        <v>-403612767</v>
      </c>
      <c r="C25" s="20">
        <v>-403612767</v>
      </c>
      <c r="D25" s="20">
        <v>-165657292</v>
      </c>
      <c r="E25" s="20">
        <v>-200252600</v>
      </c>
      <c r="F25" s="5"/>
      <c r="G25" s="15"/>
      <c r="H25" s="15">
        <f t="shared" si="1"/>
        <v>34595308</v>
      </c>
      <c r="I25" s="16">
        <f t="shared" si="2"/>
        <v>-17.275834620873837</v>
      </c>
      <c r="J25" s="17">
        <f t="shared" si="3"/>
        <v>41.043620406586392</v>
      </c>
      <c r="K25" s="5"/>
      <c r="L25" s="5">
        <v>-1037477680</v>
      </c>
      <c r="M25" s="18">
        <f t="shared" si="4"/>
        <v>837225080</v>
      </c>
      <c r="O25" s="20">
        <f>B25/1000</f>
        <v>-403612.76699999999</v>
      </c>
      <c r="P25" s="20">
        <f>C25/1000</f>
        <v>-403612.76699999999</v>
      </c>
      <c r="Q25" s="20">
        <f t="shared" si="8"/>
        <v>-165657.29199999999</v>
      </c>
      <c r="R25" s="20">
        <f t="shared" si="8"/>
        <v>-200252.6</v>
      </c>
    </row>
    <row r="26" spans="1:18" x14ac:dyDescent="0.25">
      <c r="A26" s="51" t="s">
        <v>27</v>
      </c>
      <c r="B26" s="20">
        <v>1842737900</v>
      </c>
      <c r="C26" s="20">
        <v>3801902664</v>
      </c>
      <c r="D26" s="20">
        <v>92162477</v>
      </c>
      <c r="E26" s="20">
        <v>692026043</v>
      </c>
      <c r="F26" s="5"/>
      <c r="G26" s="15"/>
      <c r="H26" s="15">
        <f t="shared" si="1"/>
        <v>-599863566</v>
      </c>
      <c r="I26" s="16">
        <f t="shared" si="2"/>
        <v>-86.68222418328844</v>
      </c>
      <c r="J26" s="17">
        <f t="shared" si="3"/>
        <v>2.4241145853806634</v>
      </c>
      <c r="K26" s="5"/>
      <c r="L26" s="5">
        <v>-101993264</v>
      </c>
      <c r="M26" s="18">
        <f t="shared" si="4"/>
        <v>794019307</v>
      </c>
      <c r="O26" s="20">
        <f t="shared" ref="O26:O27" si="9">B26/1000</f>
        <v>1842737.9</v>
      </c>
      <c r="P26" s="20">
        <f>C26/1000</f>
        <v>3801902.6639999999</v>
      </c>
      <c r="Q26" s="20">
        <f t="shared" si="8"/>
        <v>92162.476999999999</v>
      </c>
      <c r="R26" s="20">
        <f t="shared" si="8"/>
        <v>692026.04299999995</v>
      </c>
    </row>
    <row r="27" spans="1:18" ht="25.5" x14ac:dyDescent="0.25">
      <c r="A27" s="22" t="s">
        <v>29</v>
      </c>
      <c r="B27" s="20">
        <v>-60807391</v>
      </c>
      <c r="C27" s="20">
        <v>-139916183</v>
      </c>
      <c r="D27" s="20">
        <v>-139601878</v>
      </c>
      <c r="E27" s="20">
        <v>-298581021</v>
      </c>
      <c r="F27" s="5"/>
      <c r="G27" s="15"/>
      <c r="H27" s="15">
        <f t="shared" si="1"/>
        <v>158979143</v>
      </c>
      <c r="I27" s="16">
        <f t="shared" si="2"/>
        <v>-53.244892280008649</v>
      </c>
      <c r="J27" s="17">
        <f t="shared" si="3"/>
        <v>99.775361939369091</v>
      </c>
      <c r="K27" s="5"/>
      <c r="L27" s="5">
        <v>-45795347</v>
      </c>
      <c r="M27" s="18">
        <f t="shared" si="4"/>
        <v>-252785674</v>
      </c>
      <c r="O27" s="20">
        <f t="shared" si="9"/>
        <v>-60807.391000000003</v>
      </c>
      <c r="P27" s="20">
        <f>C27/1000</f>
        <v>-139916.18299999999</v>
      </c>
      <c r="Q27" s="20">
        <f t="shared" si="8"/>
        <v>-139601.878</v>
      </c>
      <c r="R27" s="20">
        <f t="shared" si="8"/>
        <v>-298581.02100000001</v>
      </c>
    </row>
    <row r="28" spans="1:18" x14ac:dyDescent="0.25">
      <c r="A28" s="22"/>
      <c r="B28" s="20"/>
      <c r="C28" s="20"/>
      <c r="D28" s="20"/>
      <c r="E28" s="20"/>
      <c r="F28" s="5"/>
      <c r="G28" s="15"/>
      <c r="H28" s="15"/>
      <c r="I28" s="16"/>
      <c r="J28" s="17"/>
      <c r="K28" s="5"/>
      <c r="L28" s="5"/>
      <c r="M28" s="18"/>
      <c r="O28" s="20"/>
      <c r="P28" s="20"/>
      <c r="Q28" s="20"/>
      <c r="R28" s="20"/>
    </row>
    <row r="29" spans="1:18" x14ac:dyDescent="0.25">
      <c r="A29" s="22"/>
      <c r="B29" s="25"/>
      <c r="C29" s="25"/>
      <c r="D29" s="26"/>
      <c r="E29" s="26"/>
      <c r="F29" s="5"/>
      <c r="G29" s="15"/>
      <c r="H29" s="15"/>
      <c r="I29" s="16"/>
      <c r="J29" s="17"/>
      <c r="K29" s="5"/>
      <c r="L29" s="5"/>
      <c r="M29" s="18"/>
      <c r="O29" s="20"/>
      <c r="P29" s="20"/>
      <c r="Q29" s="20"/>
      <c r="R29" s="20"/>
    </row>
    <row r="30" spans="1:18" x14ac:dyDescent="0.25">
      <c r="A30" s="24"/>
      <c r="B30" s="25">
        <f>B9-B16-B19</f>
        <v>0</v>
      </c>
      <c r="C30" s="25">
        <f>C9-C16-C19</f>
        <v>0</v>
      </c>
      <c r="D30" s="25">
        <f>D9-D16-D19</f>
        <v>0</v>
      </c>
      <c r="E30" s="25">
        <f>E9-E16-E19</f>
        <v>0</v>
      </c>
      <c r="F30" s="5"/>
      <c r="G30" s="5"/>
      <c r="H30" s="5"/>
      <c r="I30" s="5"/>
      <c r="J30" s="17" t="e">
        <f>D29/C29*100</f>
        <v>#DIV/0!</v>
      </c>
      <c r="K30" s="5"/>
      <c r="L30" s="5"/>
      <c r="M30" s="18">
        <f>E29-L30</f>
        <v>0</v>
      </c>
      <c r="O30" s="25"/>
      <c r="P30" s="25"/>
      <c r="Q30" s="26"/>
      <c r="R30" s="26"/>
    </row>
    <row r="31" spans="1:18" x14ac:dyDescent="0.25">
      <c r="A31" s="27"/>
      <c r="B31" s="25"/>
      <c r="C31" s="25"/>
      <c r="D31" s="26"/>
      <c r="E31" s="29"/>
      <c r="F31" s="5"/>
      <c r="G31" s="5" t="s">
        <v>30</v>
      </c>
      <c r="H31" s="28">
        <v>32866.5</v>
      </c>
      <c r="I31" s="5"/>
      <c r="J31" s="17" t="e">
        <f>D30/C30*100</f>
        <v>#DIV/0!</v>
      </c>
      <c r="K31" s="5"/>
      <c r="L31" s="5"/>
      <c r="M31" s="5"/>
      <c r="O31" s="25"/>
      <c r="P31" s="25"/>
      <c r="Q31" s="26"/>
      <c r="R31" s="26"/>
    </row>
    <row r="32" spans="1:18" ht="15.75" x14ac:dyDescent="0.25">
      <c r="A32" s="24"/>
      <c r="B32" s="31"/>
      <c r="C32" s="31"/>
      <c r="D32" s="32"/>
      <c r="E32" s="31"/>
      <c r="F32" s="5"/>
      <c r="G32" s="5"/>
      <c r="H32" s="5"/>
      <c r="I32" s="5"/>
      <c r="J32" s="5"/>
      <c r="K32" s="5"/>
      <c r="L32" s="5"/>
      <c r="M32" s="5"/>
      <c r="O32" s="25"/>
      <c r="P32" s="25"/>
      <c r="Q32" s="26"/>
      <c r="R32" s="29"/>
    </row>
    <row r="33" spans="1:18" ht="15.75" x14ac:dyDescent="0.25">
      <c r="A33" s="30"/>
      <c r="B33" s="31"/>
      <c r="C33" s="31"/>
      <c r="D33" s="34">
        <f>D19/1000000/H31</f>
        <v>-4.5236512101988348E-2</v>
      </c>
      <c r="E33" s="31"/>
      <c r="F33" s="5"/>
      <c r="G33" s="5"/>
      <c r="H33" s="5"/>
      <c r="I33" s="5"/>
      <c r="J33" s="5"/>
      <c r="K33" s="5"/>
      <c r="L33" s="5"/>
      <c r="M33" s="5"/>
      <c r="O33" s="31"/>
      <c r="P33" s="31"/>
      <c r="Q33" s="32"/>
      <c r="R33" s="31"/>
    </row>
    <row r="34" spans="1:18" ht="15.75" x14ac:dyDescent="0.25">
      <c r="A34" s="33"/>
      <c r="F34" s="5"/>
      <c r="G34" s="5"/>
      <c r="H34" s="5"/>
      <c r="I34" s="5"/>
      <c r="J34" s="5"/>
      <c r="K34" s="5"/>
      <c r="L34" s="5"/>
      <c r="M34" s="5"/>
      <c r="O34" s="31"/>
      <c r="P34" s="31"/>
      <c r="Q34" s="34" t="e">
        <f>Q19/1000000/U31</f>
        <v>#DIV/0!</v>
      </c>
      <c r="R34" s="31"/>
    </row>
  </sheetData>
  <mergeCells count="6">
    <mergeCell ref="Q5:R5"/>
    <mergeCell ref="A2:E2"/>
    <mergeCell ref="A5:A6"/>
    <mergeCell ref="B5:C5"/>
    <mergeCell ref="D5:E5"/>
    <mergeCell ref="O5:P5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Footer>&amp;L2_04_FMInfp06_250619; Latvijas Republikas 2019. gada pārskats par valsts budžeta izpildi un par pašvaldību budžetiem;
2. sējums</oddFoot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8"/>
  <sheetViews>
    <sheetView view="pageBreakPreview" zoomScale="115" zoomScaleNormal="120" zoomScaleSheetLayoutView="115" workbookViewId="0">
      <selection activeCell="D11" sqref="D11"/>
    </sheetView>
  </sheetViews>
  <sheetFormatPr defaultColWidth="9.140625" defaultRowHeight="15" x14ac:dyDescent="0.25"/>
  <cols>
    <col min="1" max="1" width="9.5703125" style="63" customWidth="1"/>
    <col min="2" max="2" width="33.140625" style="63" customWidth="1"/>
    <col min="3" max="6" width="14.28515625" style="63" customWidth="1"/>
    <col min="7" max="22" width="9.140625" style="63"/>
    <col min="23" max="25" width="0" style="63" hidden="1" customWidth="1"/>
    <col min="26" max="247" width="9.140625" style="63"/>
    <col min="248" max="256" width="9.140625" style="79"/>
    <col min="257" max="257" width="9.5703125" style="79" customWidth="1"/>
    <col min="258" max="258" width="33.140625" style="79" customWidth="1"/>
    <col min="259" max="262" width="14.28515625" style="79" customWidth="1"/>
    <col min="263" max="278" width="9.140625" style="79"/>
    <col min="279" max="281" width="0" style="79" hidden="1" customWidth="1"/>
    <col min="282" max="512" width="9.140625" style="79"/>
    <col min="513" max="513" width="9.5703125" style="79" customWidth="1"/>
    <col min="514" max="514" width="33.140625" style="79" customWidth="1"/>
    <col min="515" max="518" width="14.28515625" style="79" customWidth="1"/>
    <col min="519" max="534" width="9.140625" style="79"/>
    <col min="535" max="537" width="0" style="79" hidden="1" customWidth="1"/>
    <col min="538" max="768" width="9.140625" style="79"/>
    <col min="769" max="769" width="9.5703125" style="79" customWidth="1"/>
    <col min="770" max="770" width="33.140625" style="79" customWidth="1"/>
    <col min="771" max="774" width="14.28515625" style="79" customWidth="1"/>
    <col min="775" max="790" width="9.140625" style="79"/>
    <col min="791" max="793" width="0" style="79" hidden="1" customWidth="1"/>
    <col min="794" max="1024" width="9.140625" style="79"/>
    <col min="1025" max="1025" width="9.5703125" style="79" customWidth="1"/>
    <col min="1026" max="1026" width="33.140625" style="79" customWidth="1"/>
    <col min="1027" max="1030" width="14.28515625" style="79" customWidth="1"/>
    <col min="1031" max="1046" width="9.140625" style="79"/>
    <col min="1047" max="1049" width="0" style="79" hidden="1" customWidth="1"/>
    <col min="1050" max="1280" width="9.140625" style="79"/>
    <col min="1281" max="1281" width="9.5703125" style="79" customWidth="1"/>
    <col min="1282" max="1282" width="33.140625" style="79" customWidth="1"/>
    <col min="1283" max="1286" width="14.28515625" style="79" customWidth="1"/>
    <col min="1287" max="1302" width="9.140625" style="79"/>
    <col min="1303" max="1305" width="0" style="79" hidden="1" customWidth="1"/>
    <col min="1306" max="1536" width="9.140625" style="79"/>
    <col min="1537" max="1537" width="9.5703125" style="79" customWidth="1"/>
    <col min="1538" max="1538" width="33.140625" style="79" customWidth="1"/>
    <col min="1539" max="1542" width="14.28515625" style="79" customWidth="1"/>
    <col min="1543" max="1558" width="9.140625" style="79"/>
    <col min="1559" max="1561" width="0" style="79" hidden="1" customWidth="1"/>
    <col min="1562" max="1792" width="9.140625" style="79"/>
    <col min="1793" max="1793" width="9.5703125" style="79" customWidth="1"/>
    <col min="1794" max="1794" width="33.140625" style="79" customWidth="1"/>
    <col min="1795" max="1798" width="14.28515625" style="79" customWidth="1"/>
    <col min="1799" max="1814" width="9.140625" style="79"/>
    <col min="1815" max="1817" width="0" style="79" hidden="1" customWidth="1"/>
    <col min="1818" max="2048" width="9.140625" style="79"/>
    <col min="2049" max="2049" width="9.5703125" style="79" customWidth="1"/>
    <col min="2050" max="2050" width="33.140625" style="79" customWidth="1"/>
    <col min="2051" max="2054" width="14.28515625" style="79" customWidth="1"/>
    <col min="2055" max="2070" width="9.140625" style="79"/>
    <col min="2071" max="2073" width="0" style="79" hidden="1" customWidth="1"/>
    <col min="2074" max="2304" width="9.140625" style="79"/>
    <col min="2305" max="2305" width="9.5703125" style="79" customWidth="1"/>
    <col min="2306" max="2306" width="33.140625" style="79" customWidth="1"/>
    <col min="2307" max="2310" width="14.28515625" style="79" customWidth="1"/>
    <col min="2311" max="2326" width="9.140625" style="79"/>
    <col min="2327" max="2329" width="0" style="79" hidden="1" customWidth="1"/>
    <col min="2330" max="2560" width="9.140625" style="79"/>
    <col min="2561" max="2561" width="9.5703125" style="79" customWidth="1"/>
    <col min="2562" max="2562" width="33.140625" style="79" customWidth="1"/>
    <col min="2563" max="2566" width="14.28515625" style="79" customWidth="1"/>
    <col min="2567" max="2582" width="9.140625" style="79"/>
    <col min="2583" max="2585" width="0" style="79" hidden="1" customWidth="1"/>
    <col min="2586" max="2816" width="9.140625" style="79"/>
    <col min="2817" max="2817" width="9.5703125" style="79" customWidth="1"/>
    <col min="2818" max="2818" width="33.140625" style="79" customWidth="1"/>
    <col min="2819" max="2822" width="14.28515625" style="79" customWidth="1"/>
    <col min="2823" max="2838" width="9.140625" style="79"/>
    <col min="2839" max="2841" width="0" style="79" hidden="1" customWidth="1"/>
    <col min="2842" max="3072" width="9.140625" style="79"/>
    <col min="3073" max="3073" width="9.5703125" style="79" customWidth="1"/>
    <col min="3074" max="3074" width="33.140625" style="79" customWidth="1"/>
    <col min="3075" max="3078" width="14.28515625" style="79" customWidth="1"/>
    <col min="3079" max="3094" width="9.140625" style="79"/>
    <col min="3095" max="3097" width="0" style="79" hidden="1" customWidth="1"/>
    <col min="3098" max="3328" width="9.140625" style="79"/>
    <col min="3329" max="3329" width="9.5703125" style="79" customWidth="1"/>
    <col min="3330" max="3330" width="33.140625" style="79" customWidth="1"/>
    <col min="3331" max="3334" width="14.28515625" style="79" customWidth="1"/>
    <col min="3335" max="3350" width="9.140625" style="79"/>
    <col min="3351" max="3353" width="0" style="79" hidden="1" customWidth="1"/>
    <col min="3354" max="3584" width="9.140625" style="79"/>
    <col min="3585" max="3585" width="9.5703125" style="79" customWidth="1"/>
    <col min="3586" max="3586" width="33.140625" style="79" customWidth="1"/>
    <col min="3587" max="3590" width="14.28515625" style="79" customWidth="1"/>
    <col min="3591" max="3606" width="9.140625" style="79"/>
    <col min="3607" max="3609" width="0" style="79" hidden="1" customWidth="1"/>
    <col min="3610" max="3840" width="9.140625" style="79"/>
    <col min="3841" max="3841" width="9.5703125" style="79" customWidth="1"/>
    <col min="3842" max="3842" width="33.140625" style="79" customWidth="1"/>
    <col min="3843" max="3846" width="14.28515625" style="79" customWidth="1"/>
    <col min="3847" max="3862" width="9.140625" style="79"/>
    <col min="3863" max="3865" width="0" style="79" hidden="1" customWidth="1"/>
    <col min="3866" max="4096" width="9.140625" style="79"/>
    <col min="4097" max="4097" width="9.5703125" style="79" customWidth="1"/>
    <col min="4098" max="4098" width="33.140625" style="79" customWidth="1"/>
    <col min="4099" max="4102" width="14.28515625" style="79" customWidth="1"/>
    <col min="4103" max="4118" width="9.140625" style="79"/>
    <col min="4119" max="4121" width="0" style="79" hidden="1" customWidth="1"/>
    <col min="4122" max="4352" width="9.140625" style="79"/>
    <col min="4353" max="4353" width="9.5703125" style="79" customWidth="1"/>
    <col min="4354" max="4354" width="33.140625" style="79" customWidth="1"/>
    <col min="4355" max="4358" width="14.28515625" style="79" customWidth="1"/>
    <col min="4359" max="4374" width="9.140625" style="79"/>
    <col min="4375" max="4377" width="0" style="79" hidden="1" customWidth="1"/>
    <col min="4378" max="4608" width="9.140625" style="79"/>
    <col min="4609" max="4609" width="9.5703125" style="79" customWidth="1"/>
    <col min="4610" max="4610" width="33.140625" style="79" customWidth="1"/>
    <col min="4611" max="4614" width="14.28515625" style="79" customWidth="1"/>
    <col min="4615" max="4630" width="9.140625" style="79"/>
    <col min="4631" max="4633" width="0" style="79" hidden="1" customWidth="1"/>
    <col min="4634" max="4864" width="9.140625" style="79"/>
    <col min="4865" max="4865" width="9.5703125" style="79" customWidth="1"/>
    <col min="4866" max="4866" width="33.140625" style="79" customWidth="1"/>
    <col min="4867" max="4870" width="14.28515625" style="79" customWidth="1"/>
    <col min="4871" max="4886" width="9.140625" style="79"/>
    <col min="4887" max="4889" width="0" style="79" hidden="1" customWidth="1"/>
    <col min="4890" max="5120" width="9.140625" style="79"/>
    <col min="5121" max="5121" width="9.5703125" style="79" customWidth="1"/>
    <col min="5122" max="5122" width="33.140625" style="79" customWidth="1"/>
    <col min="5123" max="5126" width="14.28515625" style="79" customWidth="1"/>
    <col min="5127" max="5142" width="9.140625" style="79"/>
    <col min="5143" max="5145" width="0" style="79" hidden="1" customWidth="1"/>
    <col min="5146" max="5376" width="9.140625" style="79"/>
    <col min="5377" max="5377" width="9.5703125" style="79" customWidth="1"/>
    <col min="5378" max="5378" width="33.140625" style="79" customWidth="1"/>
    <col min="5379" max="5382" width="14.28515625" style="79" customWidth="1"/>
    <col min="5383" max="5398" width="9.140625" style="79"/>
    <col min="5399" max="5401" width="0" style="79" hidden="1" customWidth="1"/>
    <col min="5402" max="5632" width="9.140625" style="79"/>
    <col min="5633" max="5633" width="9.5703125" style="79" customWidth="1"/>
    <col min="5634" max="5634" width="33.140625" style="79" customWidth="1"/>
    <col min="5635" max="5638" width="14.28515625" style="79" customWidth="1"/>
    <col min="5639" max="5654" width="9.140625" style="79"/>
    <col min="5655" max="5657" width="0" style="79" hidden="1" customWidth="1"/>
    <col min="5658" max="5888" width="9.140625" style="79"/>
    <col min="5889" max="5889" width="9.5703125" style="79" customWidth="1"/>
    <col min="5890" max="5890" width="33.140625" style="79" customWidth="1"/>
    <col min="5891" max="5894" width="14.28515625" style="79" customWidth="1"/>
    <col min="5895" max="5910" width="9.140625" style="79"/>
    <col min="5911" max="5913" width="0" style="79" hidden="1" customWidth="1"/>
    <col min="5914" max="6144" width="9.140625" style="79"/>
    <col min="6145" max="6145" width="9.5703125" style="79" customWidth="1"/>
    <col min="6146" max="6146" width="33.140625" style="79" customWidth="1"/>
    <col min="6147" max="6150" width="14.28515625" style="79" customWidth="1"/>
    <col min="6151" max="6166" width="9.140625" style="79"/>
    <col min="6167" max="6169" width="0" style="79" hidden="1" customWidth="1"/>
    <col min="6170" max="6400" width="9.140625" style="79"/>
    <col min="6401" max="6401" width="9.5703125" style="79" customWidth="1"/>
    <col min="6402" max="6402" width="33.140625" style="79" customWidth="1"/>
    <col min="6403" max="6406" width="14.28515625" style="79" customWidth="1"/>
    <col min="6407" max="6422" width="9.140625" style="79"/>
    <col min="6423" max="6425" width="0" style="79" hidden="1" customWidth="1"/>
    <col min="6426" max="6656" width="9.140625" style="79"/>
    <col min="6657" max="6657" width="9.5703125" style="79" customWidth="1"/>
    <col min="6658" max="6658" width="33.140625" style="79" customWidth="1"/>
    <col min="6659" max="6662" width="14.28515625" style="79" customWidth="1"/>
    <col min="6663" max="6678" width="9.140625" style="79"/>
    <col min="6679" max="6681" width="0" style="79" hidden="1" customWidth="1"/>
    <col min="6682" max="6912" width="9.140625" style="79"/>
    <col min="6913" max="6913" width="9.5703125" style="79" customWidth="1"/>
    <col min="6914" max="6914" width="33.140625" style="79" customWidth="1"/>
    <col min="6915" max="6918" width="14.28515625" style="79" customWidth="1"/>
    <col min="6919" max="6934" width="9.140625" style="79"/>
    <col min="6935" max="6937" width="0" style="79" hidden="1" customWidth="1"/>
    <col min="6938" max="7168" width="9.140625" style="79"/>
    <col min="7169" max="7169" width="9.5703125" style="79" customWidth="1"/>
    <col min="7170" max="7170" width="33.140625" style="79" customWidth="1"/>
    <col min="7171" max="7174" width="14.28515625" style="79" customWidth="1"/>
    <col min="7175" max="7190" width="9.140625" style="79"/>
    <col min="7191" max="7193" width="0" style="79" hidden="1" customWidth="1"/>
    <col min="7194" max="7424" width="9.140625" style="79"/>
    <col min="7425" max="7425" width="9.5703125" style="79" customWidth="1"/>
    <col min="7426" max="7426" width="33.140625" style="79" customWidth="1"/>
    <col min="7427" max="7430" width="14.28515625" style="79" customWidth="1"/>
    <col min="7431" max="7446" width="9.140625" style="79"/>
    <col min="7447" max="7449" width="0" style="79" hidden="1" customWidth="1"/>
    <col min="7450" max="7680" width="9.140625" style="79"/>
    <col min="7681" max="7681" width="9.5703125" style="79" customWidth="1"/>
    <col min="7682" max="7682" width="33.140625" style="79" customWidth="1"/>
    <col min="7683" max="7686" width="14.28515625" style="79" customWidth="1"/>
    <col min="7687" max="7702" width="9.140625" style="79"/>
    <col min="7703" max="7705" width="0" style="79" hidden="1" customWidth="1"/>
    <col min="7706" max="7936" width="9.140625" style="79"/>
    <col min="7937" max="7937" width="9.5703125" style="79" customWidth="1"/>
    <col min="7938" max="7938" width="33.140625" style="79" customWidth="1"/>
    <col min="7939" max="7942" width="14.28515625" style="79" customWidth="1"/>
    <col min="7943" max="7958" width="9.140625" style="79"/>
    <col min="7959" max="7961" width="0" style="79" hidden="1" customWidth="1"/>
    <col min="7962" max="8192" width="9.140625" style="79"/>
    <col min="8193" max="8193" width="9.5703125" style="79" customWidth="1"/>
    <col min="8194" max="8194" width="33.140625" style="79" customWidth="1"/>
    <col min="8195" max="8198" width="14.28515625" style="79" customWidth="1"/>
    <col min="8199" max="8214" width="9.140625" style="79"/>
    <col min="8215" max="8217" width="0" style="79" hidden="1" customWidth="1"/>
    <col min="8218" max="8448" width="9.140625" style="79"/>
    <col min="8449" max="8449" width="9.5703125" style="79" customWidth="1"/>
    <col min="8450" max="8450" width="33.140625" style="79" customWidth="1"/>
    <col min="8451" max="8454" width="14.28515625" style="79" customWidth="1"/>
    <col min="8455" max="8470" width="9.140625" style="79"/>
    <col min="8471" max="8473" width="0" style="79" hidden="1" customWidth="1"/>
    <col min="8474" max="8704" width="9.140625" style="79"/>
    <col min="8705" max="8705" width="9.5703125" style="79" customWidth="1"/>
    <col min="8706" max="8706" width="33.140625" style="79" customWidth="1"/>
    <col min="8707" max="8710" width="14.28515625" style="79" customWidth="1"/>
    <col min="8711" max="8726" width="9.140625" style="79"/>
    <col min="8727" max="8729" width="0" style="79" hidden="1" customWidth="1"/>
    <col min="8730" max="8960" width="9.140625" style="79"/>
    <col min="8961" max="8961" width="9.5703125" style="79" customWidth="1"/>
    <col min="8962" max="8962" width="33.140625" style="79" customWidth="1"/>
    <col min="8963" max="8966" width="14.28515625" style="79" customWidth="1"/>
    <col min="8967" max="8982" width="9.140625" style="79"/>
    <col min="8983" max="8985" width="0" style="79" hidden="1" customWidth="1"/>
    <col min="8986" max="9216" width="9.140625" style="79"/>
    <col min="9217" max="9217" width="9.5703125" style="79" customWidth="1"/>
    <col min="9218" max="9218" width="33.140625" style="79" customWidth="1"/>
    <col min="9219" max="9222" width="14.28515625" style="79" customWidth="1"/>
    <col min="9223" max="9238" width="9.140625" style="79"/>
    <col min="9239" max="9241" width="0" style="79" hidden="1" customWidth="1"/>
    <col min="9242" max="9472" width="9.140625" style="79"/>
    <col min="9473" max="9473" width="9.5703125" style="79" customWidth="1"/>
    <col min="9474" max="9474" width="33.140625" style="79" customWidth="1"/>
    <col min="9475" max="9478" width="14.28515625" style="79" customWidth="1"/>
    <col min="9479" max="9494" width="9.140625" style="79"/>
    <col min="9495" max="9497" width="0" style="79" hidden="1" customWidth="1"/>
    <col min="9498" max="9728" width="9.140625" style="79"/>
    <col min="9729" max="9729" width="9.5703125" style="79" customWidth="1"/>
    <col min="9730" max="9730" width="33.140625" style="79" customWidth="1"/>
    <col min="9731" max="9734" width="14.28515625" style="79" customWidth="1"/>
    <col min="9735" max="9750" width="9.140625" style="79"/>
    <col min="9751" max="9753" width="0" style="79" hidden="1" customWidth="1"/>
    <col min="9754" max="9984" width="9.140625" style="79"/>
    <col min="9985" max="9985" width="9.5703125" style="79" customWidth="1"/>
    <col min="9986" max="9986" width="33.140625" style="79" customWidth="1"/>
    <col min="9987" max="9990" width="14.28515625" style="79" customWidth="1"/>
    <col min="9991" max="10006" width="9.140625" style="79"/>
    <col min="10007" max="10009" width="0" style="79" hidden="1" customWidth="1"/>
    <col min="10010" max="10240" width="9.140625" style="79"/>
    <col min="10241" max="10241" width="9.5703125" style="79" customWidth="1"/>
    <col min="10242" max="10242" width="33.140625" style="79" customWidth="1"/>
    <col min="10243" max="10246" width="14.28515625" style="79" customWidth="1"/>
    <col min="10247" max="10262" width="9.140625" style="79"/>
    <col min="10263" max="10265" width="0" style="79" hidden="1" customWidth="1"/>
    <col min="10266" max="10496" width="9.140625" style="79"/>
    <col min="10497" max="10497" width="9.5703125" style="79" customWidth="1"/>
    <col min="10498" max="10498" width="33.140625" style="79" customWidth="1"/>
    <col min="10499" max="10502" width="14.28515625" style="79" customWidth="1"/>
    <col min="10503" max="10518" width="9.140625" style="79"/>
    <col min="10519" max="10521" width="0" style="79" hidden="1" customWidth="1"/>
    <col min="10522" max="10752" width="9.140625" style="79"/>
    <col min="10753" max="10753" width="9.5703125" style="79" customWidth="1"/>
    <col min="10754" max="10754" width="33.140625" style="79" customWidth="1"/>
    <col min="10755" max="10758" width="14.28515625" style="79" customWidth="1"/>
    <col min="10759" max="10774" width="9.140625" style="79"/>
    <col min="10775" max="10777" width="0" style="79" hidden="1" customWidth="1"/>
    <col min="10778" max="11008" width="9.140625" style="79"/>
    <col min="11009" max="11009" width="9.5703125" style="79" customWidth="1"/>
    <col min="11010" max="11010" width="33.140625" style="79" customWidth="1"/>
    <col min="11011" max="11014" width="14.28515625" style="79" customWidth="1"/>
    <col min="11015" max="11030" width="9.140625" style="79"/>
    <col min="11031" max="11033" width="0" style="79" hidden="1" customWidth="1"/>
    <col min="11034" max="11264" width="9.140625" style="79"/>
    <col min="11265" max="11265" width="9.5703125" style="79" customWidth="1"/>
    <col min="11266" max="11266" width="33.140625" style="79" customWidth="1"/>
    <col min="11267" max="11270" width="14.28515625" style="79" customWidth="1"/>
    <col min="11271" max="11286" width="9.140625" style="79"/>
    <col min="11287" max="11289" width="0" style="79" hidden="1" customWidth="1"/>
    <col min="11290" max="11520" width="9.140625" style="79"/>
    <col min="11521" max="11521" width="9.5703125" style="79" customWidth="1"/>
    <col min="11522" max="11522" width="33.140625" style="79" customWidth="1"/>
    <col min="11523" max="11526" width="14.28515625" style="79" customWidth="1"/>
    <col min="11527" max="11542" width="9.140625" style="79"/>
    <col min="11543" max="11545" width="0" style="79" hidden="1" customWidth="1"/>
    <col min="11546" max="11776" width="9.140625" style="79"/>
    <col min="11777" max="11777" width="9.5703125" style="79" customWidth="1"/>
    <col min="11778" max="11778" width="33.140625" style="79" customWidth="1"/>
    <col min="11779" max="11782" width="14.28515625" style="79" customWidth="1"/>
    <col min="11783" max="11798" width="9.140625" style="79"/>
    <col min="11799" max="11801" width="0" style="79" hidden="1" customWidth="1"/>
    <col min="11802" max="12032" width="9.140625" style="79"/>
    <col min="12033" max="12033" width="9.5703125" style="79" customWidth="1"/>
    <col min="12034" max="12034" width="33.140625" style="79" customWidth="1"/>
    <col min="12035" max="12038" width="14.28515625" style="79" customWidth="1"/>
    <col min="12039" max="12054" width="9.140625" style="79"/>
    <col min="12055" max="12057" width="0" style="79" hidden="1" customWidth="1"/>
    <col min="12058" max="12288" width="9.140625" style="79"/>
    <col min="12289" max="12289" width="9.5703125" style="79" customWidth="1"/>
    <col min="12290" max="12290" width="33.140625" style="79" customWidth="1"/>
    <col min="12291" max="12294" width="14.28515625" style="79" customWidth="1"/>
    <col min="12295" max="12310" width="9.140625" style="79"/>
    <col min="12311" max="12313" width="0" style="79" hidden="1" customWidth="1"/>
    <col min="12314" max="12544" width="9.140625" style="79"/>
    <col min="12545" max="12545" width="9.5703125" style="79" customWidth="1"/>
    <col min="12546" max="12546" width="33.140625" style="79" customWidth="1"/>
    <col min="12547" max="12550" width="14.28515625" style="79" customWidth="1"/>
    <col min="12551" max="12566" width="9.140625" style="79"/>
    <col min="12567" max="12569" width="0" style="79" hidden="1" customWidth="1"/>
    <col min="12570" max="12800" width="9.140625" style="79"/>
    <col min="12801" max="12801" width="9.5703125" style="79" customWidth="1"/>
    <col min="12802" max="12802" width="33.140625" style="79" customWidth="1"/>
    <col min="12803" max="12806" width="14.28515625" style="79" customWidth="1"/>
    <col min="12807" max="12822" width="9.140625" style="79"/>
    <col min="12823" max="12825" width="0" style="79" hidden="1" customWidth="1"/>
    <col min="12826" max="13056" width="9.140625" style="79"/>
    <col min="13057" max="13057" width="9.5703125" style="79" customWidth="1"/>
    <col min="13058" max="13058" width="33.140625" style="79" customWidth="1"/>
    <col min="13059" max="13062" width="14.28515625" style="79" customWidth="1"/>
    <col min="13063" max="13078" width="9.140625" style="79"/>
    <col min="13079" max="13081" width="0" style="79" hidden="1" customWidth="1"/>
    <col min="13082" max="13312" width="9.140625" style="79"/>
    <col min="13313" max="13313" width="9.5703125" style="79" customWidth="1"/>
    <col min="13314" max="13314" width="33.140625" style="79" customWidth="1"/>
    <col min="13315" max="13318" width="14.28515625" style="79" customWidth="1"/>
    <col min="13319" max="13334" width="9.140625" style="79"/>
    <col min="13335" max="13337" width="0" style="79" hidden="1" customWidth="1"/>
    <col min="13338" max="13568" width="9.140625" style="79"/>
    <col min="13569" max="13569" width="9.5703125" style="79" customWidth="1"/>
    <col min="13570" max="13570" width="33.140625" style="79" customWidth="1"/>
    <col min="13571" max="13574" width="14.28515625" style="79" customWidth="1"/>
    <col min="13575" max="13590" width="9.140625" style="79"/>
    <col min="13591" max="13593" width="0" style="79" hidden="1" customWidth="1"/>
    <col min="13594" max="13824" width="9.140625" style="79"/>
    <col min="13825" max="13825" width="9.5703125" style="79" customWidth="1"/>
    <col min="13826" max="13826" width="33.140625" style="79" customWidth="1"/>
    <col min="13827" max="13830" width="14.28515625" style="79" customWidth="1"/>
    <col min="13831" max="13846" width="9.140625" style="79"/>
    <col min="13847" max="13849" width="0" style="79" hidden="1" customWidth="1"/>
    <col min="13850" max="14080" width="9.140625" style="79"/>
    <col min="14081" max="14081" width="9.5703125" style="79" customWidth="1"/>
    <col min="14082" max="14082" width="33.140625" style="79" customWidth="1"/>
    <col min="14083" max="14086" width="14.28515625" style="79" customWidth="1"/>
    <col min="14087" max="14102" width="9.140625" style="79"/>
    <col min="14103" max="14105" width="0" style="79" hidden="1" customWidth="1"/>
    <col min="14106" max="14336" width="9.140625" style="79"/>
    <col min="14337" max="14337" width="9.5703125" style="79" customWidth="1"/>
    <col min="14338" max="14338" width="33.140625" style="79" customWidth="1"/>
    <col min="14339" max="14342" width="14.28515625" style="79" customWidth="1"/>
    <col min="14343" max="14358" width="9.140625" style="79"/>
    <col min="14359" max="14361" width="0" style="79" hidden="1" customWidth="1"/>
    <col min="14362" max="14592" width="9.140625" style="79"/>
    <col min="14593" max="14593" width="9.5703125" style="79" customWidth="1"/>
    <col min="14594" max="14594" width="33.140625" style="79" customWidth="1"/>
    <col min="14595" max="14598" width="14.28515625" style="79" customWidth="1"/>
    <col min="14599" max="14614" width="9.140625" style="79"/>
    <col min="14615" max="14617" width="0" style="79" hidden="1" customWidth="1"/>
    <col min="14618" max="14848" width="9.140625" style="79"/>
    <col min="14849" max="14849" width="9.5703125" style="79" customWidth="1"/>
    <col min="14850" max="14850" width="33.140625" style="79" customWidth="1"/>
    <col min="14851" max="14854" width="14.28515625" style="79" customWidth="1"/>
    <col min="14855" max="14870" width="9.140625" style="79"/>
    <col min="14871" max="14873" width="0" style="79" hidden="1" customWidth="1"/>
    <col min="14874" max="15104" width="9.140625" style="79"/>
    <col min="15105" max="15105" width="9.5703125" style="79" customWidth="1"/>
    <col min="15106" max="15106" width="33.140625" style="79" customWidth="1"/>
    <col min="15107" max="15110" width="14.28515625" style="79" customWidth="1"/>
    <col min="15111" max="15126" width="9.140625" style="79"/>
    <col min="15127" max="15129" width="0" style="79" hidden="1" customWidth="1"/>
    <col min="15130" max="15360" width="9.140625" style="79"/>
    <col min="15361" max="15361" width="9.5703125" style="79" customWidth="1"/>
    <col min="15362" max="15362" width="33.140625" style="79" customWidth="1"/>
    <col min="15363" max="15366" width="14.28515625" style="79" customWidth="1"/>
    <col min="15367" max="15382" width="9.140625" style="79"/>
    <col min="15383" max="15385" width="0" style="79" hidden="1" customWidth="1"/>
    <col min="15386" max="15616" width="9.140625" style="79"/>
    <col min="15617" max="15617" width="9.5703125" style="79" customWidth="1"/>
    <col min="15618" max="15618" width="33.140625" style="79" customWidth="1"/>
    <col min="15619" max="15622" width="14.28515625" style="79" customWidth="1"/>
    <col min="15623" max="15638" width="9.140625" style="79"/>
    <col min="15639" max="15641" width="0" style="79" hidden="1" customWidth="1"/>
    <col min="15642" max="15872" width="9.140625" style="79"/>
    <col min="15873" max="15873" width="9.5703125" style="79" customWidth="1"/>
    <col min="15874" max="15874" width="33.140625" style="79" customWidth="1"/>
    <col min="15875" max="15878" width="14.28515625" style="79" customWidth="1"/>
    <col min="15879" max="15894" width="9.140625" style="79"/>
    <col min="15895" max="15897" width="0" style="79" hidden="1" customWidth="1"/>
    <col min="15898" max="16128" width="9.140625" style="79"/>
    <col min="16129" max="16129" width="9.5703125" style="79" customWidth="1"/>
    <col min="16130" max="16130" width="33.140625" style="79" customWidth="1"/>
    <col min="16131" max="16134" width="14.28515625" style="79" customWidth="1"/>
    <col min="16135" max="16150" width="9.140625" style="79"/>
    <col min="16151" max="16153" width="0" style="79" hidden="1" customWidth="1"/>
    <col min="16154" max="16384" width="9.140625" style="79"/>
  </cols>
  <sheetData>
    <row r="1" spans="1:6" ht="15.75" x14ac:dyDescent="0.25">
      <c r="B1" s="64"/>
      <c r="C1" s="65"/>
      <c r="D1" s="65"/>
      <c r="E1" s="66"/>
      <c r="F1" s="67"/>
    </row>
    <row r="2" spans="1:6" ht="18.75" customHeight="1" x14ac:dyDescent="0.25">
      <c r="B2" s="188" t="s">
        <v>37</v>
      </c>
      <c r="C2" s="188"/>
      <c r="D2" s="188"/>
      <c r="E2" s="188"/>
      <c r="F2" s="188"/>
    </row>
    <row r="3" spans="1:6" ht="15.6" customHeight="1" x14ac:dyDescent="0.25">
      <c r="B3" s="189" t="s">
        <v>38</v>
      </c>
      <c r="C3" s="189"/>
      <c r="D3" s="189"/>
      <c r="E3" s="189"/>
      <c r="F3" s="68"/>
    </row>
    <row r="4" spans="1:6" ht="15.75" x14ac:dyDescent="0.25">
      <c r="B4" s="69"/>
      <c r="C4" s="70"/>
      <c r="D4" s="70"/>
      <c r="E4" s="70"/>
      <c r="F4" s="71" t="s">
        <v>39</v>
      </c>
    </row>
    <row r="5" spans="1:6" ht="15" customHeight="1" x14ac:dyDescent="0.25">
      <c r="A5" s="190" t="s">
        <v>40</v>
      </c>
      <c r="B5" s="191" t="s">
        <v>0</v>
      </c>
      <c r="C5" s="170" t="s">
        <v>32</v>
      </c>
      <c r="D5" s="170"/>
      <c r="E5" s="171" t="s">
        <v>1</v>
      </c>
      <c r="F5" s="171"/>
    </row>
    <row r="6" spans="1:6" ht="25.5" x14ac:dyDescent="0.25">
      <c r="A6" s="190"/>
      <c r="B6" s="191"/>
      <c r="C6" s="85" t="s">
        <v>2</v>
      </c>
      <c r="D6" s="85" t="s">
        <v>3</v>
      </c>
      <c r="E6" s="85" t="s">
        <v>41</v>
      </c>
      <c r="F6" s="85" t="s">
        <v>42</v>
      </c>
    </row>
    <row r="7" spans="1:6" x14ac:dyDescent="0.25">
      <c r="A7" s="84" t="s">
        <v>9</v>
      </c>
      <c r="B7" s="72" t="s">
        <v>43</v>
      </c>
      <c r="C7" s="73">
        <v>1</v>
      </c>
      <c r="D7" s="73">
        <v>2</v>
      </c>
      <c r="E7" s="73">
        <v>3</v>
      </c>
      <c r="F7" s="73">
        <v>4</v>
      </c>
    </row>
    <row r="8" spans="1:6" x14ac:dyDescent="0.25">
      <c r="A8" s="74" t="s">
        <v>44</v>
      </c>
      <c r="B8" s="74" t="s">
        <v>45</v>
      </c>
      <c r="C8" s="75">
        <v>10884441231</v>
      </c>
      <c r="D8" s="75">
        <v>10936632816</v>
      </c>
      <c r="E8" s="75">
        <v>12134764918</v>
      </c>
      <c r="F8" s="75">
        <v>10676933082</v>
      </c>
    </row>
    <row r="9" spans="1:6" x14ac:dyDescent="0.25">
      <c r="A9" s="76" t="s">
        <v>46</v>
      </c>
      <c r="B9" s="76" t="s">
        <v>47</v>
      </c>
      <c r="C9" s="77">
        <v>8548582933</v>
      </c>
      <c r="D9" s="77">
        <v>8548582933</v>
      </c>
      <c r="E9" s="77">
        <v>9617792521</v>
      </c>
      <c r="F9" s="77">
        <v>8347198240</v>
      </c>
    </row>
    <row r="10" spans="1:6" x14ac:dyDescent="0.25">
      <c r="A10" s="76" t="s">
        <v>48</v>
      </c>
      <c r="B10" s="76" t="s">
        <v>49</v>
      </c>
      <c r="C10" s="77">
        <v>553687993</v>
      </c>
      <c r="D10" s="77">
        <v>553687993</v>
      </c>
      <c r="E10" s="77">
        <v>762740352</v>
      </c>
      <c r="F10" s="77">
        <v>691077784</v>
      </c>
    </row>
    <row r="11" spans="1:6" ht="25.5" x14ac:dyDescent="0.25">
      <c r="A11" s="76" t="s">
        <v>50</v>
      </c>
      <c r="B11" s="76" t="s">
        <v>51</v>
      </c>
      <c r="C11" s="77">
        <v>263777658</v>
      </c>
      <c r="D11" s="77">
        <v>285256204</v>
      </c>
      <c r="E11" s="77">
        <v>290132204</v>
      </c>
      <c r="F11" s="77">
        <v>268634038</v>
      </c>
    </row>
    <row r="12" spans="1:6" x14ac:dyDescent="0.25">
      <c r="A12" s="76" t="s">
        <v>52</v>
      </c>
      <c r="B12" s="76" t="s">
        <v>53</v>
      </c>
      <c r="C12" s="77">
        <v>1506933942</v>
      </c>
      <c r="D12" s="77">
        <v>1545114237</v>
      </c>
      <c r="E12" s="77">
        <v>1460847884</v>
      </c>
      <c r="F12" s="77">
        <v>1364994701</v>
      </c>
    </row>
    <row r="13" spans="1:6" x14ac:dyDescent="0.25">
      <c r="A13" s="76" t="s">
        <v>54</v>
      </c>
      <c r="B13" s="76" t="s">
        <v>55</v>
      </c>
      <c r="C13" s="77">
        <v>10652013</v>
      </c>
      <c r="D13" s="77">
        <v>3194833</v>
      </c>
      <c r="E13" s="77">
        <v>2426048</v>
      </c>
      <c r="F13" s="77">
        <v>2441182</v>
      </c>
    </row>
    <row r="14" spans="1:6" x14ac:dyDescent="0.25">
      <c r="A14" s="76" t="s">
        <v>56</v>
      </c>
      <c r="B14" s="76" t="s">
        <v>57</v>
      </c>
      <c r="C14" s="77">
        <v>806692</v>
      </c>
      <c r="D14" s="77">
        <v>796616</v>
      </c>
      <c r="E14" s="77">
        <v>825909</v>
      </c>
      <c r="F14" s="77">
        <v>2587137</v>
      </c>
    </row>
    <row r="15" spans="1:6" ht="25.5" hidden="1" x14ac:dyDescent="0.25">
      <c r="A15" s="76" t="s">
        <v>58</v>
      </c>
      <c r="B15" s="76" t="s">
        <v>59</v>
      </c>
      <c r="C15" s="77">
        <v>0</v>
      </c>
      <c r="D15" s="77">
        <v>0</v>
      </c>
      <c r="E15" s="77">
        <v>0</v>
      </c>
      <c r="F15" s="77">
        <v>0</v>
      </c>
    </row>
    <row r="16" spans="1:6" x14ac:dyDescent="0.25">
      <c r="A16" s="74" t="s">
        <v>60</v>
      </c>
      <c r="B16" s="74" t="s">
        <v>61</v>
      </c>
      <c r="C16" s="75">
        <v>12637937968</v>
      </c>
      <c r="D16" s="75">
        <v>14860979927</v>
      </c>
      <c r="E16" s="75">
        <v>13621530743</v>
      </c>
      <c r="F16" s="75">
        <v>12430829061</v>
      </c>
    </row>
    <row r="17" spans="1:6" x14ac:dyDescent="0.25">
      <c r="A17" s="76" t="s">
        <v>62</v>
      </c>
      <c r="B17" s="76" t="s">
        <v>63</v>
      </c>
      <c r="C17" s="77">
        <v>11628823657</v>
      </c>
      <c r="D17" s="77">
        <v>13768966215</v>
      </c>
      <c r="E17" s="77">
        <v>12742948234</v>
      </c>
      <c r="F17" s="77">
        <v>11593628363</v>
      </c>
    </row>
    <row r="18" spans="1:6" x14ac:dyDescent="0.25">
      <c r="A18" s="76" t="s">
        <v>64</v>
      </c>
      <c r="B18" s="76" t="s">
        <v>65</v>
      </c>
      <c r="C18" s="77">
        <v>1009114311</v>
      </c>
      <c r="D18" s="77">
        <v>1092013712</v>
      </c>
      <c r="E18" s="77">
        <v>878582509</v>
      </c>
      <c r="F18" s="77">
        <v>837200698</v>
      </c>
    </row>
    <row r="19" spans="1:6" ht="38.25" hidden="1" x14ac:dyDescent="0.25">
      <c r="A19" s="78" t="s">
        <v>66</v>
      </c>
      <c r="B19" s="78" t="s">
        <v>67</v>
      </c>
      <c r="C19" s="77">
        <v>0</v>
      </c>
      <c r="D19" s="77">
        <v>0</v>
      </c>
      <c r="E19" s="77">
        <v>0</v>
      </c>
      <c r="F19" s="77">
        <v>0</v>
      </c>
    </row>
    <row r="20" spans="1:6" x14ac:dyDescent="0.25">
      <c r="A20" s="74" t="s">
        <v>68</v>
      </c>
      <c r="B20" s="74" t="s">
        <v>20</v>
      </c>
      <c r="C20" s="75">
        <v>-1753496737</v>
      </c>
      <c r="D20" s="75">
        <v>-3924347111</v>
      </c>
      <c r="E20" s="75">
        <v>-1486765825</v>
      </c>
      <c r="F20" s="75">
        <v>-1753895979</v>
      </c>
    </row>
    <row r="21" spans="1:6" x14ac:dyDescent="0.25">
      <c r="A21" s="74" t="s">
        <v>69</v>
      </c>
      <c r="B21" s="74" t="s">
        <v>21</v>
      </c>
      <c r="C21" s="75">
        <v>1753496737</v>
      </c>
      <c r="D21" s="75">
        <v>3924347111</v>
      </c>
      <c r="E21" s="75">
        <v>1486765825</v>
      </c>
      <c r="F21" s="75">
        <v>1753895979</v>
      </c>
    </row>
    <row r="22" spans="1:6" x14ac:dyDescent="0.25">
      <c r="A22" s="78" t="s">
        <v>70</v>
      </c>
      <c r="B22" s="78" t="s">
        <v>22</v>
      </c>
      <c r="C22" s="77">
        <v>375178995</v>
      </c>
      <c r="D22" s="77">
        <v>665973397</v>
      </c>
      <c r="E22" s="77">
        <v>326873482</v>
      </c>
      <c r="F22" s="77">
        <v>-409241133</v>
      </c>
    </row>
    <row r="23" spans="1:6" x14ac:dyDescent="0.25">
      <c r="A23" s="78" t="s">
        <v>71</v>
      </c>
      <c r="B23" s="78" t="s">
        <v>23</v>
      </c>
      <c r="C23" s="77">
        <v>0</v>
      </c>
      <c r="D23" s="77">
        <v>0</v>
      </c>
      <c r="E23" s="77">
        <v>-11845603</v>
      </c>
      <c r="F23" s="77">
        <v>414168925</v>
      </c>
    </row>
    <row r="24" spans="1:6" ht="25.5" x14ac:dyDescent="0.25">
      <c r="A24" s="78" t="s">
        <v>72</v>
      </c>
      <c r="B24" s="78" t="s">
        <v>25</v>
      </c>
      <c r="C24" s="77">
        <v>0</v>
      </c>
      <c r="D24" s="77">
        <v>0</v>
      </c>
      <c r="E24" s="77">
        <v>0</v>
      </c>
      <c r="F24" s="77">
        <v>1000000</v>
      </c>
    </row>
    <row r="25" spans="1:6" x14ac:dyDescent="0.25">
      <c r="A25" s="78" t="s">
        <v>73</v>
      </c>
      <c r="B25" s="78" t="s">
        <v>26</v>
      </c>
      <c r="C25" s="77">
        <v>0</v>
      </c>
      <c r="D25" s="77">
        <v>0</v>
      </c>
      <c r="E25" s="77">
        <v>1384834639</v>
      </c>
      <c r="F25" s="77">
        <v>1554775765</v>
      </c>
    </row>
    <row r="26" spans="1:6" x14ac:dyDescent="0.25">
      <c r="A26" s="78" t="s">
        <v>74</v>
      </c>
      <c r="B26" s="78" t="s">
        <v>28</v>
      </c>
      <c r="C26" s="77">
        <v>-403612767</v>
      </c>
      <c r="D26" s="77">
        <v>-403612767</v>
      </c>
      <c r="E26" s="77">
        <v>-165657292</v>
      </c>
      <c r="F26" s="77">
        <v>-200252600</v>
      </c>
    </row>
    <row r="27" spans="1:6" x14ac:dyDescent="0.25">
      <c r="A27" s="78" t="s">
        <v>75</v>
      </c>
      <c r="B27" s="78" t="s">
        <v>27</v>
      </c>
      <c r="C27" s="77">
        <v>1842737900</v>
      </c>
      <c r="D27" s="77">
        <v>3801902664</v>
      </c>
      <c r="E27" s="77">
        <v>92162477</v>
      </c>
      <c r="F27" s="77">
        <v>692026043</v>
      </c>
    </row>
    <row r="28" spans="1:6" ht="25.5" x14ac:dyDescent="0.25">
      <c r="A28" s="78" t="s">
        <v>76</v>
      </c>
      <c r="B28" s="78" t="s">
        <v>29</v>
      </c>
      <c r="C28" s="77">
        <v>-60807391</v>
      </c>
      <c r="D28" s="77">
        <v>-139916183</v>
      </c>
      <c r="E28" s="77">
        <v>-139601878</v>
      </c>
      <c r="F28" s="77">
        <v>-298581021</v>
      </c>
    </row>
  </sheetData>
  <sheetProtection selectLockedCells="1" selectUnlockedCells="1"/>
  <mergeCells count="6">
    <mergeCell ref="B2:F2"/>
    <mergeCell ref="B3:E3"/>
    <mergeCell ref="A5:A6"/>
    <mergeCell ref="B5:B6"/>
    <mergeCell ref="C5:D5"/>
    <mergeCell ref="E5:F5"/>
  </mergeCells>
  <printOptions horizontalCentered="1"/>
  <pageMargins left="1.1812499999999999" right="0.59027777777777779" top="0.78749999999999998" bottom="0.45416666666666666" header="0.51180555555555551" footer="0.31527777777777777"/>
  <pageSetup paperSize="9" scale="82" firstPageNumber="0" orientation="portrait" horizontalDpi="300" verticalDpi="300" r:id="rId1"/>
  <headerFooter alignWithMargins="0">
    <oddFooter>&amp;L&amp;"Times New Roman,Regular"&amp;10Centrālā valdība&amp;R&amp;"Times New Roman,Regular"&amp;10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2024</vt:lpstr>
      <vt:lpstr>2024_no eparskatiem</vt:lpstr>
      <vt:lpstr>2023</vt:lpstr>
      <vt:lpstr>2023_no eparskatiem</vt:lpstr>
      <vt:lpstr>2022</vt:lpstr>
      <vt:lpstr>2022_pilnos</vt:lpstr>
      <vt:lpstr>no eParskatiem</vt:lpstr>
      <vt:lpstr>'2022'!Print_Area</vt:lpstr>
      <vt:lpstr>'2022_pilnos'!Print_Area</vt:lpstr>
      <vt:lpstr>'2024_no eparskatiem'!Print_Area</vt:lpstr>
    </vt:vector>
  </TitlesOfParts>
  <Company>Valsts kase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Latvijas Republikas konsolidētais 2024. gada pārskats</dc:title>
  <dc:subject>Pārskats</dc:subject>
  <dc:creator>Atbildīgā amatpersona: Rūdolfs Vikmanis, 67094376, Rudolfs.Vikmanis@kase.gov.lv</dc:creator>
  <cp:lastModifiedBy>Ēriks Tamanis</cp:lastModifiedBy>
  <cp:lastPrinted>2025-05-10T13:17:28Z</cp:lastPrinted>
  <dcterms:created xsi:type="dcterms:W3CDTF">2020-05-19T12:18:22Z</dcterms:created>
  <dcterms:modified xsi:type="dcterms:W3CDTF">2025-05-10T13:17:43Z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2_04_FMInfp3.1_170524.xlsx</vt:lpwstr>
  </property>
</Properties>
</file>